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ДЦК-нерезиденти" sheetId="1" r:id="rId1"/>
  </sheets>
  <externalReferences>
    <externalReference r:id="rId4"/>
    <externalReference r:id="rId5"/>
  </externalReferences>
  <definedNames>
    <definedName name="_xlnm.Print_Area" localSheetId="0">'ДЦК-нерезиденти'!$A$1:$GT$17</definedName>
    <definedName name="Query1">'[1]2006'!$A$1:$U$47721</definedName>
    <definedName name="Stock_BGN">#REF!</definedName>
  </definedNames>
  <calcPr fullCalcOnLoad="1"/>
</workbook>
</file>

<file path=xl/sharedStrings.xml><?xml version="1.0" encoding="utf-8"?>
<sst xmlns="http://schemas.openxmlformats.org/spreadsheetml/2006/main" count="216" uniqueCount="214">
  <si>
    <t>(млн. евро)</t>
  </si>
  <si>
    <t>XII.2002</t>
  </si>
  <si>
    <t>XII. 2003</t>
  </si>
  <si>
    <t>XII. 2004</t>
  </si>
  <si>
    <t>I. 2005</t>
  </si>
  <si>
    <t>II. 2005</t>
  </si>
  <si>
    <t>III. 2005</t>
  </si>
  <si>
    <t>IV. 2005</t>
  </si>
  <si>
    <t>V. 2005</t>
  </si>
  <si>
    <t>VI. 2005</t>
  </si>
  <si>
    <t>VІI. 2005</t>
  </si>
  <si>
    <t>VІІI. 2005</t>
  </si>
  <si>
    <t>IX. 2005</t>
  </si>
  <si>
    <t>X. 2005</t>
  </si>
  <si>
    <t>XI. 2005</t>
  </si>
  <si>
    <t>XII. 2005</t>
  </si>
  <si>
    <t>I. 2006</t>
  </si>
  <si>
    <t>II. 2006</t>
  </si>
  <si>
    <t>ІII. 2006</t>
  </si>
  <si>
    <t>ІV. 2006</t>
  </si>
  <si>
    <t>V. 2006</t>
  </si>
  <si>
    <t>VI. 2006</t>
  </si>
  <si>
    <t>VII. 2006</t>
  </si>
  <si>
    <t>VІII. 2006</t>
  </si>
  <si>
    <t>IX. 2006</t>
  </si>
  <si>
    <t>X. 2006</t>
  </si>
  <si>
    <t>XI. 2006</t>
  </si>
  <si>
    <t>XII. 2006</t>
  </si>
  <si>
    <t>I. 2007</t>
  </si>
  <si>
    <t>II. 2007</t>
  </si>
  <si>
    <t>III. 2007</t>
  </si>
  <si>
    <t>IV. 2007</t>
  </si>
  <si>
    <t>V. 2007</t>
  </si>
  <si>
    <t>VI. 2007</t>
  </si>
  <si>
    <t>VII. 2007</t>
  </si>
  <si>
    <t>VIII. 2007</t>
  </si>
  <si>
    <t>IX. 2007</t>
  </si>
  <si>
    <t>X. 2007</t>
  </si>
  <si>
    <t>XI. 2007</t>
  </si>
  <si>
    <t>XII. 2007</t>
  </si>
  <si>
    <t>I. 2008</t>
  </si>
  <si>
    <t>II. 2008</t>
  </si>
  <si>
    <t>III. 2008</t>
  </si>
  <si>
    <t>IV. 2008</t>
  </si>
  <si>
    <t>V. 2008</t>
  </si>
  <si>
    <t>VI. 2008</t>
  </si>
  <si>
    <t>VII. 2008</t>
  </si>
  <si>
    <t>VIII. 2008</t>
  </si>
  <si>
    <t>IX. 2008</t>
  </si>
  <si>
    <t>X. 2008</t>
  </si>
  <si>
    <t>XI. 2008</t>
  </si>
  <si>
    <t>XII. 2008</t>
  </si>
  <si>
    <t>I. 2009</t>
  </si>
  <si>
    <t>II. 2009</t>
  </si>
  <si>
    <t>ІII. 2009</t>
  </si>
  <si>
    <t>ІV. 2009</t>
  </si>
  <si>
    <t>V. 2009</t>
  </si>
  <si>
    <t>VI. 2009</t>
  </si>
  <si>
    <t>VII. 2009</t>
  </si>
  <si>
    <t>VIII. 2009</t>
  </si>
  <si>
    <t>IX. 2009</t>
  </si>
  <si>
    <t>X. 2009</t>
  </si>
  <si>
    <t>XI. 2009</t>
  </si>
  <si>
    <t>XII. 2009</t>
  </si>
  <si>
    <t>I. 2010</t>
  </si>
  <si>
    <t>II. 2010</t>
  </si>
  <si>
    <t>III. 2010</t>
  </si>
  <si>
    <t>IV. 2010</t>
  </si>
  <si>
    <t>V. 2010</t>
  </si>
  <si>
    <t>VI. 2010</t>
  </si>
  <si>
    <t>VII. 2010</t>
  </si>
  <si>
    <t>VIII. 2010</t>
  </si>
  <si>
    <t>IX. 2010</t>
  </si>
  <si>
    <t>X. 2010</t>
  </si>
  <si>
    <t>XI. 2010</t>
  </si>
  <si>
    <t>XІI. 2010</t>
  </si>
  <si>
    <t>I. 2011</t>
  </si>
  <si>
    <t>II. 2011</t>
  </si>
  <si>
    <t>III. 2011</t>
  </si>
  <si>
    <t>IV. 2011</t>
  </si>
  <si>
    <t>V. 2011</t>
  </si>
  <si>
    <t>VI. 2011</t>
  </si>
  <si>
    <t>VII. 2011</t>
  </si>
  <si>
    <t>VIII. 2011</t>
  </si>
  <si>
    <t>IX. 2011</t>
  </si>
  <si>
    <t>X. 2011</t>
  </si>
  <si>
    <t>XI. 2011</t>
  </si>
  <si>
    <t>XII. 2011</t>
  </si>
  <si>
    <t>I. 2012</t>
  </si>
  <si>
    <t>II. 2012</t>
  </si>
  <si>
    <t>III. 2012</t>
  </si>
  <si>
    <t>IV. 2012</t>
  </si>
  <si>
    <t>V. 2012</t>
  </si>
  <si>
    <t>VІ. 2012</t>
  </si>
  <si>
    <t>VІІ. 2012</t>
  </si>
  <si>
    <t>VIІІ. 2012</t>
  </si>
  <si>
    <t>IX. 2012</t>
  </si>
  <si>
    <t>X. 2012</t>
  </si>
  <si>
    <t>XI. 2012</t>
  </si>
  <si>
    <t>XІI. 2012</t>
  </si>
  <si>
    <t>I. 2013</t>
  </si>
  <si>
    <t>II. 2013</t>
  </si>
  <si>
    <t>III. 2013</t>
  </si>
  <si>
    <t>IV. 2013</t>
  </si>
  <si>
    <t>V. 2013</t>
  </si>
  <si>
    <t>VI. 2013</t>
  </si>
  <si>
    <t>VII. 2013</t>
  </si>
  <si>
    <t>VIII. 2013</t>
  </si>
  <si>
    <t>IX. 2013</t>
  </si>
  <si>
    <t>X. 2013</t>
  </si>
  <si>
    <t>XI. 2013</t>
  </si>
  <si>
    <t>XII. 2013</t>
  </si>
  <si>
    <t>I. 2014</t>
  </si>
  <si>
    <t>II. 2014</t>
  </si>
  <si>
    <t>III. 2014</t>
  </si>
  <si>
    <t>IV. 2014</t>
  </si>
  <si>
    <t>V. 2014</t>
  </si>
  <si>
    <t>VI. 2014</t>
  </si>
  <si>
    <t>VII. 2014</t>
  </si>
  <si>
    <t>VIII. 2014</t>
  </si>
  <si>
    <t>IX. 2014</t>
  </si>
  <si>
    <t>X. 2014</t>
  </si>
  <si>
    <t>XI. 2014</t>
  </si>
  <si>
    <t>XII. 2014</t>
  </si>
  <si>
    <t>I. 2015</t>
  </si>
  <si>
    <t>II. 2015</t>
  </si>
  <si>
    <t>III. 2015</t>
  </si>
  <si>
    <t>IV. 2015</t>
  </si>
  <si>
    <t>V. 2015</t>
  </si>
  <si>
    <t>VI. 2015</t>
  </si>
  <si>
    <t>VII. 2015</t>
  </si>
  <si>
    <t>VIII. 2015</t>
  </si>
  <si>
    <t>IX. 2015</t>
  </si>
  <si>
    <t>X. 2015</t>
  </si>
  <si>
    <t>XI. 2015</t>
  </si>
  <si>
    <t>XII. 2015</t>
  </si>
  <si>
    <t>I. 2016</t>
  </si>
  <si>
    <t>II. 2016</t>
  </si>
  <si>
    <t>III. 2016</t>
  </si>
  <si>
    <t>IV. 2016</t>
  </si>
  <si>
    <t>V. 2016</t>
  </si>
  <si>
    <t>VI. 2016</t>
  </si>
  <si>
    <t>VII. 2016</t>
  </si>
  <si>
    <t>VIII. 2016</t>
  </si>
  <si>
    <t>IX. 2016</t>
  </si>
  <si>
    <t>X. 2016</t>
  </si>
  <si>
    <t>XI. 2016</t>
  </si>
  <si>
    <t>XII. 2016</t>
  </si>
  <si>
    <t>I. 2017</t>
  </si>
  <si>
    <t>2002</t>
  </si>
  <si>
    <t>млн. евро</t>
  </si>
  <si>
    <t xml:space="preserve"> %</t>
  </si>
  <si>
    <t>ЗУНК, в т. ч. :</t>
  </si>
  <si>
    <t xml:space="preserve">    – в евро</t>
  </si>
  <si>
    <t xml:space="preserve">    – в щатски долари</t>
  </si>
  <si>
    <r>
      <t xml:space="preserve">По Наредба № 5 </t>
    </r>
    <r>
      <rPr>
        <vertAlign val="superscript"/>
        <sz val="11"/>
        <rFont val="Arial Cyr"/>
        <family val="0"/>
      </rPr>
      <t>2</t>
    </r>
  </si>
  <si>
    <t>ОБЩО</t>
  </si>
  <si>
    <t xml:space="preserve">  (Обнародвана в „Държавен вестник“, изм. и доп., бр. 100 от 2013 г.)</t>
  </si>
  <si>
    <t>II. 2017</t>
  </si>
  <si>
    <t>III. 2017</t>
  </si>
  <si>
    <t>IV. 2017</t>
  </si>
  <si>
    <t>V. 2017</t>
  </si>
  <si>
    <t>VI. 2017</t>
  </si>
  <si>
    <t>VII. 2017</t>
  </si>
  <si>
    <t>VIII. 2017</t>
  </si>
  <si>
    <t>IX. 2017</t>
  </si>
  <si>
    <t>X. 2017</t>
  </si>
  <si>
    <t>XI. 2017</t>
  </si>
  <si>
    <t>XII. 2017</t>
  </si>
  <si>
    <t>I. 2018</t>
  </si>
  <si>
    <t>II. 2018</t>
  </si>
  <si>
    <t>III. 2018</t>
  </si>
  <si>
    <t>IV. 2018</t>
  </si>
  <si>
    <t>V. 2018</t>
  </si>
  <si>
    <t>VI. 2018</t>
  </si>
  <si>
    <t>VII. 2018</t>
  </si>
  <si>
    <t>VIII. 2018</t>
  </si>
  <si>
    <t>IX. 2018</t>
  </si>
  <si>
    <t>X. 2018</t>
  </si>
  <si>
    <t>XI. 2018</t>
  </si>
  <si>
    <t>XII. 2018</t>
  </si>
  <si>
    <t>I. 2019</t>
  </si>
  <si>
    <t>II. 2019</t>
  </si>
  <si>
    <t>III. 2019</t>
  </si>
  <si>
    <t>IV. 2019</t>
  </si>
  <si>
    <t>V. 2019</t>
  </si>
  <si>
    <t>VI. 2019</t>
  </si>
  <si>
    <t>VII. 2019</t>
  </si>
  <si>
    <t>VIII. 2019</t>
  </si>
  <si>
    <t>IX. 2019</t>
  </si>
  <si>
    <t>X. 2019</t>
  </si>
  <si>
    <t>XI. 2019</t>
  </si>
  <si>
    <t>XII. 2019</t>
  </si>
  <si>
    <t>I. 2020</t>
  </si>
  <si>
    <t>-</t>
  </si>
  <si>
    <r>
      <t xml:space="preserve">ДЦК, ЕМИТИРАНИ НА ВЪТРЕШНИЯ ПАЗАР, ПРИТЕЖАВАНИ ОТ НЕРЕЗИДЕНТИ </t>
    </r>
    <r>
      <rPr>
        <b/>
        <vertAlign val="superscript"/>
        <sz val="10"/>
        <rFont val="Arial Cyr"/>
        <family val="0"/>
      </rPr>
      <t>1</t>
    </r>
  </si>
  <si>
    <r>
      <t>1</t>
    </r>
    <r>
      <rPr>
        <sz val="9"/>
        <rFont val="Arial"/>
        <family val="2"/>
      </rPr>
      <t xml:space="preserve"> Данни от месечните отчети на банки, небанкови финансови институции, застрахователни компании, пенсионни фондове и институции от сектор </t>
    </r>
    <r>
      <rPr>
        <i/>
        <sz val="9"/>
        <rFont val="Arial"/>
        <family val="2"/>
      </rPr>
      <t>Държавно управление.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</si>
  <si>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Наредба № 5 на Министерство на финансите и БНБ за реда и условията за придобиване, регистриране, изплащане и търговия с държавни ценни книжа</t>
    </r>
  </si>
  <si>
    <t>II. 2020</t>
  </si>
  <si>
    <t>III. 2020</t>
  </si>
  <si>
    <t>IV. 2020</t>
  </si>
  <si>
    <t>V. 2020</t>
  </si>
  <si>
    <t>VI. 2020</t>
  </si>
  <si>
    <t>VII. 2020</t>
  </si>
  <si>
    <t>VIII. 2020</t>
  </si>
  <si>
    <t>IX. 2020</t>
  </si>
  <si>
    <t>X. 2020</t>
  </si>
  <si>
    <t>XI. 2020</t>
  </si>
  <si>
    <t>XII. 2020</t>
  </si>
  <si>
    <t>I. 2021</t>
  </si>
  <si>
    <t>II. 2021</t>
  </si>
  <si>
    <t>III. 2021</t>
  </si>
  <si>
    <t>IV. 2021</t>
  </si>
  <si>
    <t>IV. 2021 – XII. 2020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</si>
</sst>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00"/>
    <numFmt numFmtId="175" formatCode="_-* #,##0.00\ _л_в_-;\-* #,##0.00\ _л_в_-;_-* &quot;-&quot;??\ _л_в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1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sz val="11"/>
      <color indexed="10"/>
      <name val="Arial"/>
      <family val="2"/>
    </font>
    <font>
      <sz val="11"/>
      <name val="Arial"/>
      <family val="2"/>
    </font>
    <font>
      <i/>
      <sz val="9"/>
      <name val="Arial Cyr"/>
      <family val="2"/>
    </font>
    <font>
      <vertAlign val="superscript"/>
      <sz val="11"/>
      <name val="Arial Cyr"/>
      <family val="0"/>
    </font>
    <font>
      <b/>
      <sz val="11"/>
      <name val="Arial"/>
      <family val="2"/>
    </font>
    <font>
      <b/>
      <sz val="9"/>
      <name val="Arial Cyr"/>
      <family val="2"/>
    </font>
    <font>
      <i/>
      <sz val="8"/>
      <name val="Arial Cyr"/>
      <family val="2"/>
    </font>
    <font>
      <sz val="9"/>
      <name val="Arial"/>
      <family val="2"/>
    </font>
    <font>
      <i/>
      <sz val="11"/>
      <name val="Arial Cyr"/>
      <family val="0"/>
    </font>
    <font>
      <vertAlign val="superscript"/>
      <sz val="9"/>
      <name val="Arial"/>
      <family val="2"/>
    </font>
    <font>
      <b/>
      <sz val="10"/>
      <name val="Arial Cyr"/>
      <family val="0"/>
    </font>
    <font>
      <b/>
      <vertAlign val="superscript"/>
      <sz val="10"/>
      <name val="Arial Cyr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59" applyFont="1">
      <alignment/>
      <protection/>
    </xf>
    <xf numFmtId="0" fontId="3" fillId="0" borderId="0" xfId="59" applyFont="1">
      <alignment/>
      <protection/>
    </xf>
    <xf numFmtId="0" fontId="6" fillId="0" borderId="0" xfId="0" applyFont="1" applyAlignment="1">
      <alignment/>
    </xf>
    <xf numFmtId="0" fontId="3" fillId="0" borderId="0" xfId="59" applyFont="1">
      <alignment/>
      <protection/>
    </xf>
    <xf numFmtId="0" fontId="7" fillId="0" borderId="0" xfId="0" applyFont="1" applyAlignment="1">
      <alignment horizontal="right"/>
    </xf>
    <xf numFmtId="0" fontId="3" fillId="33" borderId="10" xfId="58" applyFont="1" applyFill="1" applyBorder="1" applyAlignment="1">
      <alignment horizontal="center"/>
      <protection/>
    </xf>
    <xf numFmtId="172" fontId="7" fillId="33" borderId="11" xfId="58" applyNumberFormat="1" applyFont="1" applyFill="1" applyBorder="1" applyAlignment="1">
      <alignment horizontal="centerContinuous" vertical="center"/>
      <protection/>
    </xf>
    <xf numFmtId="172" fontId="7" fillId="33" borderId="10" xfId="58" applyNumberFormat="1" applyFont="1" applyFill="1" applyBorder="1" applyAlignment="1">
      <alignment horizontal="centerContinuous" vertical="center"/>
      <protection/>
    </xf>
    <xf numFmtId="0" fontId="4" fillId="0" borderId="0" xfId="59" applyFont="1" applyFill="1">
      <alignment/>
      <protection/>
    </xf>
    <xf numFmtId="0" fontId="3" fillId="33" borderId="12" xfId="58" applyFont="1" applyFill="1" applyBorder="1" applyAlignment="1">
      <alignment horizontal="center"/>
      <protection/>
    </xf>
    <xf numFmtId="49" fontId="7" fillId="33" borderId="13" xfId="58" applyNumberFormat="1" applyFont="1" applyFill="1" applyBorder="1" applyAlignment="1">
      <alignment horizontal="center" vertical="center"/>
      <protection/>
    </xf>
    <xf numFmtId="0" fontId="8" fillId="0" borderId="0" xfId="59" applyFont="1">
      <alignment/>
      <protection/>
    </xf>
    <xf numFmtId="172" fontId="8" fillId="0" borderId="0" xfId="59" applyNumberFormat="1" applyFont="1">
      <alignment/>
      <protection/>
    </xf>
    <xf numFmtId="172" fontId="3" fillId="0" borderId="14" xfId="58" applyNumberFormat="1" applyFont="1" applyFill="1" applyBorder="1" applyAlignment="1">
      <alignment horizontal="left"/>
      <protection/>
    </xf>
    <xf numFmtId="172" fontId="3" fillId="0" borderId="14" xfId="58" applyNumberFormat="1" applyFont="1" applyFill="1" applyBorder="1" applyAlignment="1">
      <alignment horizontal="center"/>
      <protection/>
    </xf>
    <xf numFmtId="172" fontId="3" fillId="0" borderId="15" xfId="58" applyNumberFormat="1" applyFont="1" applyFill="1" applyBorder="1" applyAlignment="1">
      <alignment horizontal="center"/>
      <protection/>
    </xf>
    <xf numFmtId="172" fontId="3" fillId="0" borderId="0" xfId="58" applyNumberFormat="1" applyFont="1" applyFill="1" applyBorder="1" applyAlignment="1">
      <alignment horizontal="center"/>
      <protection/>
    </xf>
    <xf numFmtId="172" fontId="5" fillId="0" borderId="13" xfId="58" applyNumberFormat="1" applyFont="1" applyFill="1" applyBorder="1" applyAlignment="1">
      <alignment horizontal="left"/>
      <protection/>
    </xf>
    <xf numFmtId="172" fontId="10" fillId="0" borderId="13" xfId="58" applyNumberFormat="1" applyFont="1" applyFill="1" applyBorder="1" applyAlignment="1">
      <alignment horizontal="center"/>
      <protection/>
    </xf>
    <xf numFmtId="0" fontId="11" fillId="0" borderId="0" xfId="59" applyFont="1">
      <alignment/>
      <protection/>
    </xf>
    <xf numFmtId="0" fontId="12" fillId="0" borderId="0" xfId="59" applyFont="1">
      <alignment/>
      <protection/>
    </xf>
    <xf numFmtId="172" fontId="4" fillId="0" borderId="0" xfId="59" applyNumberFormat="1" applyFont="1">
      <alignment/>
      <protection/>
    </xf>
    <xf numFmtId="0" fontId="0" fillId="0" borderId="0" xfId="59" applyFont="1">
      <alignment/>
      <protection/>
    </xf>
    <xf numFmtId="0" fontId="13" fillId="0" borderId="0" xfId="59" applyFont="1">
      <alignment/>
      <protection/>
    </xf>
    <xf numFmtId="172" fontId="3" fillId="0" borderId="16" xfId="58" applyNumberFormat="1" applyFont="1" applyFill="1" applyBorder="1" applyAlignment="1">
      <alignment horizontal="left"/>
      <protection/>
    </xf>
    <xf numFmtId="172" fontId="14" fillId="0" borderId="14" xfId="58" applyNumberFormat="1" applyFont="1" applyFill="1" applyBorder="1" applyAlignment="1">
      <alignment horizontal="left"/>
      <protection/>
    </xf>
    <xf numFmtId="172" fontId="7" fillId="0" borderId="14" xfId="58" applyNumberFormat="1" applyFont="1" applyFill="1" applyBorder="1" applyAlignment="1">
      <alignment horizontal="center"/>
      <protection/>
    </xf>
    <xf numFmtId="172" fontId="7" fillId="0" borderId="16" xfId="58" applyNumberFormat="1" applyFont="1" applyFill="1" applyBorder="1" applyAlignment="1">
      <alignment horizontal="center"/>
      <protection/>
    </xf>
    <xf numFmtId="172" fontId="7" fillId="0" borderId="10" xfId="58" applyNumberFormat="1" applyFont="1" applyFill="1" applyBorder="1" applyAlignment="1">
      <alignment horizontal="center"/>
      <protection/>
    </xf>
    <xf numFmtId="172" fontId="14" fillId="0" borderId="14" xfId="58" applyNumberFormat="1" applyFont="1" applyFill="1" applyBorder="1" applyAlignment="1">
      <alignment horizontal="center"/>
      <protection/>
    </xf>
    <xf numFmtId="0" fontId="8" fillId="0" borderId="0" xfId="59" applyFont="1">
      <alignment/>
      <protection/>
    </xf>
    <xf numFmtId="172" fontId="14" fillId="0" borderId="15" xfId="58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5" fillId="0" borderId="0" xfId="59" applyFont="1" applyAlignment="1">
      <alignment/>
      <protection/>
    </xf>
    <xf numFmtId="0" fontId="16" fillId="0" borderId="0" xfId="59" applyFont="1" applyAlignment="1">
      <alignment horizontal="left"/>
      <protection/>
    </xf>
    <xf numFmtId="172" fontId="7" fillId="33" borderId="10" xfId="58" applyNumberFormat="1" applyFont="1" applyFill="1" applyBorder="1" applyAlignment="1">
      <alignment horizontal="center" vertical="center"/>
      <protection/>
    </xf>
    <xf numFmtId="172" fontId="7" fillId="33" borderId="12" xfId="58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tock" xfId="58"/>
    <cellStyle name="Normal_Tab_12-EUR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ergana\My%20Documents\DEBT\2007\REAL\STOCK\2006rev-23.02.07\Razbivka\Za_lihvi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PED\SHARED\INTERNET\DEBT\2017\01-January\201701_S_GED_Bulletin_Tables-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2006"/>
      <sheetName val="pivot"/>
      <sheetName val="Стр.-вид лихви"/>
      <sheetName val="prilozh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БВД-обобщена"/>
      <sheetName val="2.БВД-мес.данни"/>
      <sheetName val="3.БВД-ор. матуритет"/>
      <sheetName val="4.БВД-инструменти"/>
      <sheetName val="5.БВД-матуритет,инстр."/>
      <sheetName val="6.ДЦК-нерез. 7. Гл. облигации"/>
      <sheetName val="8. БВД-кредитори"/>
      <sheetName val="9.БВД-валутна структура"/>
      <sheetName val="10.НЕТЕН ПОТОК"/>
      <sheetName val="11.Получени-дебитори"/>
      <sheetName val="12.Получени-инструменти"/>
      <sheetName val="13.Обслужване-дебитори"/>
      <sheetName val="14.Обслужване-инструменти"/>
      <sheetName val="15.Нетен външен дълг"/>
      <sheetName val="16.Геогр.стр.-Други сектори"/>
      <sheetName val="17.ОтрасловаСтр.-Други сектори"/>
      <sheetName val="18.ЛихвенаСтр.-Други секто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8"/>
  <sheetViews>
    <sheetView tabSelected="1" view="pageBreakPreview" zoomScaleSheetLayoutView="100" zoomScalePageLayoutView="0" workbookViewId="0" topLeftCell="A1">
      <pane xSplit="27" topLeftCell="AB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37.00390625" style="1" customWidth="1"/>
    <col min="2" max="2" width="10.140625" style="1" hidden="1" customWidth="1"/>
    <col min="3" max="15" width="10.28125" style="1" hidden="1" customWidth="1"/>
    <col min="16" max="27" width="8.8515625" style="1" hidden="1" customWidth="1"/>
    <col min="28" max="28" width="8.8515625" style="1" customWidth="1"/>
    <col min="29" max="39" width="8.8515625" style="1" hidden="1" customWidth="1"/>
    <col min="40" max="40" width="8.8515625" style="1" customWidth="1"/>
    <col min="41" max="51" width="8.8515625" style="1" hidden="1" customWidth="1"/>
    <col min="52" max="52" width="8.8515625" style="1" customWidth="1"/>
    <col min="53" max="63" width="8.8515625" style="1" hidden="1" customWidth="1"/>
    <col min="64" max="64" width="8.8515625" style="1" customWidth="1"/>
    <col min="65" max="75" width="8.8515625" style="1" hidden="1" customWidth="1"/>
    <col min="76" max="76" width="8.8515625" style="1" customWidth="1"/>
    <col min="77" max="87" width="8.8515625" style="1" hidden="1" customWidth="1"/>
    <col min="88" max="88" width="8.8515625" style="1" customWidth="1"/>
    <col min="89" max="99" width="8.8515625" style="1" hidden="1" customWidth="1"/>
    <col min="100" max="100" width="8.8515625" style="1" customWidth="1"/>
    <col min="101" max="111" width="8.8515625" style="1" hidden="1" customWidth="1"/>
    <col min="112" max="112" width="8.8515625" style="1" customWidth="1"/>
    <col min="113" max="123" width="8.8515625" style="1" hidden="1" customWidth="1"/>
    <col min="124" max="124" width="8.8515625" style="1" customWidth="1"/>
    <col min="125" max="135" width="8.8515625" style="1" hidden="1" customWidth="1"/>
    <col min="136" max="136" width="8.8515625" style="1" customWidth="1"/>
    <col min="137" max="146" width="8.8515625" style="1" hidden="1" customWidth="1"/>
    <col min="147" max="148" width="8.00390625" style="1" customWidth="1"/>
    <col min="149" max="154" width="8.00390625" style="1" hidden="1" customWidth="1"/>
    <col min="155" max="159" width="9.00390625" style="1" hidden="1" customWidth="1"/>
    <col min="160" max="200" width="9.00390625" style="1" customWidth="1"/>
    <col min="201" max="201" width="10.7109375" style="1" bestFit="1" customWidth="1"/>
    <col min="202" max="202" width="9.7109375" style="1" customWidth="1"/>
    <col min="203" max="203" width="2.00390625" style="1" customWidth="1"/>
    <col min="204" max="16384" width="9.140625" style="1" customWidth="1"/>
  </cols>
  <sheetData>
    <row r="1" spans="1:202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</row>
    <row r="2" spans="1:202" ht="15">
      <c r="A2" s="36" t="s">
        <v>195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</row>
    <row r="4" spans="1:202" ht="14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5" t="s">
        <v>0</v>
      </c>
    </row>
    <row r="5" spans="1:202" s="9" customFormat="1" ht="14.25" customHeight="1">
      <c r="A5" s="6"/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37" t="s">
        <v>13</v>
      </c>
      <c r="O5" s="37" t="s">
        <v>14</v>
      </c>
      <c r="P5" s="37" t="s">
        <v>15</v>
      </c>
      <c r="Q5" s="37" t="s">
        <v>16</v>
      </c>
      <c r="R5" s="37" t="s">
        <v>17</v>
      </c>
      <c r="S5" s="37" t="s">
        <v>18</v>
      </c>
      <c r="T5" s="37" t="s">
        <v>19</v>
      </c>
      <c r="U5" s="37" t="s">
        <v>20</v>
      </c>
      <c r="V5" s="37" t="s">
        <v>21</v>
      </c>
      <c r="W5" s="37" t="s">
        <v>22</v>
      </c>
      <c r="X5" s="37" t="s">
        <v>23</v>
      </c>
      <c r="Y5" s="37" t="s">
        <v>24</v>
      </c>
      <c r="Z5" s="37" t="s">
        <v>25</v>
      </c>
      <c r="AA5" s="37" t="s">
        <v>26</v>
      </c>
      <c r="AB5" s="37" t="s">
        <v>27</v>
      </c>
      <c r="AC5" s="37" t="s">
        <v>28</v>
      </c>
      <c r="AD5" s="37" t="s">
        <v>29</v>
      </c>
      <c r="AE5" s="37" t="s">
        <v>30</v>
      </c>
      <c r="AF5" s="37" t="s">
        <v>31</v>
      </c>
      <c r="AG5" s="37" t="s">
        <v>32</v>
      </c>
      <c r="AH5" s="37" t="s">
        <v>33</v>
      </c>
      <c r="AI5" s="37" t="s">
        <v>34</v>
      </c>
      <c r="AJ5" s="37" t="s">
        <v>35</v>
      </c>
      <c r="AK5" s="37" t="s">
        <v>36</v>
      </c>
      <c r="AL5" s="37" t="s">
        <v>37</v>
      </c>
      <c r="AM5" s="37" t="s">
        <v>38</v>
      </c>
      <c r="AN5" s="37" t="s">
        <v>39</v>
      </c>
      <c r="AO5" s="37" t="s">
        <v>40</v>
      </c>
      <c r="AP5" s="37" t="s">
        <v>41</v>
      </c>
      <c r="AQ5" s="37" t="s">
        <v>42</v>
      </c>
      <c r="AR5" s="37" t="s">
        <v>43</v>
      </c>
      <c r="AS5" s="37" t="s">
        <v>44</v>
      </c>
      <c r="AT5" s="37" t="s">
        <v>45</v>
      </c>
      <c r="AU5" s="37" t="s">
        <v>46</v>
      </c>
      <c r="AV5" s="37" t="s">
        <v>47</v>
      </c>
      <c r="AW5" s="37" t="s">
        <v>48</v>
      </c>
      <c r="AX5" s="37" t="s">
        <v>49</v>
      </c>
      <c r="AY5" s="37" t="s">
        <v>50</v>
      </c>
      <c r="AZ5" s="37" t="s">
        <v>51</v>
      </c>
      <c r="BA5" s="37" t="s">
        <v>52</v>
      </c>
      <c r="BB5" s="37" t="s">
        <v>53</v>
      </c>
      <c r="BC5" s="37" t="s">
        <v>54</v>
      </c>
      <c r="BD5" s="37" t="s">
        <v>55</v>
      </c>
      <c r="BE5" s="37" t="s">
        <v>56</v>
      </c>
      <c r="BF5" s="37" t="s">
        <v>57</v>
      </c>
      <c r="BG5" s="37" t="s">
        <v>58</v>
      </c>
      <c r="BH5" s="37" t="s">
        <v>59</v>
      </c>
      <c r="BI5" s="37" t="s">
        <v>60</v>
      </c>
      <c r="BJ5" s="37" t="s">
        <v>61</v>
      </c>
      <c r="BK5" s="37" t="s">
        <v>62</v>
      </c>
      <c r="BL5" s="37" t="s">
        <v>63</v>
      </c>
      <c r="BM5" s="37" t="s">
        <v>64</v>
      </c>
      <c r="BN5" s="37" t="s">
        <v>65</v>
      </c>
      <c r="BO5" s="37" t="s">
        <v>66</v>
      </c>
      <c r="BP5" s="37" t="s">
        <v>67</v>
      </c>
      <c r="BQ5" s="37" t="s">
        <v>68</v>
      </c>
      <c r="BR5" s="37" t="s">
        <v>69</v>
      </c>
      <c r="BS5" s="37" t="s">
        <v>70</v>
      </c>
      <c r="BT5" s="37" t="s">
        <v>71</v>
      </c>
      <c r="BU5" s="37" t="s">
        <v>72</v>
      </c>
      <c r="BV5" s="37" t="s">
        <v>73</v>
      </c>
      <c r="BW5" s="37" t="s">
        <v>74</v>
      </c>
      <c r="BX5" s="37" t="s">
        <v>75</v>
      </c>
      <c r="BY5" s="37" t="s">
        <v>76</v>
      </c>
      <c r="BZ5" s="37" t="s">
        <v>77</v>
      </c>
      <c r="CA5" s="37" t="s">
        <v>78</v>
      </c>
      <c r="CB5" s="37" t="s">
        <v>79</v>
      </c>
      <c r="CC5" s="37" t="s">
        <v>80</v>
      </c>
      <c r="CD5" s="37" t="s">
        <v>81</v>
      </c>
      <c r="CE5" s="37" t="s">
        <v>82</v>
      </c>
      <c r="CF5" s="37" t="s">
        <v>83</v>
      </c>
      <c r="CG5" s="37" t="s">
        <v>84</v>
      </c>
      <c r="CH5" s="37" t="s">
        <v>85</v>
      </c>
      <c r="CI5" s="37" t="s">
        <v>86</v>
      </c>
      <c r="CJ5" s="37" t="s">
        <v>87</v>
      </c>
      <c r="CK5" s="37" t="s">
        <v>88</v>
      </c>
      <c r="CL5" s="37" t="s">
        <v>89</v>
      </c>
      <c r="CM5" s="37" t="s">
        <v>90</v>
      </c>
      <c r="CN5" s="37" t="s">
        <v>91</v>
      </c>
      <c r="CO5" s="37" t="s">
        <v>92</v>
      </c>
      <c r="CP5" s="37" t="s">
        <v>93</v>
      </c>
      <c r="CQ5" s="37" t="s">
        <v>94</v>
      </c>
      <c r="CR5" s="37" t="s">
        <v>95</v>
      </c>
      <c r="CS5" s="37" t="s">
        <v>96</v>
      </c>
      <c r="CT5" s="37" t="s">
        <v>97</v>
      </c>
      <c r="CU5" s="37" t="s">
        <v>98</v>
      </c>
      <c r="CV5" s="37" t="s">
        <v>99</v>
      </c>
      <c r="CW5" s="37" t="s">
        <v>100</v>
      </c>
      <c r="CX5" s="37" t="s">
        <v>101</v>
      </c>
      <c r="CY5" s="37" t="s">
        <v>102</v>
      </c>
      <c r="CZ5" s="37" t="s">
        <v>103</v>
      </c>
      <c r="DA5" s="37" t="s">
        <v>104</v>
      </c>
      <c r="DB5" s="37" t="s">
        <v>105</v>
      </c>
      <c r="DC5" s="37" t="s">
        <v>106</v>
      </c>
      <c r="DD5" s="37" t="s">
        <v>107</v>
      </c>
      <c r="DE5" s="37" t="s">
        <v>108</v>
      </c>
      <c r="DF5" s="37" t="s">
        <v>109</v>
      </c>
      <c r="DG5" s="37" t="s">
        <v>110</v>
      </c>
      <c r="DH5" s="37" t="s">
        <v>111</v>
      </c>
      <c r="DI5" s="37" t="s">
        <v>112</v>
      </c>
      <c r="DJ5" s="37" t="s">
        <v>113</v>
      </c>
      <c r="DK5" s="37" t="s">
        <v>114</v>
      </c>
      <c r="DL5" s="37" t="s">
        <v>115</v>
      </c>
      <c r="DM5" s="37" t="s">
        <v>116</v>
      </c>
      <c r="DN5" s="37" t="s">
        <v>117</v>
      </c>
      <c r="DO5" s="37" t="s">
        <v>118</v>
      </c>
      <c r="DP5" s="37" t="s">
        <v>119</v>
      </c>
      <c r="DQ5" s="37" t="s">
        <v>120</v>
      </c>
      <c r="DR5" s="37" t="s">
        <v>121</v>
      </c>
      <c r="DS5" s="37" t="s">
        <v>122</v>
      </c>
      <c r="DT5" s="37" t="s">
        <v>123</v>
      </c>
      <c r="DU5" s="37" t="s">
        <v>124</v>
      </c>
      <c r="DV5" s="37" t="s">
        <v>125</v>
      </c>
      <c r="DW5" s="37" t="s">
        <v>126</v>
      </c>
      <c r="DX5" s="37" t="s">
        <v>127</v>
      </c>
      <c r="DY5" s="37" t="s">
        <v>128</v>
      </c>
      <c r="DZ5" s="37" t="s">
        <v>129</v>
      </c>
      <c r="EA5" s="37" t="s">
        <v>130</v>
      </c>
      <c r="EB5" s="37" t="s">
        <v>131</v>
      </c>
      <c r="EC5" s="37" t="s">
        <v>132</v>
      </c>
      <c r="ED5" s="37" t="s">
        <v>133</v>
      </c>
      <c r="EE5" s="37" t="s">
        <v>134</v>
      </c>
      <c r="EF5" s="37" t="s">
        <v>135</v>
      </c>
      <c r="EG5" s="37" t="s">
        <v>136</v>
      </c>
      <c r="EH5" s="37" t="s">
        <v>137</v>
      </c>
      <c r="EI5" s="37" t="s">
        <v>138</v>
      </c>
      <c r="EJ5" s="37" t="s">
        <v>139</v>
      </c>
      <c r="EK5" s="37" t="s">
        <v>140</v>
      </c>
      <c r="EL5" s="37" t="s">
        <v>141</v>
      </c>
      <c r="EM5" s="37" t="s">
        <v>142</v>
      </c>
      <c r="EN5" s="37" t="s">
        <v>143</v>
      </c>
      <c r="EO5" s="37" t="s">
        <v>144</v>
      </c>
      <c r="EP5" s="37" t="s">
        <v>145</v>
      </c>
      <c r="EQ5" s="37" t="s">
        <v>146</v>
      </c>
      <c r="ER5" s="37" t="s">
        <v>147</v>
      </c>
      <c r="ES5" s="37" t="s">
        <v>148</v>
      </c>
      <c r="ET5" s="37" t="s">
        <v>158</v>
      </c>
      <c r="EU5" s="37" t="s">
        <v>159</v>
      </c>
      <c r="EV5" s="37" t="s">
        <v>160</v>
      </c>
      <c r="EW5" s="37" t="s">
        <v>161</v>
      </c>
      <c r="EX5" s="37" t="s">
        <v>162</v>
      </c>
      <c r="EY5" s="37" t="s">
        <v>163</v>
      </c>
      <c r="EZ5" s="37" t="s">
        <v>164</v>
      </c>
      <c r="FA5" s="37" t="s">
        <v>165</v>
      </c>
      <c r="FB5" s="37" t="s">
        <v>166</v>
      </c>
      <c r="FC5" s="37" t="s">
        <v>167</v>
      </c>
      <c r="FD5" s="37" t="s">
        <v>168</v>
      </c>
      <c r="FE5" s="37" t="s">
        <v>169</v>
      </c>
      <c r="FF5" s="37" t="s">
        <v>170</v>
      </c>
      <c r="FG5" s="37" t="s">
        <v>171</v>
      </c>
      <c r="FH5" s="37" t="s">
        <v>172</v>
      </c>
      <c r="FI5" s="37" t="s">
        <v>173</v>
      </c>
      <c r="FJ5" s="37" t="s">
        <v>174</v>
      </c>
      <c r="FK5" s="37" t="s">
        <v>175</v>
      </c>
      <c r="FL5" s="37" t="s">
        <v>176</v>
      </c>
      <c r="FM5" s="37" t="s">
        <v>177</v>
      </c>
      <c r="FN5" s="37" t="s">
        <v>178</v>
      </c>
      <c r="FO5" s="37" t="s">
        <v>179</v>
      </c>
      <c r="FP5" s="37" t="s">
        <v>180</v>
      </c>
      <c r="FQ5" s="37" t="s">
        <v>181</v>
      </c>
      <c r="FR5" s="37" t="s">
        <v>182</v>
      </c>
      <c r="FS5" s="37" t="s">
        <v>183</v>
      </c>
      <c r="FT5" s="37" t="s">
        <v>184</v>
      </c>
      <c r="FU5" s="37" t="s">
        <v>185</v>
      </c>
      <c r="FV5" s="37" t="s">
        <v>186</v>
      </c>
      <c r="FW5" s="37" t="s">
        <v>187</v>
      </c>
      <c r="FX5" s="37" t="s">
        <v>188</v>
      </c>
      <c r="FY5" s="37" t="s">
        <v>189</v>
      </c>
      <c r="FZ5" s="37" t="s">
        <v>190</v>
      </c>
      <c r="GA5" s="37" t="s">
        <v>191</v>
      </c>
      <c r="GB5" s="37" t="s">
        <v>192</v>
      </c>
      <c r="GC5" s="37" t="s">
        <v>193</v>
      </c>
      <c r="GD5" s="37" t="s">
        <v>198</v>
      </c>
      <c r="GE5" s="37" t="s">
        <v>199</v>
      </c>
      <c r="GF5" s="37" t="s">
        <v>200</v>
      </c>
      <c r="GG5" s="37" t="s">
        <v>201</v>
      </c>
      <c r="GH5" s="37" t="s">
        <v>202</v>
      </c>
      <c r="GI5" s="37" t="s">
        <v>203</v>
      </c>
      <c r="GJ5" s="37" t="s">
        <v>204</v>
      </c>
      <c r="GK5" s="37" t="s">
        <v>205</v>
      </c>
      <c r="GL5" s="37" t="s">
        <v>206</v>
      </c>
      <c r="GM5" s="37" t="s">
        <v>207</v>
      </c>
      <c r="GN5" s="37" t="s">
        <v>208</v>
      </c>
      <c r="GO5" s="37" t="s">
        <v>209</v>
      </c>
      <c r="GP5" s="37" t="s">
        <v>210</v>
      </c>
      <c r="GQ5" s="37" t="s">
        <v>211</v>
      </c>
      <c r="GR5" s="37" t="s">
        <v>212</v>
      </c>
      <c r="GS5" s="7" t="s">
        <v>213</v>
      </c>
      <c r="GT5" s="8"/>
    </row>
    <row r="6" spans="1:202" s="9" customFormat="1" ht="14.25" customHeight="1">
      <c r="A6" s="10"/>
      <c r="B6" s="38" t="s">
        <v>149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11" t="s">
        <v>150</v>
      </c>
      <c r="GT6" s="11" t="s">
        <v>151</v>
      </c>
    </row>
    <row r="7" spans="1:204" ht="21" customHeight="1">
      <c r="A7" s="25" t="s">
        <v>152</v>
      </c>
      <c r="B7" s="27">
        <v>36.468744248511584</v>
      </c>
      <c r="C7" s="28">
        <v>2.2782476999232038</v>
      </c>
      <c r="D7" s="28">
        <v>2.1580926811789145</v>
      </c>
      <c r="E7" s="28">
        <f>E8+E9</f>
        <v>1.9682579118097685</v>
      </c>
      <c r="F7" s="28">
        <f aca="true" t="shared" si="0" ref="F7:AN7">F8+F9</f>
        <v>1.9672657069371569</v>
      </c>
      <c r="G7" s="28">
        <f t="shared" si="0"/>
        <v>1.979897590315058</v>
      </c>
      <c r="H7" s="28">
        <f t="shared" si="0"/>
        <v>1.9799299791683838</v>
      </c>
      <c r="I7" s="28">
        <f t="shared" si="0"/>
        <v>1.9829567570102717</v>
      </c>
      <c r="J7" s="28">
        <f t="shared" si="0"/>
        <v>1.9841950381709554</v>
      </c>
      <c r="K7" s="28">
        <f t="shared" si="0"/>
        <v>1.971785669587285</v>
      </c>
      <c r="L7" s="28">
        <f t="shared" si="0"/>
        <v>1.9713426067975743</v>
      </c>
      <c r="M7" s="28">
        <f t="shared" si="0"/>
        <v>1.9720036997675667</v>
      </c>
      <c r="N7" s="28">
        <f t="shared" si="0"/>
        <v>1.9720855008717015</v>
      </c>
      <c r="O7" s="28">
        <f t="shared" si="0"/>
        <v>0.838587144905232</v>
      </c>
      <c r="P7" s="28">
        <f t="shared" si="0"/>
        <v>0.8384614194728068</v>
      </c>
      <c r="Q7" s="28">
        <f t="shared" si="0"/>
        <v>0.7772735368432839</v>
      </c>
      <c r="R7" s="28">
        <f t="shared" si="0"/>
        <v>0.7782494663150683</v>
      </c>
      <c r="S7" s="28">
        <f t="shared" si="0"/>
        <v>0.7773285104598048</v>
      </c>
      <c r="T7" s="28">
        <f t="shared" si="0"/>
        <v>0.7756793019641789</v>
      </c>
      <c r="U7" s="28">
        <f t="shared" si="0"/>
        <v>0.7744932314098874</v>
      </c>
      <c r="V7" s="28">
        <f t="shared" si="0"/>
        <v>0.7750408986755495</v>
      </c>
      <c r="W7" s="28">
        <f t="shared" si="0"/>
        <v>0.7748484910177265</v>
      </c>
      <c r="X7" s="28">
        <f t="shared" si="0"/>
        <v>0.7745526383825793</v>
      </c>
      <c r="Y7" s="28">
        <f t="shared" si="0"/>
        <v>0.775231237433826</v>
      </c>
      <c r="Z7" s="28">
        <f t="shared" si="0"/>
        <v>0.7751017834336318</v>
      </c>
      <c r="AA7" s="28">
        <f t="shared" si="0"/>
        <v>0.773363316700429</v>
      </c>
      <c r="AB7" s="28">
        <f t="shared" si="0"/>
        <v>0.7734629194357383</v>
      </c>
      <c r="AC7" s="28">
        <f t="shared" si="0"/>
        <v>0.7146415622720789</v>
      </c>
      <c r="AD7" s="28">
        <f t="shared" si="0"/>
        <v>0.7138402842867223</v>
      </c>
      <c r="AE7" s="28">
        <f t="shared" si="0"/>
        <v>0.7135156261993629</v>
      </c>
      <c r="AF7" s="28">
        <f t="shared" si="0"/>
        <v>0.7125612951156798</v>
      </c>
      <c r="AG7" s="28">
        <f t="shared" si="0"/>
        <v>0.7131134867155342</v>
      </c>
      <c r="AH7" s="28">
        <f t="shared" si="0"/>
        <v>0.7129609792316305</v>
      </c>
      <c r="AI7" s="28">
        <f t="shared" si="0"/>
        <v>0.7123785044278388</v>
      </c>
      <c r="AJ7" s="28">
        <f t="shared" si="0"/>
        <v>0.7123842336882039</v>
      </c>
      <c r="AK7" s="28">
        <f t="shared" si="0"/>
        <v>0.7110828731195452</v>
      </c>
      <c r="AL7" s="28">
        <f t="shared" si="0"/>
        <v>0.7103847218207615</v>
      </c>
      <c r="AM7" s="28">
        <f t="shared" si="0"/>
        <v>0.7095989946849675</v>
      </c>
      <c r="AN7" s="28">
        <f t="shared" si="0"/>
        <v>0.7097686899205452</v>
      </c>
      <c r="AO7" s="28">
        <v>0.630655797932898</v>
      </c>
      <c r="AP7" s="28">
        <v>0.6302384485967084</v>
      </c>
      <c r="AQ7" s="28">
        <v>0.6297118816721802</v>
      </c>
      <c r="AR7" s="28">
        <v>0.6299286150165915</v>
      </c>
      <c r="AS7" s="28">
        <v>0.6299545429316966</v>
      </c>
      <c r="AT7" s="28">
        <v>0.6483572523125732</v>
      </c>
      <c r="AU7" s="28">
        <v>0.6486613576959654</v>
      </c>
      <c r="AV7" s="28">
        <v>0.6505242532559068</v>
      </c>
      <c r="AW7" s="28">
        <v>0.651526850691778</v>
      </c>
      <c r="AX7" s="28">
        <v>0.6556710368004888</v>
      </c>
      <c r="AY7" s="28">
        <v>0.6557615681728474</v>
      </c>
      <c r="AZ7" s="28">
        <v>0.652024022979758</v>
      </c>
      <c r="BA7" s="28">
        <v>1.2591355358888552</v>
      </c>
      <c r="BB7" s="28">
        <v>1.2686297741551673</v>
      </c>
      <c r="BC7" s="28">
        <v>1.2333327930360545</v>
      </c>
      <c r="BD7" s="28">
        <v>1.2350066327304048</v>
      </c>
      <c r="BE7" s="28">
        <v>1.1956713999131865</v>
      </c>
      <c r="BF7" s="28">
        <v>2.4322091024242933</v>
      </c>
      <c r="BG7" s="28">
        <v>2.431681785747948</v>
      </c>
      <c r="BH7" s="28">
        <v>2.4141180841434626</v>
      </c>
      <c r="BI7" s="28">
        <v>3.0318844678696544</v>
      </c>
      <c r="BJ7" s="28">
        <v>3.0056734893772514</v>
      </c>
      <c r="BK7" s="28">
        <v>2.969381365310844</v>
      </c>
      <c r="BL7" s="28">
        <v>0.5171504149248145</v>
      </c>
      <c r="BM7" s="28">
        <v>3.011952806743735</v>
      </c>
      <c r="BN7" s="28">
        <v>3.0851134175850676</v>
      </c>
      <c r="BO7" s="28">
        <v>3.1025309058034702</v>
      </c>
      <c r="BP7" s="28">
        <v>3.134519653435829</v>
      </c>
      <c r="BQ7" s="28">
        <v>3.3498842996389246</v>
      </c>
      <c r="BR7" s="28">
        <v>3.356198895647169</v>
      </c>
      <c r="BS7" s="28">
        <v>3.1905372812053194</v>
      </c>
      <c r="BT7" s="28">
        <v>3.26423621776729</v>
      </c>
      <c r="BU7" s="28">
        <v>0.5168251643958319</v>
      </c>
      <c r="BV7" s="28">
        <v>0.5166481645486571</v>
      </c>
      <c r="BW7" s="28">
        <v>0.5174121879519181</v>
      </c>
      <c r="BX7" s="28">
        <v>0.5171504149248145</v>
      </c>
      <c r="BY7" s="28">
        <v>0.4593666422446225</v>
      </c>
      <c r="BZ7" s="28">
        <v>0.45925983626189393</v>
      </c>
      <c r="CA7" s="28">
        <v>0.4589896542565049</v>
      </c>
      <c r="CB7" s="28">
        <v>0.4585491796856066</v>
      </c>
      <c r="CC7" s="28">
        <v>0.4588655933195114</v>
      </c>
      <c r="CD7" s="28">
        <v>0.01631899766242465</v>
      </c>
      <c r="CE7" s="28">
        <v>0.016452377730835504</v>
      </c>
      <c r="CF7" s="28">
        <v>0.016321109028136393</v>
      </c>
      <c r="CG7" s="28">
        <v>0.017012180867304418</v>
      </c>
      <c r="CH7" s="28">
        <v>0.01663708582775599</v>
      </c>
      <c r="CI7" s="28">
        <v>0.017079016512938243</v>
      </c>
      <c r="CJ7" s="28">
        <v>0.017471876146750998</v>
      </c>
      <c r="CK7" s="28">
        <v>0.015114672688832872</v>
      </c>
      <c r="CL7" s="28">
        <v>0.01492687042442339</v>
      </c>
      <c r="CM7" s="28">
        <v>0.014987199035141088</v>
      </c>
      <c r="CN7" s="28">
        <v>0.01507676822908944</v>
      </c>
      <c r="CO7" s="28">
        <v>0.01570400740662532</v>
      </c>
      <c r="CP7" s="28">
        <v>0.015554810356677214</v>
      </c>
      <c r="CQ7" s="28">
        <v>0.01580134860744543</v>
      </c>
      <c r="CR7" s="28">
        <v>0.015538310768318308</v>
      </c>
      <c r="CS7" s="28">
        <v>0.015294575536421877</v>
      </c>
      <c r="CT7" s="28">
        <v>0.015247879790216943</v>
      </c>
      <c r="CU7" s="28">
        <v>0.015253039893139995</v>
      </c>
      <c r="CV7" s="28">
        <v>0.015109639995858536</v>
      </c>
      <c r="CW7" s="28">
        <v>0.01273173179908274</v>
      </c>
      <c r="CX7" s="28">
        <v>0.012984436147022119</v>
      </c>
      <c r="CY7" s="28">
        <v>0.01319029858995925</v>
      </c>
      <c r="CZ7" s="28">
        <v>0.013019933218735779</v>
      </c>
      <c r="DA7" s="28">
        <v>0.013061377871543024</v>
      </c>
      <c r="DB7" s="28">
        <v>0.013014909624456112</v>
      </c>
      <c r="DC7" s="28">
        <v>0.012894998613171902</v>
      </c>
      <c r="DD7" s="28">
        <v>0.012919297520285504</v>
      </c>
      <c r="DE7" s="28">
        <v>0.012757996460479693</v>
      </c>
      <c r="DF7" s="28">
        <v>0.01267914787200319</v>
      </c>
      <c r="DG7" s="28">
        <v>0.012696402826268131</v>
      </c>
      <c r="DH7" s="28">
        <v>0.012598497342100284</v>
      </c>
      <c r="DI7" s="28">
        <v>0.010626287994968887</v>
      </c>
      <c r="DJ7" s="28">
        <v>0.010484680801296636</v>
      </c>
      <c r="DK7" s="28">
        <v>0.0104963752257098</v>
      </c>
      <c r="DL7" s="28">
        <v>0.010467480441653926</v>
      </c>
      <c r="DM7" s="28">
        <v>0.010582240513132533</v>
      </c>
      <c r="DN7" s="28">
        <v>0.01055780508157662</v>
      </c>
      <c r="DO7" s="28">
        <v>0.010693724325631574</v>
      </c>
      <c r="DP7" s="28">
        <v>0.010790055440350131</v>
      </c>
      <c r="DQ7" s="28">
        <v>0.011114496086520813</v>
      </c>
      <c r="DR7" s="28">
        <v>0.011147850223076648</v>
      </c>
      <c r="DS7" s="28">
        <v>0.0111711480647091</v>
      </c>
      <c r="DT7" s="28">
        <v>0.011360534035166656</v>
      </c>
      <c r="DU7" s="28">
        <v>0.009601013709220485</v>
      </c>
      <c r="DV7" s="28">
        <v>0.009637819725829215</v>
      </c>
      <c r="DW7" s="28">
        <v>0.00992413372902853</v>
      </c>
      <c r="DX7" s="28">
        <v>0.0096521004602734</v>
      </c>
      <c r="DY7" s="28">
        <v>0.00979545989496441</v>
      </c>
      <c r="DZ7" s="28">
        <v>0.009667006896999935</v>
      </c>
      <c r="EA7" s="28">
        <v>0.009796767389778268</v>
      </c>
      <c r="EB7" s="28">
        <v>0.009796767389778268</v>
      </c>
      <c r="EC7" s="28">
        <v>0.009796767389778268</v>
      </c>
      <c r="ED7" s="28">
        <v>0.009796767389778268</v>
      </c>
      <c r="EE7" s="28">
        <v>0.009796767389778268</v>
      </c>
      <c r="EF7" s="28">
        <v>0.009796767389778268</v>
      </c>
      <c r="EG7" s="28">
        <v>0.00981122227937</v>
      </c>
      <c r="EH7" s="28">
        <v>0.00981122227937</v>
      </c>
      <c r="EI7" s="28">
        <v>0.012511222279369998</v>
      </c>
      <c r="EJ7" s="28">
        <v>0.012511222279369998</v>
      </c>
      <c r="EK7" s="28">
        <v>0.010911222279370001</v>
      </c>
      <c r="EL7" s="28">
        <v>0.010911222279370001</v>
      </c>
      <c r="EM7" s="28">
        <v>0.01071122227937</v>
      </c>
      <c r="EN7" s="28">
        <v>0.01071122227937</v>
      </c>
      <c r="EO7" s="28">
        <v>0.01017779343043</v>
      </c>
      <c r="EP7" s="28">
        <v>0.01017779343043</v>
      </c>
      <c r="EQ7" s="28">
        <v>0.01267779343043</v>
      </c>
      <c r="ER7" s="28">
        <v>0.012667779343043</v>
      </c>
      <c r="ES7" s="28">
        <v>0.0129667779343043</v>
      </c>
      <c r="ET7" s="28">
        <v>0.0129667779343043</v>
      </c>
      <c r="EU7" s="28">
        <v>0.0119667779343043</v>
      </c>
      <c r="EV7" s="28">
        <v>0.00946850665527617</v>
      </c>
      <c r="EW7" s="28">
        <v>0.009738506655276171</v>
      </c>
      <c r="EX7" s="28">
        <v>0.01007410110217</v>
      </c>
      <c r="EY7" s="28">
        <v>0.01007410110217</v>
      </c>
      <c r="EZ7" s="28">
        <v>0.010307410110217</v>
      </c>
      <c r="FA7" s="28">
        <v>0.010726893524747</v>
      </c>
      <c r="FB7" s="28">
        <v>0.010133382179446999</v>
      </c>
      <c r="FC7" s="28">
        <v>0.00955664246070457</v>
      </c>
      <c r="FD7" s="28">
        <v>0.009804627986247</v>
      </c>
      <c r="FE7" s="28">
        <v>0.009825171051247</v>
      </c>
      <c r="FF7" s="28">
        <v>0.009525171051247</v>
      </c>
      <c r="FG7" s="28">
        <v>0.00915444264491447</v>
      </c>
      <c r="FH7" s="28">
        <v>0.00908548997802478</v>
      </c>
      <c r="FI7" s="28">
        <v>0.00741456507785487</v>
      </c>
      <c r="FJ7" s="28">
        <v>0.00710425433670017</v>
      </c>
      <c r="FK7" s="28">
        <v>0.00674276369045965</v>
      </c>
      <c r="FL7" s="28">
        <v>0.00669503442323301</v>
      </c>
      <c r="FM7" s="28">
        <v>0.00645257572034</v>
      </c>
      <c r="FN7" s="28">
        <v>0.0063452543631766</v>
      </c>
      <c r="FO7" s="28">
        <v>0.00636277973336566</v>
      </c>
      <c r="FP7" s="28">
        <v>0.00633625462823477</v>
      </c>
      <c r="FQ7" s="28">
        <v>0</v>
      </c>
      <c r="FR7" s="28">
        <v>0</v>
      </c>
      <c r="FS7" s="28">
        <v>0</v>
      </c>
      <c r="FT7" s="28">
        <v>0</v>
      </c>
      <c r="FU7" s="28">
        <v>0</v>
      </c>
      <c r="FV7" s="28">
        <v>0</v>
      </c>
      <c r="FW7" s="28">
        <v>0</v>
      </c>
      <c r="FX7" s="28">
        <v>0</v>
      </c>
      <c r="FY7" s="28">
        <v>0</v>
      </c>
      <c r="FZ7" s="28">
        <v>0</v>
      </c>
      <c r="GA7" s="28">
        <v>0</v>
      </c>
      <c r="GB7" s="28">
        <v>0</v>
      </c>
      <c r="GC7" s="28">
        <v>0</v>
      </c>
      <c r="GD7" s="28">
        <v>0</v>
      </c>
      <c r="GE7" s="28">
        <v>0</v>
      </c>
      <c r="GF7" s="28">
        <v>0</v>
      </c>
      <c r="GG7" s="28">
        <v>0</v>
      </c>
      <c r="GH7" s="28">
        <v>0</v>
      </c>
      <c r="GI7" s="28">
        <v>0</v>
      </c>
      <c r="GJ7" s="28">
        <v>0</v>
      </c>
      <c r="GK7" s="28">
        <v>0</v>
      </c>
      <c r="GL7" s="28">
        <v>0</v>
      </c>
      <c r="GM7" s="28">
        <v>0</v>
      </c>
      <c r="GN7" s="28">
        <v>0</v>
      </c>
      <c r="GO7" s="28">
        <v>0</v>
      </c>
      <c r="GP7" s="28">
        <v>0</v>
      </c>
      <c r="GQ7" s="28">
        <v>0</v>
      </c>
      <c r="GR7" s="28">
        <v>0</v>
      </c>
      <c r="GS7" s="28">
        <v>0</v>
      </c>
      <c r="GT7" s="29" t="s">
        <v>194</v>
      </c>
      <c r="GV7" s="22"/>
    </row>
    <row r="8" spans="1:204" s="31" customFormat="1" ht="21" customHeight="1">
      <c r="A8" s="26" t="s">
        <v>153</v>
      </c>
      <c r="B8" s="30">
        <v>32.701568</v>
      </c>
      <c r="C8" s="30">
        <v>2.214124</v>
      </c>
      <c r="D8" s="30">
        <v>2.04534925</v>
      </c>
      <c r="E8" s="30">
        <v>1.9089926299999997</v>
      </c>
      <c r="F8" s="30">
        <v>1.9089926299999997</v>
      </c>
      <c r="G8" s="30">
        <v>1.92030763</v>
      </c>
      <c r="H8" s="30">
        <v>1.92030763</v>
      </c>
      <c r="I8" s="30">
        <v>1.92030763</v>
      </c>
      <c r="J8" s="30">
        <v>1.92030763</v>
      </c>
      <c r="K8" s="30">
        <v>1.92030763</v>
      </c>
      <c r="L8" s="30">
        <v>1.92030763</v>
      </c>
      <c r="M8" s="30">
        <v>1.92030763</v>
      </c>
      <c r="N8" s="30">
        <v>1.92030763</v>
      </c>
      <c r="O8" s="30">
        <v>0.7856917499999999</v>
      </c>
      <c r="P8" s="30">
        <v>0.7856917499999999</v>
      </c>
      <c r="Q8" s="30">
        <v>0.72957092</v>
      </c>
      <c r="R8" s="30">
        <v>0.72957092</v>
      </c>
      <c r="S8" s="30">
        <v>0.72957092</v>
      </c>
      <c r="T8" s="30">
        <v>0.72957092</v>
      </c>
      <c r="U8" s="30">
        <v>0.72957092</v>
      </c>
      <c r="V8" s="30">
        <v>0.72957092</v>
      </c>
      <c r="W8" s="30">
        <v>0.72957092</v>
      </c>
      <c r="X8" s="30">
        <v>0.72957092</v>
      </c>
      <c r="Y8" s="30">
        <v>0.72957092</v>
      </c>
      <c r="Z8" s="30">
        <v>0.72957092</v>
      </c>
      <c r="AA8" s="30">
        <v>0.72957092</v>
      </c>
      <c r="AB8" s="30">
        <v>0.72957092</v>
      </c>
      <c r="AC8" s="30">
        <v>0.67345009</v>
      </c>
      <c r="AD8" s="30">
        <v>0.67345009</v>
      </c>
      <c r="AE8" s="30">
        <v>0.67345009</v>
      </c>
      <c r="AF8" s="30">
        <v>0.67345009</v>
      </c>
      <c r="AG8" s="30">
        <v>0.67345009</v>
      </c>
      <c r="AH8" s="30">
        <v>0.67345009</v>
      </c>
      <c r="AI8" s="30">
        <v>0.67345009</v>
      </c>
      <c r="AJ8" s="30">
        <v>0.67345009</v>
      </c>
      <c r="AK8" s="30">
        <v>0.67345009</v>
      </c>
      <c r="AL8" s="30">
        <v>0.67345009</v>
      </c>
      <c r="AM8" s="30">
        <v>0.67345009</v>
      </c>
      <c r="AN8" s="30">
        <v>0.67345009</v>
      </c>
      <c r="AO8" s="30">
        <v>0.61732925</v>
      </c>
      <c r="AP8" s="30">
        <v>0.61732925</v>
      </c>
      <c r="AQ8" s="30">
        <v>0.61732925</v>
      </c>
      <c r="AR8" s="30">
        <v>0.61732925</v>
      </c>
      <c r="AS8" s="30">
        <v>0.61732925</v>
      </c>
      <c r="AT8" s="30">
        <v>0.61732925</v>
      </c>
      <c r="AU8" s="30">
        <v>0.61732925</v>
      </c>
      <c r="AV8" s="30">
        <v>0.61732925</v>
      </c>
      <c r="AW8" s="30">
        <v>0.61732925</v>
      </c>
      <c r="AX8" s="30">
        <v>0.61732925</v>
      </c>
      <c r="AY8" s="30">
        <v>0.61732925</v>
      </c>
      <c r="AZ8" s="30">
        <v>0.61732925</v>
      </c>
      <c r="BA8" s="30">
        <v>0.56120841</v>
      </c>
      <c r="BB8" s="30">
        <v>0.56120841</v>
      </c>
      <c r="BC8" s="30">
        <v>0.5612084091021751</v>
      </c>
      <c r="BD8" s="30">
        <v>0.5612084091021751</v>
      </c>
      <c r="BE8" s="30">
        <v>0.5612084091021751</v>
      </c>
      <c r="BF8" s="30">
        <v>0.5612084091021751</v>
      </c>
      <c r="BG8" s="30">
        <v>0.5612084091021751</v>
      </c>
      <c r="BH8" s="30">
        <v>0.5612084091021751</v>
      </c>
      <c r="BI8" s="30">
        <v>0.5612084091021751</v>
      </c>
      <c r="BJ8" s="30">
        <v>0.5612084091021751</v>
      </c>
      <c r="BK8" s="30">
        <v>0.5612084091021751</v>
      </c>
      <c r="BL8" s="30">
        <v>0.5612084091021751</v>
      </c>
      <c r="BM8" s="30">
        <v>0.50508756</v>
      </c>
      <c r="BN8" s="30">
        <v>0.50508756</v>
      </c>
      <c r="BO8" s="30">
        <v>0.50508756</v>
      </c>
      <c r="BP8" s="30">
        <v>0.50508756</v>
      </c>
      <c r="BQ8" s="30">
        <v>0.50508756</v>
      </c>
      <c r="BR8" s="30">
        <v>0.50508756</v>
      </c>
      <c r="BS8" s="30">
        <v>0.50508756</v>
      </c>
      <c r="BT8" s="30">
        <v>0.50508756</v>
      </c>
      <c r="BU8" s="30">
        <v>0.50508756</v>
      </c>
      <c r="BV8" s="30">
        <v>0.50508756</v>
      </c>
      <c r="BW8" s="30">
        <v>0.50508756</v>
      </c>
      <c r="BX8" s="30">
        <v>0.50508756</v>
      </c>
      <c r="BY8" s="30">
        <v>0.44896671</v>
      </c>
      <c r="BZ8" s="30">
        <v>0.44896671</v>
      </c>
      <c r="CA8" s="30">
        <v>0.44896671</v>
      </c>
      <c r="CB8" s="30">
        <v>0.44896671</v>
      </c>
      <c r="CC8" s="30">
        <v>0.44896671</v>
      </c>
      <c r="CD8" s="30">
        <v>0.0064667100000000005</v>
      </c>
      <c r="CE8" s="30">
        <v>0.0064667100000000005</v>
      </c>
      <c r="CF8" s="30">
        <v>0.0064667100000000005</v>
      </c>
      <c r="CG8" s="30">
        <v>0.0064667100000000005</v>
      </c>
      <c r="CH8" s="30">
        <v>0.0064667100000000005</v>
      </c>
      <c r="CI8" s="30">
        <v>0.0064667100000000005</v>
      </c>
      <c r="CJ8" s="30">
        <v>0.0064667100000000005</v>
      </c>
      <c r="CK8" s="30">
        <v>0.00565837</v>
      </c>
      <c r="CL8" s="30">
        <v>0.00565837</v>
      </c>
      <c r="CM8" s="30">
        <v>0.00565837</v>
      </c>
      <c r="CN8" s="30">
        <v>0.00565837</v>
      </c>
      <c r="CO8" s="30">
        <v>0.00565837</v>
      </c>
      <c r="CP8" s="30">
        <v>0.00565837</v>
      </c>
      <c r="CQ8" s="30">
        <v>0.00565837</v>
      </c>
      <c r="CR8" s="30">
        <v>0.00565837</v>
      </c>
      <c r="CS8" s="30">
        <v>0.00565837</v>
      </c>
      <c r="CT8" s="30">
        <v>0.00565837</v>
      </c>
      <c r="CU8" s="30">
        <v>0.00565837</v>
      </c>
      <c r="CV8" s="30">
        <v>0.00565837</v>
      </c>
      <c r="CW8" s="30">
        <v>0.00485004</v>
      </c>
      <c r="CX8" s="30">
        <v>0.0048500357139578945</v>
      </c>
      <c r="CY8" s="30">
        <v>0.00485004</v>
      </c>
      <c r="CZ8" s="30">
        <v>0.00485004</v>
      </c>
      <c r="DA8" s="30">
        <v>0.00485004</v>
      </c>
      <c r="DB8" s="30">
        <v>0.00485004</v>
      </c>
      <c r="DC8" s="30">
        <v>0.00485004</v>
      </c>
      <c r="DD8" s="30">
        <v>0.00485004</v>
      </c>
      <c r="DE8" s="30">
        <v>0.00485004</v>
      </c>
      <c r="DF8" s="30">
        <v>0.00485004</v>
      </c>
      <c r="DG8" s="30">
        <v>0.00485004</v>
      </c>
      <c r="DH8" s="30">
        <v>0.00485004</v>
      </c>
      <c r="DI8" s="30">
        <v>0.00404169</v>
      </c>
      <c r="DJ8" s="30">
        <v>0.00404169</v>
      </c>
      <c r="DK8" s="30">
        <v>0.00404169</v>
      </c>
      <c r="DL8" s="30">
        <v>0.00404169</v>
      </c>
      <c r="DM8" s="30">
        <v>0.00404169</v>
      </c>
      <c r="DN8" s="30">
        <v>0.00404169</v>
      </c>
      <c r="DO8" s="30">
        <v>0.00404169</v>
      </c>
      <c r="DP8" s="30">
        <v>0.00404169</v>
      </c>
      <c r="DQ8" s="30">
        <v>0.00404169</v>
      </c>
      <c r="DR8" s="30">
        <v>0.00404169</v>
      </c>
      <c r="DS8" s="30">
        <v>0.00404169</v>
      </c>
      <c r="DT8" s="30">
        <v>0.00404169</v>
      </c>
      <c r="DU8" s="30">
        <v>0.003233351999810374</v>
      </c>
      <c r="DV8" s="30">
        <v>0.003233351999810374</v>
      </c>
      <c r="DW8" s="30">
        <v>0.00323335199981037</v>
      </c>
      <c r="DX8" s="30">
        <v>0.00323335199981037</v>
      </c>
      <c r="DY8" s="30">
        <v>0.00323335199981037</v>
      </c>
      <c r="DZ8" s="30">
        <v>0.00323335199981037</v>
      </c>
      <c r="EA8" s="30">
        <v>0.003232855999810403</v>
      </c>
      <c r="EB8" s="30">
        <v>0.003232855999810403</v>
      </c>
      <c r="EC8" s="30">
        <v>0.003232855999810403</v>
      </c>
      <c r="ED8" s="30">
        <v>0.003232855999810403</v>
      </c>
      <c r="EE8" s="30">
        <v>0.003232855999810403</v>
      </c>
      <c r="EF8" s="30">
        <v>0.003232855999810403</v>
      </c>
      <c r="EG8" s="30">
        <v>0.00328100215485</v>
      </c>
      <c r="EH8" s="30">
        <v>0.00328100215485</v>
      </c>
      <c r="EI8" s="30">
        <v>0.00358100215485</v>
      </c>
      <c r="EJ8" s="30">
        <v>0.00358100215485</v>
      </c>
      <c r="EK8" s="30">
        <v>0.00338100215485</v>
      </c>
      <c r="EL8" s="30">
        <v>0.00338100215485</v>
      </c>
      <c r="EM8" s="30">
        <v>0.00338100215485</v>
      </c>
      <c r="EN8" s="30">
        <v>0.00338100215485</v>
      </c>
      <c r="EO8" s="30">
        <v>0.00312548077546</v>
      </c>
      <c r="EP8" s="30">
        <v>0.00312548077546</v>
      </c>
      <c r="EQ8" s="30">
        <v>0.00312548077546</v>
      </c>
      <c r="ER8" s="30">
        <v>0.003212548077546</v>
      </c>
      <c r="ES8" s="30">
        <v>0.0038212548077546</v>
      </c>
      <c r="ET8" s="30">
        <v>0.0038212548077546</v>
      </c>
      <c r="EU8" s="30">
        <v>0.0048212548077546</v>
      </c>
      <c r="EV8" s="30">
        <v>0.00321750123123547</v>
      </c>
      <c r="EW8" s="30">
        <v>0.00328750123123547</v>
      </c>
      <c r="EX8" s="30">
        <v>0.00372878054747</v>
      </c>
      <c r="EY8" s="30">
        <v>0.00372878054747</v>
      </c>
      <c r="EZ8" s="30">
        <v>0.003672878054747</v>
      </c>
      <c r="FA8" s="30">
        <v>0.003972878054747</v>
      </c>
      <c r="FB8" s="30">
        <v>0.003772878054747</v>
      </c>
      <c r="FC8" s="30">
        <v>0.00310632121523457</v>
      </c>
      <c r="FD8" s="30">
        <v>0.003064504785</v>
      </c>
      <c r="FE8" s="30">
        <v>0.00305504785</v>
      </c>
      <c r="FF8" s="30">
        <v>0.00335504785</v>
      </c>
      <c r="FG8" s="30">
        <v>0.003212121504789</v>
      </c>
      <c r="FH8" s="30">
        <v>0.00332507785487</v>
      </c>
      <c r="FI8" s="30">
        <v>0.00325978507785487</v>
      </c>
      <c r="FJ8" s="30">
        <v>0.00385402312124547</v>
      </c>
      <c r="FK8" s="30">
        <v>0.00363063214500478</v>
      </c>
      <c r="FL8" s="30">
        <v>0.00354023121023154</v>
      </c>
      <c r="FM8" s="30">
        <v>0.00341245450487</v>
      </c>
      <c r="FN8" s="30">
        <v>0.00335023123105245</v>
      </c>
      <c r="FO8" s="30">
        <v>0.00325023123105245</v>
      </c>
      <c r="FP8" s="30">
        <v>0.00330502312345407</v>
      </c>
      <c r="FQ8" s="30">
        <v>0</v>
      </c>
      <c r="FR8" s="30">
        <v>0</v>
      </c>
      <c r="FS8" s="30">
        <v>0</v>
      </c>
      <c r="FT8" s="30">
        <v>0</v>
      </c>
      <c r="FU8" s="30">
        <v>0</v>
      </c>
      <c r="FV8" s="30">
        <v>0</v>
      </c>
      <c r="FW8" s="30">
        <v>0</v>
      </c>
      <c r="FX8" s="30">
        <v>0</v>
      </c>
      <c r="FY8" s="30">
        <v>0</v>
      </c>
      <c r="FZ8" s="30">
        <v>0</v>
      </c>
      <c r="GA8" s="30">
        <v>0</v>
      </c>
      <c r="GB8" s="30">
        <v>0</v>
      </c>
      <c r="GC8" s="30">
        <v>0</v>
      </c>
      <c r="GD8" s="30">
        <v>0</v>
      </c>
      <c r="GE8" s="30">
        <v>0</v>
      </c>
      <c r="GF8" s="30">
        <v>0</v>
      </c>
      <c r="GG8" s="30">
        <v>0</v>
      </c>
      <c r="GH8" s="30">
        <v>0</v>
      </c>
      <c r="GI8" s="30">
        <v>0</v>
      </c>
      <c r="GJ8" s="30">
        <v>0</v>
      </c>
      <c r="GK8" s="30">
        <v>0</v>
      </c>
      <c r="GL8" s="30">
        <v>0</v>
      </c>
      <c r="GM8" s="30">
        <v>0</v>
      </c>
      <c r="GN8" s="30">
        <v>0</v>
      </c>
      <c r="GO8" s="30">
        <v>0</v>
      </c>
      <c r="GP8" s="30">
        <v>0</v>
      </c>
      <c r="GQ8" s="30">
        <v>0</v>
      </c>
      <c r="GR8" s="30">
        <v>0</v>
      </c>
      <c r="GS8" s="30">
        <v>0</v>
      </c>
      <c r="GT8" s="30" t="s">
        <v>194</v>
      </c>
      <c r="GV8" s="22"/>
    </row>
    <row r="9" spans="1:204" s="31" customFormat="1" ht="21" customHeight="1">
      <c r="A9" s="26" t="s">
        <v>154</v>
      </c>
      <c r="B9" s="32">
        <v>3.7671762485115785</v>
      </c>
      <c r="C9" s="30">
        <v>0.06412369992320396</v>
      </c>
      <c r="D9" s="30">
        <v>0.1127434311789144</v>
      </c>
      <c r="E9" s="30">
        <f>0.07725255*0.767162790222054</f>
        <v>0.05926528180976874</v>
      </c>
      <c r="F9" s="30">
        <f>0.07725255*0.754319138166405</f>
        <v>0.05827307693715711</v>
      </c>
      <c r="G9" s="30">
        <f>0.07725255*0.771365609485487</f>
        <v>0.05958996031505807</v>
      </c>
      <c r="H9" s="30">
        <f>0.07725255*0.771784868828068</f>
        <v>0.05962234916838376</v>
      </c>
      <c r="I9" s="30">
        <f>0.07725255*0.810965165684134</f>
        <v>0.06264912701027185</v>
      </c>
      <c r="J9" s="30">
        <f>0.07725255*0.826994166159636</f>
        <v>0.06388740817095559</v>
      </c>
      <c r="K9" s="30">
        <f>0.06225255*0.826922585296268</f>
        <v>0.05147803958728519</v>
      </c>
      <c r="L9" s="30">
        <f>0.06225255*0.819805402310017</f>
        <v>0.05103497679757445</v>
      </c>
      <c r="M9" s="30">
        <f>0.06225255*0.830424934682462</f>
        <v>0.0516960697675667</v>
      </c>
      <c r="N9" s="30">
        <f>0.06225255*0.831738954817137</f>
        <v>0.05177787087170156</v>
      </c>
      <c r="O9" s="30">
        <f>0.06225255*0.849690412765936</f>
        <v>0.05289539490523207</v>
      </c>
      <c r="P9" s="30">
        <f>0.06225255*0.847670809835211</f>
        <v>0.052769669472806965</v>
      </c>
      <c r="Q9" s="30">
        <f>0.05780594*0.825219983331885</f>
        <v>0.04770261684328394</v>
      </c>
      <c r="R9" s="30">
        <f>0.05780594*0.842102841248984</f>
        <v>0.048678546315068294</v>
      </c>
      <c r="S9" s="30">
        <f>0.05780594*0.82617098623091</f>
        <v>0.04775759045980481</v>
      </c>
      <c r="T9" s="30">
        <f>0.05780594*0.797640899260161</f>
        <v>0.046108381964178914</v>
      </c>
      <c r="U9" s="30">
        <f>0.05780594*0.777122756067756</f>
        <v>0.04492231140988734</v>
      </c>
      <c r="V9" s="30">
        <f>0.05780594*0.786596994626322</f>
        <v>0.04546997867554949</v>
      </c>
      <c r="W9" s="30">
        <f>0.05780594*0.783268484479735</f>
        <v>0.04527757101772649</v>
      </c>
      <c r="X9" s="30">
        <f>0.05780594*0.778150452748961</f>
        <v>0.04498171838257928</v>
      </c>
      <c r="Y9" s="30">
        <f>0.05780594*0.789889714341226</f>
        <v>0.04566031743382605</v>
      </c>
      <c r="Z9" s="30">
        <f>0.05780594*0.787650255901587</f>
        <v>0.04553086343363178</v>
      </c>
      <c r="AA9" s="30">
        <f>0.05780594*0.757576067449625</f>
        <v>0.043792396700428976</v>
      </c>
      <c r="AB9" s="30">
        <f>0.05780594*0.759299121089256</f>
        <v>0.043891999435738266</v>
      </c>
      <c r="AC9" s="30">
        <v>0.04119147227207889</v>
      </c>
      <c r="AD9" s="30">
        <v>0.04039019428672228</v>
      </c>
      <c r="AE9" s="30">
        <v>0.04006553619936295</v>
      </c>
      <c r="AF9" s="30">
        <v>0.039111205115679795</v>
      </c>
      <c r="AG9" s="30">
        <v>0.03966339671553416</v>
      </c>
      <c r="AH9" s="30">
        <v>0.03951088923163054</v>
      </c>
      <c r="AI9" s="30">
        <v>0.03892841442783881</v>
      </c>
      <c r="AJ9" s="30">
        <v>0.038934143688203963</v>
      </c>
      <c r="AK9" s="30">
        <v>0.03763278311954517</v>
      </c>
      <c r="AL9" s="30">
        <v>0.036934631820761545</v>
      </c>
      <c r="AM9" s="30">
        <v>0.03614890468496749</v>
      </c>
      <c r="AN9" s="30">
        <v>0.036318599920545244</v>
      </c>
      <c r="AO9" s="30">
        <v>0.013326547932898055</v>
      </c>
      <c r="AP9" s="30">
        <v>0.01290919859670831</v>
      </c>
      <c r="AQ9" s="30">
        <v>0.012382631672180107</v>
      </c>
      <c r="AR9" s="30">
        <v>0.012599365016591427</v>
      </c>
      <c r="AS9" s="30">
        <v>0.012625292931696522</v>
      </c>
      <c r="AT9" s="30">
        <v>0.031028002312573164</v>
      </c>
      <c r="AU9" s="30">
        <v>0.03133210769596538</v>
      </c>
      <c r="AV9" s="30">
        <v>0.03319500325590672</v>
      </c>
      <c r="AW9" s="30">
        <v>0.034197600691777914</v>
      </c>
      <c r="AX9" s="30">
        <v>0.038341786800488775</v>
      </c>
      <c r="AY9" s="30">
        <v>0.03843231817284735</v>
      </c>
      <c r="AZ9" s="30">
        <v>0.03469477297975796</v>
      </c>
      <c r="BA9" s="30">
        <v>0.6979271258888553</v>
      </c>
      <c r="BB9" s="30">
        <v>0.7074213641551672</v>
      </c>
      <c r="BC9" s="30">
        <v>0.6721243839338793</v>
      </c>
      <c r="BD9" s="30">
        <v>0.6737982236282298</v>
      </c>
      <c r="BE9" s="30">
        <v>0.6344629908110113</v>
      </c>
      <c r="BF9" s="30">
        <v>1.8710006933221184</v>
      </c>
      <c r="BG9" s="30">
        <v>1.8704733766457726</v>
      </c>
      <c r="BH9" s="30">
        <v>1.8529096750412875</v>
      </c>
      <c r="BI9" s="30">
        <v>2.4706760587674794</v>
      </c>
      <c r="BJ9" s="30">
        <v>2.4444650802750765</v>
      </c>
      <c r="BK9" s="30">
        <v>2.408172956208669</v>
      </c>
      <c r="BL9" s="30">
        <v>1.4073104708024733</v>
      </c>
      <c r="BM9" s="30">
        <v>2.5068652467437347</v>
      </c>
      <c r="BN9" s="30">
        <v>2.5800258575850674</v>
      </c>
      <c r="BO9" s="30">
        <v>2.59744334580347</v>
      </c>
      <c r="BP9" s="30">
        <v>2.6294320934358293</v>
      </c>
      <c r="BQ9" s="30">
        <v>2.8447967396389244</v>
      </c>
      <c r="BR9" s="30">
        <v>2.8511113356471687</v>
      </c>
      <c r="BS9" s="30">
        <v>2.6854497212053197</v>
      </c>
      <c r="BT9" s="30">
        <v>2.75914865776729</v>
      </c>
      <c r="BU9" s="30">
        <v>0.011737604395831951</v>
      </c>
      <c r="BV9" s="30">
        <v>0.0115606045486571</v>
      </c>
      <c r="BW9" s="30">
        <v>0.012324627951918115</v>
      </c>
      <c r="BX9" s="30">
        <v>0.012062854924814534</v>
      </c>
      <c r="BY9" s="30">
        <v>0.010399932244622488</v>
      </c>
      <c r="BZ9" s="30">
        <v>0.010293126261893928</v>
      </c>
      <c r="CA9" s="30">
        <v>0.010022944256504912</v>
      </c>
      <c r="CB9" s="30">
        <v>0.009582469685606622</v>
      </c>
      <c r="CC9" s="30">
        <v>0.00989888331951141</v>
      </c>
      <c r="CD9" s="30">
        <v>0.00985228766242465</v>
      </c>
      <c r="CE9" s="30">
        <v>0.009985667730835503</v>
      </c>
      <c r="CF9" s="30">
        <v>0.009854399028136392</v>
      </c>
      <c r="CG9" s="30">
        <v>0.010545470867304417</v>
      </c>
      <c r="CH9" s="30">
        <v>0.010170375827755991</v>
      </c>
      <c r="CI9" s="30">
        <v>0.01061230651293824</v>
      </c>
      <c r="CJ9" s="30">
        <v>0.011005166146750995</v>
      </c>
      <c r="CK9" s="30">
        <v>0.009456302688832872</v>
      </c>
      <c r="CL9" s="30">
        <v>0.00926850042442339</v>
      </c>
      <c r="CM9" s="30">
        <v>0.009328829035141088</v>
      </c>
      <c r="CN9" s="30">
        <v>0.009418398229089438</v>
      </c>
      <c r="CO9" s="30">
        <v>0.010045637406625318</v>
      </c>
      <c r="CP9" s="30">
        <v>0.009896440356677215</v>
      </c>
      <c r="CQ9" s="30">
        <v>0.01014297860744543</v>
      </c>
      <c r="CR9" s="30">
        <v>0.009879940768318309</v>
      </c>
      <c r="CS9" s="30">
        <v>0.009636205536421876</v>
      </c>
      <c r="CT9" s="30">
        <v>0.009589509790216942</v>
      </c>
      <c r="CU9" s="30">
        <v>0.009594669893139996</v>
      </c>
      <c r="CV9" s="30">
        <v>0.009451269995858535</v>
      </c>
      <c r="CW9" s="30">
        <v>0.00788169179908274</v>
      </c>
      <c r="CX9" s="30">
        <v>0.008134400433064223</v>
      </c>
      <c r="CY9" s="30">
        <v>0.00834025858995925</v>
      </c>
      <c r="CZ9" s="30">
        <v>0.008169893218735779</v>
      </c>
      <c r="DA9" s="30">
        <v>0.008211337871543024</v>
      </c>
      <c r="DB9" s="30">
        <v>0.008164869624456112</v>
      </c>
      <c r="DC9" s="30">
        <v>0.008044958613171902</v>
      </c>
      <c r="DD9" s="30">
        <v>0.008069257520285504</v>
      </c>
      <c r="DE9" s="30">
        <v>0.007907956460479693</v>
      </c>
      <c r="DF9" s="30">
        <v>0.00782910787200319</v>
      </c>
      <c r="DG9" s="30">
        <v>0.007846362826268131</v>
      </c>
      <c r="DH9" s="30">
        <v>0.007748457342100284</v>
      </c>
      <c r="DI9" s="30">
        <v>0.006584597994968888</v>
      </c>
      <c r="DJ9" s="30">
        <v>0.006442990801296636</v>
      </c>
      <c r="DK9" s="30">
        <v>0.0064546852257098015</v>
      </c>
      <c r="DL9" s="30">
        <v>0.006425790441653927</v>
      </c>
      <c r="DM9" s="30">
        <v>0.006540550513132532</v>
      </c>
      <c r="DN9" s="30">
        <v>0.00651611508157662</v>
      </c>
      <c r="DO9" s="30">
        <v>0.006652034325631574</v>
      </c>
      <c r="DP9" s="30">
        <v>0.006748365440350132</v>
      </c>
      <c r="DQ9" s="30">
        <v>0.007072806086520812</v>
      </c>
      <c r="DR9" s="30">
        <v>0.007106160223076648</v>
      </c>
      <c r="DS9" s="30">
        <v>0.0071294580647091</v>
      </c>
      <c r="DT9" s="30">
        <v>0.007318844035166656</v>
      </c>
      <c r="DU9" s="30">
        <v>0.006367661709410111</v>
      </c>
      <c r="DV9" s="30">
        <v>0.006404467726018842</v>
      </c>
      <c r="DW9" s="30">
        <v>0.00669078172921816</v>
      </c>
      <c r="DX9" s="30">
        <v>0.00641874846046303</v>
      </c>
      <c r="DY9" s="30">
        <v>0.006562107895154039</v>
      </c>
      <c r="DZ9" s="30">
        <v>0.006433654897189565</v>
      </c>
      <c r="EA9" s="30">
        <v>0.006563911389967866</v>
      </c>
      <c r="EB9" s="30">
        <v>0.006563911389967866</v>
      </c>
      <c r="EC9" s="30">
        <v>0.006563911389967866</v>
      </c>
      <c r="ED9" s="30">
        <v>0.006563911389967866</v>
      </c>
      <c r="EE9" s="30">
        <v>0.006563911389967866</v>
      </c>
      <c r="EF9" s="30">
        <v>0.006563911389967866</v>
      </c>
      <c r="EG9" s="30">
        <v>0.00653022012452</v>
      </c>
      <c r="EH9" s="30">
        <v>0.00653022012452</v>
      </c>
      <c r="EI9" s="30">
        <v>0.00893022012452</v>
      </c>
      <c r="EJ9" s="30">
        <v>0.00893022012452</v>
      </c>
      <c r="EK9" s="30">
        <v>0.00753022012452</v>
      </c>
      <c r="EL9" s="30">
        <v>0.00753022012452</v>
      </c>
      <c r="EM9" s="30">
        <v>0.00733022012452</v>
      </c>
      <c r="EN9" s="30">
        <v>0.00733022012452</v>
      </c>
      <c r="EO9" s="30">
        <v>0.00705231265497</v>
      </c>
      <c r="EP9" s="30">
        <v>0.00705231265497</v>
      </c>
      <c r="EQ9" s="30">
        <v>0.00955231265497</v>
      </c>
      <c r="ER9" s="30">
        <v>0.009455231265497</v>
      </c>
      <c r="ES9" s="30">
        <v>0.0091455231265497</v>
      </c>
      <c r="ET9" s="30">
        <v>0.0091455231265497</v>
      </c>
      <c r="EU9" s="30">
        <v>0.0071455231265497</v>
      </c>
      <c r="EV9" s="30">
        <v>0.0062510054240407</v>
      </c>
      <c r="EW9" s="30">
        <v>0.0064510054240407</v>
      </c>
      <c r="EX9" s="30">
        <v>0.0063453205547</v>
      </c>
      <c r="EY9" s="30">
        <v>0.0063453205547</v>
      </c>
      <c r="EZ9" s="30">
        <v>0.00663453205547</v>
      </c>
      <c r="FA9" s="30">
        <v>0.00675401547</v>
      </c>
      <c r="FB9" s="30">
        <v>0.0063605041247</v>
      </c>
      <c r="FC9" s="30">
        <v>0.00645032124547</v>
      </c>
      <c r="FD9" s="30">
        <v>0.006740123201247</v>
      </c>
      <c r="FE9" s="30">
        <v>0.006770123201247</v>
      </c>
      <c r="FF9" s="30">
        <v>0.006170123201247</v>
      </c>
      <c r="FG9" s="30">
        <v>0.00594232114012547</v>
      </c>
      <c r="FH9" s="30">
        <v>0.00576041212315478</v>
      </c>
      <c r="FI9" s="30">
        <v>0.00415478</v>
      </c>
      <c r="FJ9" s="30">
        <v>0.0032502312154547</v>
      </c>
      <c r="FK9" s="30">
        <v>0.00311213154545487</v>
      </c>
      <c r="FL9" s="30">
        <v>0.00315480321300147</v>
      </c>
      <c r="FM9" s="30">
        <v>0.00304012121547</v>
      </c>
      <c r="FN9" s="30">
        <v>0.00299502313212415</v>
      </c>
      <c r="FO9" s="30">
        <v>0.00311254850231321</v>
      </c>
      <c r="FP9" s="30">
        <v>0.0030312315047807</v>
      </c>
      <c r="FQ9" s="30">
        <v>0</v>
      </c>
      <c r="FR9" s="30">
        <v>0</v>
      </c>
      <c r="FS9" s="30">
        <v>0</v>
      </c>
      <c r="FT9" s="30">
        <v>0</v>
      </c>
      <c r="FU9" s="30">
        <v>0</v>
      </c>
      <c r="FV9" s="30">
        <v>0</v>
      </c>
      <c r="FW9" s="30">
        <v>0</v>
      </c>
      <c r="FX9" s="30">
        <v>0</v>
      </c>
      <c r="FY9" s="30">
        <v>0</v>
      </c>
      <c r="FZ9" s="30">
        <v>0</v>
      </c>
      <c r="GA9" s="30">
        <v>0</v>
      </c>
      <c r="GB9" s="30">
        <v>0</v>
      </c>
      <c r="GC9" s="30">
        <v>0</v>
      </c>
      <c r="GD9" s="30">
        <v>0</v>
      </c>
      <c r="GE9" s="30">
        <v>0</v>
      </c>
      <c r="GF9" s="30">
        <v>0</v>
      </c>
      <c r="GG9" s="30">
        <v>0</v>
      </c>
      <c r="GH9" s="30">
        <v>0</v>
      </c>
      <c r="GI9" s="30">
        <v>0</v>
      </c>
      <c r="GJ9" s="30">
        <v>0</v>
      </c>
      <c r="GK9" s="30">
        <v>0</v>
      </c>
      <c r="GL9" s="30">
        <v>0</v>
      </c>
      <c r="GM9" s="30">
        <v>0</v>
      </c>
      <c r="GN9" s="30">
        <v>0</v>
      </c>
      <c r="GO9" s="30">
        <v>0</v>
      </c>
      <c r="GP9" s="30">
        <v>0</v>
      </c>
      <c r="GQ9" s="30">
        <v>0</v>
      </c>
      <c r="GR9" s="30">
        <v>0</v>
      </c>
      <c r="GS9" s="30">
        <v>0</v>
      </c>
      <c r="GT9" s="30" t="s">
        <v>194</v>
      </c>
      <c r="GV9" s="22"/>
    </row>
    <row r="10" spans="1:204" s="12" customFormat="1" ht="21" customHeight="1">
      <c r="A10" s="14" t="s">
        <v>155</v>
      </c>
      <c r="B10" s="17">
        <v>5.1129188119621854E-05</v>
      </c>
      <c r="C10" s="16">
        <v>2.2395</v>
      </c>
      <c r="D10" s="16">
        <v>15.673002</v>
      </c>
      <c r="E10" s="17">
        <v>15.224131188119623</v>
      </c>
      <c r="F10" s="15">
        <v>14.424131188119622</v>
      </c>
      <c r="G10" s="15">
        <v>14.424131188119622</v>
      </c>
      <c r="H10" s="15">
        <v>14.424131188119622</v>
      </c>
      <c r="I10" s="15">
        <v>13.789131188119622</v>
      </c>
      <c r="J10" s="15">
        <v>13.789131188119622</v>
      </c>
      <c r="K10" s="15">
        <v>13.789131188119622</v>
      </c>
      <c r="L10" s="15">
        <v>13.439131188119623</v>
      </c>
      <c r="M10" s="15">
        <v>9.939131188119623</v>
      </c>
      <c r="N10" s="15">
        <v>9.704131188119623</v>
      </c>
      <c r="O10" s="15">
        <v>9.704131188119623</v>
      </c>
      <c r="P10" s="15">
        <v>9.283131188119622</v>
      </c>
      <c r="Q10" s="15">
        <v>9.232002</v>
      </c>
      <c r="R10" s="15">
        <v>9.232002</v>
      </c>
      <c r="S10" s="15">
        <v>9.232002</v>
      </c>
      <c r="T10" s="15">
        <v>8.867</v>
      </c>
      <c r="U10" s="15">
        <v>8.867</v>
      </c>
      <c r="V10" s="15">
        <v>8.867</v>
      </c>
      <c r="W10" s="15">
        <v>8.75</v>
      </c>
      <c r="X10" s="15">
        <v>8.75</v>
      </c>
      <c r="Y10" s="15">
        <v>8.75</v>
      </c>
      <c r="Z10" s="15">
        <v>8.75</v>
      </c>
      <c r="AA10" s="15">
        <v>8.75</v>
      </c>
      <c r="AB10" s="15">
        <v>8.75</v>
      </c>
      <c r="AC10" s="15">
        <v>8.75</v>
      </c>
      <c r="AD10" s="15">
        <v>8.75</v>
      </c>
      <c r="AE10" s="15">
        <v>8.75</v>
      </c>
      <c r="AF10" s="15">
        <v>8.75</v>
      </c>
      <c r="AG10" s="15">
        <v>8.75</v>
      </c>
      <c r="AH10" s="15">
        <v>8.75</v>
      </c>
      <c r="AI10" s="15">
        <v>8.75</v>
      </c>
      <c r="AJ10" s="15">
        <v>8.75</v>
      </c>
      <c r="AK10" s="15">
        <v>8.75</v>
      </c>
      <c r="AL10" s="15">
        <v>8.75</v>
      </c>
      <c r="AM10" s="15">
        <v>8.75</v>
      </c>
      <c r="AN10" s="15">
        <v>8.75</v>
      </c>
      <c r="AO10" s="15">
        <v>28.308690172458753</v>
      </c>
      <c r="AP10" s="15">
        <v>28.308690172458753</v>
      </c>
      <c r="AQ10" s="15">
        <v>28.308690172458753</v>
      </c>
      <c r="AR10" s="15">
        <v>28.308690172458753</v>
      </c>
      <c r="AS10" s="15">
        <v>28.308690172458753</v>
      </c>
      <c r="AT10" s="15">
        <v>15.7820390831514</v>
      </c>
      <c r="AU10" s="15">
        <v>15.7820390831514</v>
      </c>
      <c r="AV10" s="15">
        <v>15.7820390831514</v>
      </c>
      <c r="AW10" s="15">
        <v>14.033272063522904</v>
      </c>
      <c r="AX10" s="15">
        <v>14.033272063522904</v>
      </c>
      <c r="AY10" s="15">
        <v>14.033272063522904</v>
      </c>
      <c r="AZ10" s="15">
        <v>14.033272063522904</v>
      </c>
      <c r="BA10" s="15">
        <v>14.033272063522904</v>
      </c>
      <c r="BB10" s="15">
        <v>14.033272063522904</v>
      </c>
      <c r="BC10" s="15">
        <v>14.033272063522904</v>
      </c>
      <c r="BD10" s="15">
        <v>8.75</v>
      </c>
      <c r="BE10" s="15">
        <v>8.75</v>
      </c>
      <c r="BF10" s="15">
        <v>18.184541856909853</v>
      </c>
      <c r="BG10" s="15">
        <v>18.184541856909853</v>
      </c>
      <c r="BH10" s="15">
        <v>18.184541856909853</v>
      </c>
      <c r="BI10" s="15">
        <v>20.489703348450533</v>
      </c>
      <c r="BJ10" s="15">
        <v>20.489703348450533</v>
      </c>
      <c r="BK10" s="15">
        <v>20.489703348450533</v>
      </c>
      <c r="BL10" s="15">
        <v>14.14710707985868</v>
      </c>
      <c r="BM10" s="15">
        <v>19.48970334845053</v>
      </c>
      <c r="BN10" s="15">
        <v>19.48970334845053</v>
      </c>
      <c r="BO10" s="15">
        <v>18.041038587198273</v>
      </c>
      <c r="BP10" s="15">
        <v>18.041038587198273</v>
      </c>
      <c r="BQ10" s="15">
        <v>18.041038587198273</v>
      </c>
      <c r="BR10" s="15">
        <v>17.822676561868875</v>
      </c>
      <c r="BS10" s="15">
        <v>17.822676561868875</v>
      </c>
      <c r="BT10" s="15">
        <v>17.822676561868875</v>
      </c>
      <c r="BU10" s="15">
        <v>12.921634528563322</v>
      </c>
      <c r="BV10" s="15">
        <v>12.921634528563322</v>
      </c>
      <c r="BW10" s="15">
        <v>12.921634528563322</v>
      </c>
      <c r="BX10" s="15">
        <v>14.14710707985868</v>
      </c>
      <c r="BY10" s="15">
        <v>14.448879534519872</v>
      </c>
      <c r="BZ10" s="15">
        <v>14.448879534519872</v>
      </c>
      <c r="CA10" s="15">
        <v>14.448879534519872</v>
      </c>
      <c r="CB10" s="15">
        <v>14.448879534519872</v>
      </c>
      <c r="CC10" s="15">
        <v>14.448879534519872</v>
      </c>
      <c r="CD10" s="15">
        <v>14.954879534519872</v>
      </c>
      <c r="CE10" s="15">
        <v>14.954879534519872</v>
      </c>
      <c r="CF10" s="15">
        <v>14.954879534519872</v>
      </c>
      <c r="CG10" s="15">
        <v>14.34623356835717</v>
      </c>
      <c r="CH10" s="15">
        <v>14.34623356835717</v>
      </c>
      <c r="CI10" s="15">
        <v>14.34623356835717</v>
      </c>
      <c r="CJ10" s="15">
        <v>16.448416784689876</v>
      </c>
      <c r="CK10" s="15">
        <v>16.19277084409177</v>
      </c>
      <c r="CL10" s="15">
        <v>16.19277084409177</v>
      </c>
      <c r="CM10" s="15">
        <v>17.969595572421937</v>
      </c>
      <c r="CN10" s="15">
        <v>17.969595572421937</v>
      </c>
      <c r="CO10" s="15">
        <v>17.969595572421937</v>
      </c>
      <c r="CP10" s="15">
        <v>18.44131382270954</v>
      </c>
      <c r="CQ10" s="15">
        <v>18.44131382270954</v>
      </c>
      <c r="CR10" s="15">
        <v>17.39231382270954</v>
      </c>
      <c r="CS10" s="15">
        <v>17.173533560621323</v>
      </c>
      <c r="CT10" s="15">
        <v>17.173533560621323</v>
      </c>
      <c r="CU10" s="15">
        <v>17.173533560621323</v>
      </c>
      <c r="CV10" s="15">
        <v>18.73482544181754</v>
      </c>
      <c r="CW10" s="15">
        <v>18.73482544181754</v>
      </c>
      <c r="CX10" s="15">
        <v>18.73482544181754</v>
      </c>
      <c r="CY10" s="15">
        <v>19.69523944181754</v>
      </c>
      <c r="CZ10" s="15">
        <v>20.09823944181754</v>
      </c>
      <c r="DA10" s="15">
        <v>20.09823944181754</v>
      </c>
      <c r="DB10" s="15">
        <v>27.487739309587234</v>
      </c>
      <c r="DC10" s="15">
        <v>26.97644742839102</v>
      </c>
      <c r="DD10" s="15">
        <v>26.97644742839102</v>
      </c>
      <c r="DE10" s="15">
        <v>31.313123908453186</v>
      </c>
      <c r="DF10" s="15">
        <v>31.313123908453186</v>
      </c>
      <c r="DG10" s="15">
        <v>31.313123908453186</v>
      </c>
      <c r="DH10" s="15">
        <v>35.73937772396884</v>
      </c>
      <c r="DI10" s="15">
        <v>35.73937772396884</v>
      </c>
      <c r="DJ10" s="15">
        <v>30.31354828071458</v>
      </c>
      <c r="DK10" s="15">
        <v>56.080549355240485</v>
      </c>
      <c r="DL10" s="15">
        <v>56.080549355240485</v>
      </c>
      <c r="DM10" s="15">
        <v>56.080549355240485</v>
      </c>
      <c r="DN10" s="15">
        <v>56.63853018690786</v>
      </c>
      <c r="DO10" s="15">
        <v>56.63853018690786</v>
      </c>
      <c r="DP10" s="15">
        <v>56.63853018690786</v>
      </c>
      <c r="DQ10" s="15">
        <v>63.66947767211873</v>
      </c>
      <c r="DR10" s="15">
        <v>63.66947767211873</v>
      </c>
      <c r="DS10" s="15">
        <v>63.66947767211873</v>
      </c>
      <c r="DT10" s="15">
        <v>151.23241810858818</v>
      </c>
      <c r="DU10" s="15">
        <v>142.93926379558553</v>
      </c>
      <c r="DV10" s="15">
        <v>142.93926379558553</v>
      </c>
      <c r="DW10" s="15">
        <v>136.59116181341426</v>
      </c>
      <c r="DX10" s="15">
        <v>138.59116181341426</v>
      </c>
      <c r="DY10" s="15">
        <v>138.0415230411283</v>
      </c>
      <c r="DZ10" s="15">
        <v>134.66152304112836</v>
      </c>
      <c r="EA10" s="15">
        <v>137.29227007971042</v>
      </c>
      <c r="EB10" s="15">
        <v>137.29227007971042</v>
      </c>
      <c r="EC10" s="15">
        <v>137.29227007971042</v>
      </c>
      <c r="ED10" s="15">
        <v>137.29227007971042</v>
      </c>
      <c r="EE10" s="15">
        <v>137.29227007971042</v>
      </c>
      <c r="EF10" s="15">
        <v>137.29227007971042</v>
      </c>
      <c r="EG10" s="15">
        <v>137.2012525485</v>
      </c>
      <c r="EH10" s="15">
        <v>137.2012525485</v>
      </c>
      <c r="EI10" s="15">
        <v>145.15256825</v>
      </c>
      <c r="EJ10" s="15">
        <v>145.15256825</v>
      </c>
      <c r="EK10" s="15">
        <v>148.2511487</v>
      </c>
      <c r="EL10" s="15">
        <v>148.21005269</v>
      </c>
      <c r="EM10" s="15">
        <v>148.990215485269</v>
      </c>
      <c r="EN10" s="15">
        <v>121.06898</v>
      </c>
      <c r="EO10" s="15">
        <v>117.656326487</v>
      </c>
      <c r="EP10" s="15">
        <v>115.00235869</v>
      </c>
      <c r="EQ10" s="15">
        <v>110.00235869</v>
      </c>
      <c r="ER10" s="15">
        <v>104.81374325532678</v>
      </c>
      <c r="ES10" s="15">
        <v>104.30007792583206</v>
      </c>
      <c r="ET10" s="15">
        <v>92.29809392583209</v>
      </c>
      <c r="EU10" s="15">
        <v>89.57041592583207</v>
      </c>
      <c r="EV10" s="15">
        <v>94.52079719711111</v>
      </c>
      <c r="EW10" s="15">
        <v>59.76610319711113</v>
      </c>
      <c r="EX10" s="15">
        <v>64.57774760266422</v>
      </c>
      <c r="EY10" s="15">
        <v>46.97120305103422</v>
      </c>
      <c r="EZ10" s="15">
        <v>46.01567386704188</v>
      </c>
      <c r="FA10" s="15">
        <v>46.139488111175254</v>
      </c>
      <c r="FB10" s="15">
        <v>46.02111169582055</v>
      </c>
      <c r="FC10" s="15">
        <v>46.011984138009296</v>
      </c>
      <c r="FD10" s="15">
        <v>46.10220858748375</v>
      </c>
      <c r="FE10" s="15">
        <v>46.10221698364875</v>
      </c>
      <c r="FF10" s="15">
        <v>46.34262029937025</v>
      </c>
      <c r="FG10" s="15">
        <v>46.102857707833785</v>
      </c>
      <c r="FH10" s="15">
        <v>45.994079555809776</v>
      </c>
      <c r="FI10" s="15">
        <v>44.49679758899995</v>
      </c>
      <c r="FJ10" s="15">
        <v>44.107917286208696</v>
      </c>
      <c r="FK10" s="15">
        <v>43.29645878195034</v>
      </c>
      <c r="FL10" s="15">
        <v>42.74362628711747</v>
      </c>
      <c r="FM10" s="15">
        <v>42.105592829766664</v>
      </c>
      <c r="FN10" s="15">
        <v>42.02967605883833</v>
      </c>
      <c r="FO10" s="15">
        <v>42.14405746596663</v>
      </c>
      <c r="FP10" s="15">
        <v>41.01489497991226</v>
      </c>
      <c r="FQ10" s="15">
        <v>33.62752065761339</v>
      </c>
      <c r="FR10" s="15">
        <v>33.145465647719895</v>
      </c>
      <c r="FS10" s="15">
        <v>33.338786202164826</v>
      </c>
      <c r="FT10" s="15">
        <v>32.82749432096861</v>
      </c>
      <c r="FU10" s="15">
        <v>25.89948933075984</v>
      </c>
      <c r="FV10" s="15">
        <v>25.899504669516276</v>
      </c>
      <c r="FW10" s="15">
        <v>23.78012717249454</v>
      </c>
      <c r="FX10" s="15">
        <v>27.37833867349412</v>
      </c>
      <c r="FY10" s="15">
        <v>28.58805526440438</v>
      </c>
      <c r="FZ10" s="15">
        <v>29.483509726192963</v>
      </c>
      <c r="GA10" s="15">
        <v>30.461209935311352</v>
      </c>
      <c r="GB10" s="15">
        <v>31.783465806220377</v>
      </c>
      <c r="GC10" s="15">
        <v>31.45418050921092</v>
      </c>
      <c r="GD10" s="15">
        <v>29.583841715195074</v>
      </c>
      <c r="GE10" s="15">
        <v>28.025648978607546</v>
      </c>
      <c r="GF10" s="15">
        <v>47.90521215638885</v>
      </c>
      <c r="GG10" s="15">
        <v>46.94807375478952</v>
      </c>
      <c r="GH10" s="15">
        <v>28.97305318040422</v>
      </c>
      <c r="GI10" s="15">
        <v>24.476623010092894</v>
      </c>
      <c r="GJ10" s="15">
        <v>25.106108190297718</v>
      </c>
      <c r="GK10" s="15">
        <v>26.930908914287023</v>
      </c>
      <c r="GL10" s="15">
        <v>27.08940939745785</v>
      </c>
      <c r="GM10" s="15">
        <v>25.820117516261643</v>
      </c>
      <c r="GN10" s="15">
        <v>25.329277310313266</v>
      </c>
      <c r="GO10" s="15">
        <v>23.813808174447676</v>
      </c>
      <c r="GP10" s="15">
        <v>23.5398174022231</v>
      </c>
      <c r="GQ10" s="15">
        <v>22.772879580428775</v>
      </c>
      <c r="GR10" s="15">
        <v>23.135385524196895</v>
      </c>
      <c r="GS10" s="15">
        <v>-2.193891786116371</v>
      </c>
      <c r="GT10" s="15">
        <v>-8.661485913074547</v>
      </c>
      <c r="GV10" s="22"/>
    </row>
    <row r="11" spans="1:205" s="20" customFormat="1" ht="21" customHeight="1">
      <c r="A11" s="18" t="s">
        <v>156</v>
      </c>
      <c r="B11" s="19">
        <v>36.468795377699706</v>
      </c>
      <c r="C11" s="19">
        <f>C8+C9+C10</f>
        <v>4.517747699923204</v>
      </c>
      <c r="D11" s="19">
        <f>D8+D9+D10</f>
        <v>17.831094681178914</v>
      </c>
      <c r="E11" s="19">
        <f>E8+E9+E10</f>
        <v>17.192389099929393</v>
      </c>
      <c r="F11" s="19">
        <f aca="true" t="shared" si="1" ref="F11:AN11">F8+F9+F10</f>
        <v>16.39139689505678</v>
      </c>
      <c r="G11" s="19">
        <f t="shared" si="1"/>
        <v>16.40402877843468</v>
      </c>
      <c r="H11" s="19">
        <f t="shared" si="1"/>
        <v>16.404061167288006</v>
      </c>
      <c r="I11" s="19">
        <f t="shared" si="1"/>
        <v>15.772087945129893</v>
      </c>
      <c r="J11" s="19">
        <f t="shared" si="1"/>
        <v>15.773326226290578</v>
      </c>
      <c r="K11" s="19">
        <f t="shared" si="1"/>
        <v>15.760916857706908</v>
      </c>
      <c r="L11" s="19">
        <f t="shared" si="1"/>
        <v>15.410473794917197</v>
      </c>
      <c r="M11" s="19">
        <f t="shared" si="1"/>
        <v>11.91113488788719</v>
      </c>
      <c r="N11" s="19">
        <f t="shared" si="1"/>
        <v>11.676216688991325</v>
      </c>
      <c r="O11" s="19">
        <f t="shared" si="1"/>
        <v>10.542718333024855</v>
      </c>
      <c r="P11" s="19">
        <f t="shared" si="1"/>
        <v>10.12159260759243</v>
      </c>
      <c r="Q11" s="19">
        <f t="shared" si="1"/>
        <v>10.009275536843283</v>
      </c>
      <c r="R11" s="19">
        <f t="shared" si="1"/>
        <v>10.010251466315069</v>
      </c>
      <c r="S11" s="19">
        <f t="shared" si="1"/>
        <v>10.009330510459804</v>
      </c>
      <c r="T11" s="19">
        <f t="shared" si="1"/>
        <v>9.64267930196418</v>
      </c>
      <c r="U11" s="19">
        <f t="shared" si="1"/>
        <v>9.64149323140989</v>
      </c>
      <c r="V11" s="19">
        <f t="shared" si="1"/>
        <v>9.64204089867555</v>
      </c>
      <c r="W11" s="19">
        <f t="shared" si="1"/>
        <v>9.524848491017726</v>
      </c>
      <c r="X11" s="19">
        <f t="shared" si="1"/>
        <v>9.524552638382579</v>
      </c>
      <c r="Y11" s="19">
        <f t="shared" si="1"/>
        <v>9.525231237433825</v>
      </c>
      <c r="Z11" s="19">
        <f t="shared" si="1"/>
        <v>9.525101783433632</v>
      </c>
      <c r="AA11" s="19">
        <f t="shared" si="1"/>
        <v>9.52336331670043</v>
      </c>
      <c r="AB11" s="19">
        <f t="shared" si="1"/>
        <v>9.523462919435739</v>
      </c>
      <c r="AC11" s="19">
        <f t="shared" si="1"/>
        <v>9.464641562272078</v>
      </c>
      <c r="AD11" s="19">
        <f t="shared" si="1"/>
        <v>9.463840284286722</v>
      </c>
      <c r="AE11" s="19">
        <f t="shared" si="1"/>
        <v>9.463515626199364</v>
      </c>
      <c r="AF11" s="19">
        <f t="shared" si="1"/>
        <v>9.46256129511568</v>
      </c>
      <c r="AG11" s="19">
        <f t="shared" si="1"/>
        <v>9.463113486715534</v>
      </c>
      <c r="AH11" s="19">
        <f t="shared" si="1"/>
        <v>9.46296097923163</v>
      </c>
      <c r="AI11" s="19">
        <f t="shared" si="1"/>
        <v>9.46237850442784</v>
      </c>
      <c r="AJ11" s="19">
        <f t="shared" si="1"/>
        <v>9.462384233688203</v>
      </c>
      <c r="AK11" s="19">
        <f t="shared" si="1"/>
        <v>9.461082873119546</v>
      </c>
      <c r="AL11" s="19">
        <f t="shared" si="1"/>
        <v>9.46038472182076</v>
      </c>
      <c r="AM11" s="19">
        <f t="shared" si="1"/>
        <v>9.459598994684967</v>
      </c>
      <c r="AN11" s="19">
        <f t="shared" si="1"/>
        <v>9.459768689920546</v>
      </c>
      <c r="AO11" s="19">
        <v>28.939345970391653</v>
      </c>
      <c r="AP11" s="19">
        <v>28.93892862105546</v>
      </c>
      <c r="AQ11" s="19">
        <v>28.938402054130933</v>
      </c>
      <c r="AR11" s="19">
        <v>28.938618787475345</v>
      </c>
      <c r="AS11" s="19">
        <v>28.93864471539045</v>
      </c>
      <c r="AT11" s="19">
        <v>16.43039633546397</v>
      </c>
      <c r="AU11" s="19">
        <v>16.430700440847364</v>
      </c>
      <c r="AV11" s="19">
        <v>16.432563336407306</v>
      </c>
      <c r="AW11" s="19">
        <v>14.684798914214682</v>
      </c>
      <c r="AX11" s="19">
        <v>14.688943100323392</v>
      </c>
      <c r="AY11" s="19">
        <v>14.689033631695752</v>
      </c>
      <c r="AZ11" s="19">
        <v>14.685296086502662</v>
      </c>
      <c r="BA11" s="19">
        <v>15.29240759941176</v>
      </c>
      <c r="BB11" s="19">
        <v>15.301901837678072</v>
      </c>
      <c r="BC11" s="19">
        <v>15.26660485655896</v>
      </c>
      <c r="BD11" s="19">
        <v>9.985006632730405</v>
      </c>
      <c r="BE11" s="19">
        <v>9.945671399913186</v>
      </c>
      <c r="BF11" s="19">
        <v>20.616750959334148</v>
      </c>
      <c r="BG11" s="19">
        <v>20.6162236426578</v>
      </c>
      <c r="BH11" s="19">
        <v>20.598659941053317</v>
      </c>
      <c r="BI11" s="19">
        <v>23.52158781632019</v>
      </c>
      <c r="BJ11" s="19">
        <v>23.495376837827784</v>
      </c>
      <c r="BK11" s="19">
        <v>23.459084713761378</v>
      </c>
      <c r="BL11" s="19">
        <v>14.664257494783495</v>
      </c>
      <c r="BM11" s="19">
        <v>22.501656155194265</v>
      </c>
      <c r="BN11" s="19">
        <v>22.574816766035596</v>
      </c>
      <c r="BO11" s="19">
        <v>21.143569493001742</v>
      </c>
      <c r="BP11" s="19">
        <v>21.175558240634103</v>
      </c>
      <c r="BQ11" s="19">
        <v>21.390922886837195</v>
      </c>
      <c r="BR11" s="19">
        <v>21.178875457516043</v>
      </c>
      <c r="BS11" s="19">
        <v>21.013213843074194</v>
      </c>
      <c r="BT11" s="19">
        <v>21.086912779636165</v>
      </c>
      <c r="BU11" s="19">
        <v>13.438459692959153</v>
      </c>
      <c r="BV11" s="19">
        <v>13.43828269311198</v>
      </c>
      <c r="BW11" s="19">
        <v>13.43904671651524</v>
      </c>
      <c r="BX11" s="19">
        <v>14.664257494783495</v>
      </c>
      <c r="BY11" s="19">
        <v>14.908246176764495</v>
      </c>
      <c r="BZ11" s="19">
        <v>14.908139370781766</v>
      </c>
      <c r="CA11" s="19">
        <v>14.907869188776377</v>
      </c>
      <c r="CB11" s="19">
        <v>14.907428714205478</v>
      </c>
      <c r="CC11" s="19">
        <v>14.907745127839384</v>
      </c>
      <c r="CD11" s="19">
        <v>14.971198532182296</v>
      </c>
      <c r="CE11" s="19">
        <v>14.971331912250708</v>
      </c>
      <c r="CF11" s="19">
        <v>14.97120064354801</v>
      </c>
      <c r="CG11" s="19">
        <v>14.363245749224474</v>
      </c>
      <c r="CH11" s="19">
        <v>14.362870654184926</v>
      </c>
      <c r="CI11" s="19">
        <v>14.363312584870107</v>
      </c>
      <c r="CJ11" s="19">
        <v>16.465888660836626</v>
      </c>
      <c r="CK11" s="19">
        <v>16.2078855167806</v>
      </c>
      <c r="CL11" s="19">
        <v>16.207697714516193</v>
      </c>
      <c r="CM11" s="19">
        <v>17.984582771457077</v>
      </c>
      <c r="CN11" s="19">
        <v>17.984672340651027</v>
      </c>
      <c r="CO11" s="19">
        <v>17.985299579828563</v>
      </c>
      <c r="CP11" s="19">
        <v>18.456868633066215</v>
      </c>
      <c r="CQ11" s="19">
        <v>18.457115171316985</v>
      </c>
      <c r="CR11" s="19">
        <v>17.407852133477856</v>
      </c>
      <c r="CS11" s="19">
        <v>17.188828136157746</v>
      </c>
      <c r="CT11" s="19">
        <v>17.18878144041154</v>
      </c>
      <c r="CU11" s="19">
        <v>17.18878660051446</v>
      </c>
      <c r="CV11" s="19">
        <v>18.7499350818134</v>
      </c>
      <c r="CW11" s="19">
        <v>18.747557173616624</v>
      </c>
      <c r="CX11" s="19">
        <v>18.747809877964563</v>
      </c>
      <c r="CY11" s="19">
        <v>19.7084297404075</v>
      </c>
      <c r="CZ11" s="19">
        <v>20.111259375036276</v>
      </c>
      <c r="DA11" s="19">
        <v>20.111300819689085</v>
      </c>
      <c r="DB11" s="19">
        <v>27.50075421921169</v>
      </c>
      <c r="DC11" s="19">
        <v>26.989342427004193</v>
      </c>
      <c r="DD11" s="19">
        <v>26.989366725911303</v>
      </c>
      <c r="DE11" s="19">
        <v>31.325881904913665</v>
      </c>
      <c r="DF11" s="19">
        <v>31.32580305632519</v>
      </c>
      <c r="DG11" s="19">
        <v>31.325820311279454</v>
      </c>
      <c r="DH11" s="19">
        <v>35.75197622131094</v>
      </c>
      <c r="DI11" s="19">
        <v>35.75000401196381</v>
      </c>
      <c r="DJ11" s="19">
        <v>30.32403296151588</v>
      </c>
      <c r="DK11" s="19">
        <v>56.09104573046619</v>
      </c>
      <c r="DL11" s="19">
        <v>56.09101683568214</v>
      </c>
      <c r="DM11" s="19">
        <v>56.091131595753616</v>
      </c>
      <c r="DN11" s="19">
        <v>56.64908799198943</v>
      </c>
      <c r="DO11" s="19">
        <v>56.64922391123349</v>
      </c>
      <c r="DP11" s="19">
        <v>56.64932024234821</v>
      </c>
      <c r="DQ11" s="19">
        <v>63.68059216820525</v>
      </c>
      <c r="DR11" s="19">
        <v>63.680625522341806</v>
      </c>
      <c r="DS11" s="19">
        <v>63.68064882018344</v>
      </c>
      <c r="DT11" s="19">
        <v>151.24377864262334</v>
      </c>
      <c r="DU11" s="19">
        <v>142.94886480929475</v>
      </c>
      <c r="DV11" s="19">
        <v>142.94890161531137</v>
      </c>
      <c r="DW11" s="19">
        <v>136.60108594714328</v>
      </c>
      <c r="DX11" s="19">
        <v>138.60081391387453</v>
      </c>
      <c r="DY11" s="19">
        <v>138.05131850102327</v>
      </c>
      <c r="DZ11" s="19">
        <v>134.67119004802535</v>
      </c>
      <c r="EA11" s="19">
        <v>137.3020668471002</v>
      </c>
      <c r="EB11" s="19">
        <v>137.3020668471002</v>
      </c>
      <c r="EC11" s="19">
        <v>137.3020668471002</v>
      </c>
      <c r="ED11" s="19">
        <v>137.3020668471002</v>
      </c>
      <c r="EE11" s="19">
        <v>137.3020668471002</v>
      </c>
      <c r="EF11" s="19">
        <v>137.3020668471002</v>
      </c>
      <c r="EG11" s="19">
        <v>137.2110637707794</v>
      </c>
      <c r="EH11" s="19">
        <v>137.2110637707794</v>
      </c>
      <c r="EI11" s="19">
        <v>145.16507947227936</v>
      </c>
      <c r="EJ11" s="19">
        <v>145.16507947227936</v>
      </c>
      <c r="EK11" s="19">
        <v>148.26205992227935</v>
      </c>
      <c r="EL11" s="19">
        <v>148.22096391227936</v>
      </c>
      <c r="EM11" s="19">
        <v>149.0009267075484</v>
      </c>
      <c r="EN11" s="19">
        <v>121.07969122227937</v>
      </c>
      <c r="EO11" s="19">
        <v>117.66650428043043</v>
      </c>
      <c r="EP11" s="19">
        <v>115.01253648343042</v>
      </c>
      <c r="EQ11" s="19">
        <v>110.01503648343042</v>
      </c>
      <c r="ER11" s="19">
        <v>104.82641103466983</v>
      </c>
      <c r="ES11" s="19">
        <v>104.31304470376637</v>
      </c>
      <c r="ET11" s="19">
        <v>92.3110607037664</v>
      </c>
      <c r="EU11" s="19">
        <v>89.58238270376637</v>
      </c>
      <c r="EV11" s="19">
        <v>94.53026570376639</v>
      </c>
      <c r="EW11" s="19">
        <v>59.7758417037664</v>
      </c>
      <c r="EX11" s="19">
        <v>64.5878217037664</v>
      </c>
      <c r="EY11" s="19">
        <v>46.98127715213639</v>
      </c>
      <c r="EZ11" s="19">
        <v>46.0259812771521</v>
      </c>
      <c r="FA11" s="19">
        <v>46.1502150047</v>
      </c>
      <c r="FB11" s="19">
        <v>46.031245078</v>
      </c>
      <c r="FC11" s="19">
        <v>46.02154078047</v>
      </c>
      <c r="FD11" s="19">
        <v>46.11201321547</v>
      </c>
      <c r="FE11" s="19">
        <v>46.1120421547</v>
      </c>
      <c r="FF11" s="19">
        <v>46.3521454704215</v>
      </c>
      <c r="FG11" s="19">
        <v>46.1120121504787</v>
      </c>
      <c r="FH11" s="19">
        <v>46.0031650457878</v>
      </c>
      <c r="FI11" s="19">
        <v>44.5042121540778</v>
      </c>
      <c r="FJ11" s="19">
        <v>44.1150215405454</v>
      </c>
      <c r="FK11" s="19">
        <v>43.3032015456408</v>
      </c>
      <c r="FL11" s="19">
        <v>42.7503213215407</v>
      </c>
      <c r="FM11" s="19">
        <v>42.112045405487</v>
      </c>
      <c r="FN11" s="19">
        <v>42.0360213132015</v>
      </c>
      <c r="FO11" s="19">
        <v>42.1504202457</v>
      </c>
      <c r="FP11" s="19">
        <v>41.0212312345405</v>
      </c>
      <c r="FQ11" s="19">
        <v>33.62752065761339</v>
      </c>
      <c r="FR11" s="19">
        <v>33.145465647719895</v>
      </c>
      <c r="FS11" s="19">
        <v>33.338786202164826</v>
      </c>
      <c r="FT11" s="19">
        <v>32.82749432096861</v>
      </c>
      <c r="FU11" s="19">
        <v>25.89948933075984</v>
      </c>
      <c r="FV11" s="19">
        <v>25.899504669516276</v>
      </c>
      <c r="FW11" s="19">
        <v>23.78012717249454</v>
      </c>
      <c r="FX11" s="19">
        <v>27.37833867349412</v>
      </c>
      <c r="FY11" s="19">
        <v>28.58805526440438</v>
      </c>
      <c r="FZ11" s="19">
        <v>29.483509726192963</v>
      </c>
      <c r="GA11" s="19">
        <v>30.461209935311352</v>
      </c>
      <c r="GB11" s="19">
        <v>31.783465806220377</v>
      </c>
      <c r="GC11" s="19">
        <v>31.45418050921092</v>
      </c>
      <c r="GD11" s="19">
        <v>29.583841715195074</v>
      </c>
      <c r="GE11" s="19">
        <v>28.025648978607546</v>
      </c>
      <c r="GF11" s="19">
        <v>47.90521215638885</v>
      </c>
      <c r="GG11" s="19">
        <v>46.94807375478952</v>
      </c>
      <c r="GH11" s="19">
        <v>28.97305318040422</v>
      </c>
      <c r="GI11" s="19">
        <v>24.476623010092894</v>
      </c>
      <c r="GJ11" s="19">
        <v>25.106108190297718</v>
      </c>
      <c r="GK11" s="19">
        <v>26.930908914287023</v>
      </c>
      <c r="GL11" s="19">
        <v>27.08940939745785</v>
      </c>
      <c r="GM11" s="19">
        <v>25.820117516261643</v>
      </c>
      <c r="GN11" s="19">
        <v>25.329277310313266</v>
      </c>
      <c r="GO11" s="19">
        <v>23.813808174447676</v>
      </c>
      <c r="GP11" s="19">
        <v>23.5398174022231</v>
      </c>
      <c r="GQ11" s="19">
        <v>22.772879580428775</v>
      </c>
      <c r="GR11" s="19">
        <v>23.135385524196895</v>
      </c>
      <c r="GS11" s="19">
        <v>-2.193891786116371</v>
      </c>
      <c r="GT11" s="19">
        <v>-8.661485913074547</v>
      </c>
      <c r="GV11" s="13"/>
      <c r="GW11" s="12"/>
    </row>
    <row r="12" spans="1:200" ht="12">
      <c r="A12" s="21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</row>
    <row r="13" spans="22:200" ht="12"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</row>
    <row r="14" spans="1:200" ht="13.5">
      <c r="A14" s="33" t="s">
        <v>196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</row>
    <row r="15" s="9" customFormat="1" ht="13.5">
      <c r="A15" s="34" t="s">
        <v>197</v>
      </c>
    </row>
    <row r="16" s="9" customFormat="1" ht="12">
      <c r="A16" s="34" t="s">
        <v>157</v>
      </c>
    </row>
    <row r="18" spans="1:202" ht="12.75">
      <c r="A18" s="2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</row>
  </sheetData>
  <sheetProtection/>
  <mergeCells count="199">
    <mergeCell ref="GR5:GR6"/>
    <mergeCell ref="FI5:FI6"/>
    <mergeCell ref="GP5:GP6"/>
    <mergeCell ref="GL5:GL6"/>
    <mergeCell ref="FH5:FH6"/>
    <mergeCell ref="M5:M6"/>
    <mergeCell ref="GJ5:GJ6"/>
    <mergeCell ref="FO5:FO6"/>
    <mergeCell ref="FN5:FN6"/>
    <mergeCell ref="FC5:FC6"/>
    <mergeCell ref="FB5:FB6"/>
    <mergeCell ref="W5:W6"/>
    <mergeCell ref="F5:F6"/>
    <mergeCell ref="L5:L6"/>
    <mergeCell ref="FV5:FV6"/>
    <mergeCell ref="K5:K6"/>
    <mergeCell ref="FM5:FM6"/>
    <mergeCell ref="FL5:FL6"/>
    <mergeCell ref="I5:I6"/>
    <mergeCell ref="FJ5:FJ6"/>
    <mergeCell ref="J5:J6"/>
    <mergeCell ref="T5:T6"/>
    <mergeCell ref="N5:N6"/>
    <mergeCell ref="B5:B6"/>
    <mergeCell ref="C5:C6"/>
    <mergeCell ref="D5:D6"/>
    <mergeCell ref="E5:E6"/>
    <mergeCell ref="G5:G6"/>
    <mergeCell ref="P5:P6"/>
    <mergeCell ref="Q5:Q6"/>
    <mergeCell ref="R5:R6"/>
    <mergeCell ref="AC5:AC6"/>
    <mergeCell ref="H5:H6"/>
    <mergeCell ref="O5:O6"/>
    <mergeCell ref="U5:U6"/>
    <mergeCell ref="V5:V6"/>
    <mergeCell ref="Z5:Z6"/>
    <mergeCell ref="S5:S6"/>
    <mergeCell ref="AD5:AD6"/>
    <mergeCell ref="X5:X6"/>
    <mergeCell ref="AE5:AE6"/>
    <mergeCell ref="AF5:AF6"/>
    <mergeCell ref="AG5:AG6"/>
    <mergeCell ref="AH5:AH6"/>
    <mergeCell ref="AB5:AB6"/>
    <mergeCell ref="AA5:AA6"/>
    <mergeCell ref="Y5:Y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V5:DV6"/>
    <mergeCell ref="DW5:DW6"/>
    <mergeCell ref="DJ5:DJ6"/>
    <mergeCell ref="DK5:DK6"/>
    <mergeCell ref="DL5:DL6"/>
    <mergeCell ref="DM5:DM6"/>
    <mergeCell ref="DN5:DN6"/>
    <mergeCell ref="DO5:DO6"/>
    <mergeCell ref="EA5:EA6"/>
    <mergeCell ref="EB5:EB6"/>
    <mergeCell ref="DP5:DP6"/>
    <mergeCell ref="DQ5:DQ6"/>
    <mergeCell ref="DR5:DR6"/>
    <mergeCell ref="DS5:DS6"/>
    <mergeCell ref="DT5:DT6"/>
    <mergeCell ref="DU5:DU6"/>
    <mergeCell ref="DX5:DX6"/>
    <mergeCell ref="DY5:DY6"/>
    <mergeCell ref="ES5:ES6"/>
    <mergeCell ref="DZ5:DZ6"/>
    <mergeCell ref="EC5:EC6"/>
    <mergeCell ref="EO5:EO6"/>
    <mergeCell ref="EP5:EP6"/>
    <mergeCell ref="ED5:ED6"/>
    <mergeCell ref="EE5:EE6"/>
    <mergeCell ref="EH5:EH6"/>
    <mergeCell ref="EI5:EI6"/>
    <mergeCell ref="EF5:EF6"/>
    <mergeCell ref="EG5:EG6"/>
    <mergeCell ref="FD5:FD6"/>
    <mergeCell ref="FF5:FF6"/>
    <mergeCell ref="EY5:EY6"/>
    <mergeCell ref="ET5:ET6"/>
    <mergeCell ref="EX5:EX6"/>
    <mergeCell ref="EQ5:EQ6"/>
    <mergeCell ref="EW5:EW6"/>
    <mergeCell ref="EJ5:EJ6"/>
    <mergeCell ref="EK5:EK6"/>
    <mergeCell ref="EL5:EL6"/>
    <mergeCell ref="EM5:EM6"/>
    <mergeCell ref="FA5:FA6"/>
    <mergeCell ref="FG5:FG6"/>
    <mergeCell ref="FE5:FE6"/>
    <mergeCell ref="EU5:EU6"/>
    <mergeCell ref="ER5:ER6"/>
    <mergeCell ref="EZ5:EZ6"/>
    <mergeCell ref="EN5:EN6"/>
    <mergeCell ref="EV5:EV6"/>
    <mergeCell ref="FK5:FK6"/>
    <mergeCell ref="GA5:GA6"/>
    <mergeCell ref="FT5:FT6"/>
    <mergeCell ref="FS5:FS6"/>
    <mergeCell ref="FY5:FY6"/>
    <mergeCell ref="FP5:FP6"/>
    <mergeCell ref="FZ5:FZ6"/>
    <mergeCell ref="FX5:FX6"/>
    <mergeCell ref="GN5:GN6"/>
    <mergeCell ref="FQ5:FQ6"/>
    <mergeCell ref="GF5:GF6"/>
    <mergeCell ref="GE5:GE6"/>
    <mergeCell ref="GD5:GD6"/>
    <mergeCell ref="GB5:GB6"/>
    <mergeCell ref="GH5:GH6"/>
    <mergeCell ref="GQ5:GQ6"/>
    <mergeCell ref="GO5:GO6"/>
    <mergeCell ref="GM5:GM6"/>
    <mergeCell ref="GK5:GK6"/>
    <mergeCell ref="GI5:GI6"/>
    <mergeCell ref="FR5:FR6"/>
    <mergeCell ref="GG5:GG6"/>
    <mergeCell ref="FU5:FU6"/>
    <mergeCell ref="FW5:FW6"/>
    <mergeCell ref="GC5:GC6"/>
  </mergeCells>
  <printOptions horizontalCentered="1"/>
  <pageMargins left="0.7480314960629921" right="0.31496062992125984" top="0.73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Bancheva</dc:creator>
  <cp:keywords/>
  <dc:description/>
  <cp:lastModifiedBy>Windows User</cp:lastModifiedBy>
  <cp:lastPrinted>2017-05-22T12:58:25Z</cp:lastPrinted>
  <dcterms:created xsi:type="dcterms:W3CDTF">2017-04-24T08:20:21Z</dcterms:created>
  <dcterms:modified xsi:type="dcterms:W3CDTF">2021-06-21T14:02:54Z</dcterms:modified>
  <cp:category/>
  <cp:version/>
  <cp:contentType/>
  <cp:contentStatus/>
</cp:coreProperties>
</file>