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ml.chartshapes+xml"/>
  <Override PartName="/xl/charts/chart4.xml" ContentType="application/vnd.openxmlformats-officedocument.drawingml.chart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17.xml" ContentType="application/vnd.openxmlformats-officedocument.drawing+xml"/>
  <Override PartName="/xl/drawings/drawing28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drawings/drawing2.xml" ContentType="application/vnd.openxmlformats-officedocument.drawingml.chartshapes+xml"/>
  <Override PartName="/xl/drawings/drawing15.xml" ContentType="application/vnd.openxmlformats-officedocument.drawingml.chartshapes+xml"/>
  <Override PartName="/xl/drawings/drawing26.xml" ContentType="application/vnd.openxmlformats-officedocument.drawingml.chartshapes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3.xml" ContentType="application/vnd.openxmlformats-officedocument.drawingml.chartshapes+xml"/>
  <Override PartName="/xl/drawings/drawing22.xml" ContentType="application/vnd.openxmlformats-officedocument.drawingml.chartshapes+xml"/>
  <Override PartName="/xl/drawings/drawing24.xml" ContentType="application/vnd.openxmlformats-officedocument.drawingml.chartshapes+xml"/>
  <Override PartName="/xl/charts/chart18.xml" ContentType="application/vnd.openxmlformats-officedocument.drawingml.char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drawings/drawing11.xml" ContentType="application/vnd.openxmlformats-officedocument.drawing+xml"/>
  <Override PartName="/xl/drawings/drawing20.xml" ContentType="application/vnd.openxmlformats-officedocument.drawingml.chartshapes+xml"/>
  <Override PartName="/xl/charts/chart16.xml" ContentType="application/vnd.openxmlformats-officedocument.drawingml.chart+xml"/>
  <Override PartName="/xl/drawings/drawing31.xml" ContentType="application/vnd.openxmlformats-officedocument.drawingml.chartshapes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charts/chart14.xml" ContentType="application/vnd.openxmlformats-officedocument.drawingml.char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worksheets/sheet16.xml" ContentType="application/vnd.openxmlformats-officedocument.spreadsheetml.worksheet+xml"/>
  <Override PartName="/xl/drawings/drawing9.xml" ContentType="application/vnd.openxmlformats-officedocument.drawingml.chartshapes+xml"/>
  <Override PartName="/xl/charts/chart7.xml" ContentType="application/vnd.openxmlformats-officedocument.drawingml.chart+xml"/>
  <Override PartName="/xl/charts/chart10.xml" ContentType="application/vnd.openxmlformats-officedocument.drawingml.chart+xml"/>
  <Default Extension="png" ContentType="image/png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drawings/drawing7.xml" ContentType="application/vnd.openxmlformats-officedocument.drawingml.chartshapes+xml"/>
  <Override PartName="/xl/charts/chart5.xml" ContentType="application/vnd.openxmlformats-officedocument.drawingml.chart+xml"/>
  <Override PartName="/xl/drawings/drawing29.xml" ContentType="application/vnd.openxmlformats-officedocument.drawingml.chartshapes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18.xml" ContentType="application/vnd.openxmlformats-officedocument.drawingml.chartshapes+xml"/>
  <Override PartName="/xl/drawings/drawing27.xml" ContentType="application/vnd.openxmlformats-officedocument.drawingml.chartshap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6.xml" ContentType="application/vnd.openxmlformats-officedocument.drawingml.chartshapes+xml"/>
  <Override PartName="/xl/drawings/drawing25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drawings/drawing23.xml" ContentType="application/vnd.openxmlformats-officedocument.drawing+xml"/>
  <Override PartName="/xl/charts/chart19.xml" ContentType="application/vnd.openxmlformats-officedocument.drawingml.chart+xml"/>
  <Override PartName="/xl/externalLinks/externalLink11.xml" ContentType="application/vnd.openxmlformats-officedocument.spreadsheetml.externalLink+xml"/>
  <Override PartName="/xl/drawings/drawing12.xml" ContentType="application/vnd.openxmlformats-officedocument.drawingml.chartshapes+xml"/>
  <Override PartName="/xl/drawings/drawing21.xml" ContentType="application/vnd.openxmlformats-officedocument.drawing+xml"/>
  <Override PartName="/xl/charts/chart17.xml" ContentType="application/vnd.openxmlformats-officedocument.drawingml.chart+xml"/>
  <Override PartName="/xl/drawings/drawing30.xml" ContentType="application/vnd.openxmlformats-officedocument.drawing+xml"/>
  <Override PartName="/xl/calcChain.xml" ContentType="application/vnd.openxmlformats-officedocument.spreadsheetml.calcChain+xml"/>
  <Override PartName="/xl/drawings/drawing10.xml" ContentType="application/vnd.openxmlformats-officedocument.drawingml.chartshapes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worksheets/sheet17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ПЪРВИЧЕН ПАЗАР НА ДЦК - 1" sheetId="1" r:id="rId1"/>
    <sheet name="ПЪРВИЧЕН ПАЗАР НА ДЦК - 2" sheetId="2" r:id="rId2"/>
    <sheet name="ПЪРВИЧЕН ПАЗАР НА ДЦК - 3" sheetId="3" r:id="rId3"/>
    <sheet name="ПЪРВИЧЕН ПАЗАР НА ДЦК - 4" sheetId="4" r:id="rId4"/>
    <sheet name="ПЪРВИЧЕН ПАЗАР НА ДЦК - 5" sheetId="5" r:id="rId5"/>
    <sheet name="ВТОРИЧЕН ПАЗАР НА ДЦК - 1" sheetId="6" r:id="rId6"/>
    <sheet name="ВТОРИЧЕН ПАЗАР НА ДЦК - 2" sheetId="7" r:id="rId7"/>
    <sheet name="ВТОРИЧЕН ПАЗАР НА ДЦК - 3" sheetId="8" r:id="rId8"/>
    <sheet name="ВТОРИЧЕН ПАЗАР НА ДЦК - 4" sheetId="9" r:id="rId9"/>
    <sheet name="ВТОРИЧЕН ПАЗАР НА ДЦК - 5" sheetId="10" r:id="rId10"/>
    <sheet name="ВТОРИЧЕН ПАЗАР НА ДЦК - 6" sheetId="11" r:id="rId11"/>
    <sheet name="ВТОРИЧЕН ПАЗАР НА ДЦК - 7" sheetId="12" r:id="rId12"/>
    <sheet name="ВТОРИЧЕН ПАЗАР НА ДЦК - 8" sheetId="13" r:id="rId13"/>
    <sheet name="ВТОРИЧЕН ПАЗАР НА ДЦК - 9" sheetId="14" r:id="rId14"/>
    <sheet name="ВТОРИЧЕН ПАЗАР НА ДЦК - 10" sheetId="15" r:id="rId15"/>
    <sheet name="СПИСЪК" sheetId="16" r:id="rId16"/>
    <sheet name="ДЦК в обращение към 31.03.17г.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calcPr calcId="152511"/>
</workbook>
</file>

<file path=xl/calcChain.xml><?xml version="1.0" encoding="utf-8"?>
<calcChain xmlns="http://schemas.openxmlformats.org/spreadsheetml/2006/main">
  <c r="J198" i="19"/>
  <c r="I198"/>
  <c r="I200" s="1"/>
  <c r="I202" s="1"/>
  <c r="H198"/>
  <c r="G198"/>
  <c r="F198"/>
  <c r="E198"/>
  <c r="G196"/>
  <c r="F196"/>
  <c r="E196"/>
  <c r="J194"/>
  <c r="J200" s="1"/>
  <c r="J202" s="1"/>
  <c r="I194"/>
  <c r="H194"/>
  <c r="G194"/>
  <c r="F194"/>
  <c r="G189"/>
  <c r="F189"/>
  <c r="E189"/>
  <c r="E194" s="1"/>
  <c r="E200" s="1"/>
  <c r="E202" s="1"/>
  <c r="J187"/>
  <c r="I187"/>
  <c r="H187"/>
  <c r="H200" s="1"/>
  <c r="H202" s="1"/>
  <c r="G187"/>
  <c r="G200" s="1"/>
  <c r="G202" s="1"/>
  <c r="G181"/>
  <c r="F181"/>
  <c r="E181"/>
  <c r="G172"/>
  <c r="F172"/>
  <c r="E172"/>
  <c r="G166"/>
  <c r="F166"/>
  <c r="F187" s="1"/>
  <c r="E166"/>
  <c r="E187" s="1"/>
  <c r="A156"/>
  <c r="J145"/>
  <c r="I145"/>
  <c r="H145"/>
  <c r="G142"/>
  <c r="F142"/>
  <c r="E142"/>
  <c r="G139"/>
  <c r="F139"/>
  <c r="E139"/>
  <c r="G137"/>
  <c r="F137"/>
  <c r="E137"/>
  <c r="G129"/>
  <c r="F129"/>
  <c r="E129"/>
  <c r="G120"/>
  <c r="F120"/>
  <c r="E120"/>
  <c r="G113"/>
  <c r="F113"/>
  <c r="E113"/>
  <c r="G105"/>
  <c r="F105"/>
  <c r="E105"/>
  <c r="G95"/>
  <c r="G145" s="1"/>
  <c r="F95"/>
  <c r="F145" s="1"/>
  <c r="E95"/>
  <c r="E145" s="1"/>
  <c r="J86"/>
  <c r="J146" s="1"/>
  <c r="I86"/>
  <c r="I146" s="1"/>
  <c r="I147" s="1"/>
  <c r="H86"/>
  <c r="H146" s="1"/>
  <c r="H147" s="1"/>
  <c r="E86"/>
  <c r="E146" s="1"/>
  <c r="G80"/>
  <c r="F80"/>
  <c r="E80"/>
  <c r="G73"/>
  <c r="F73"/>
  <c r="E73"/>
  <c r="G63"/>
  <c r="G86" s="1"/>
  <c r="G146" s="1"/>
  <c r="G147" s="1"/>
  <c r="F63"/>
  <c r="F86" s="1"/>
  <c r="E63"/>
  <c r="H54"/>
  <c r="J53"/>
  <c r="J54" s="1"/>
  <c r="I53"/>
  <c r="H53"/>
  <c r="F53"/>
  <c r="F54" s="1"/>
  <c r="G46"/>
  <c r="F46"/>
  <c r="E46"/>
  <c r="G39"/>
  <c r="F39"/>
  <c r="E39"/>
  <c r="G31"/>
  <c r="G53" s="1"/>
  <c r="G54" s="1"/>
  <c r="F31"/>
  <c r="E31"/>
  <c r="E53" s="1"/>
  <c r="J29"/>
  <c r="I29"/>
  <c r="I54" s="1"/>
  <c r="H29"/>
  <c r="G29"/>
  <c r="F29"/>
  <c r="E29"/>
  <c r="G23"/>
  <c r="F23"/>
  <c r="E23"/>
  <c r="J21"/>
  <c r="I21"/>
  <c r="H21"/>
  <c r="G21"/>
  <c r="F21"/>
  <c r="G19"/>
  <c r="F19"/>
  <c r="E19"/>
  <c r="G13"/>
  <c r="F13"/>
  <c r="E13"/>
  <c r="E21" s="1"/>
  <c r="E18" i="5"/>
  <c r="E16"/>
  <c r="E14"/>
  <c r="E12"/>
  <c r="E10"/>
  <c r="E8"/>
  <c r="E6"/>
  <c r="E17" i="3"/>
  <c r="E16"/>
  <c r="E15"/>
  <c r="E14"/>
  <c r="E13"/>
  <c r="E12"/>
  <c r="E11"/>
  <c r="B10"/>
  <c r="E10" s="1"/>
  <c r="E9"/>
  <c r="B9"/>
  <c r="E8"/>
  <c r="E7"/>
  <c r="J21" i="1"/>
  <c r="G21"/>
  <c r="D21"/>
  <c r="J17"/>
  <c r="G17"/>
  <c r="D17"/>
  <c r="E54" i="19" l="1"/>
  <c r="J147"/>
  <c r="F146"/>
  <c r="F147" s="1"/>
  <c r="E147"/>
  <c r="F200"/>
  <c r="F202" s="1"/>
  <c r="E19" i="5"/>
</calcChain>
</file>

<file path=xl/sharedStrings.xml><?xml version="1.0" encoding="utf-8"?>
<sst xmlns="http://schemas.openxmlformats.org/spreadsheetml/2006/main" count="762" uniqueCount="386">
  <si>
    <t xml:space="preserve">                                                                                                                                                                                       </t>
  </si>
  <si>
    <t>РЕЗУЛТАТИ ОТ ПРОВЕДЕНИТЕ АУКЦИОНИ ЗА ПРОДАЖБА НА ДЦК</t>
  </si>
  <si>
    <t xml:space="preserve">  ПРЕЗ ЯНУАРИ - МАРТ 2017 Г.</t>
  </si>
  <si>
    <t>1. Емисия №</t>
  </si>
  <si>
    <t>BG  20 400 17 217</t>
  </si>
  <si>
    <t>BG  20 300 17 110</t>
  </si>
  <si>
    <t>2. Дата на емисия</t>
  </si>
  <si>
    <t>3. Дата на падеж</t>
  </si>
  <si>
    <t>4. Валута</t>
  </si>
  <si>
    <t>BGN</t>
  </si>
  <si>
    <t>5. Лихвен процент (%)</t>
  </si>
  <si>
    <t>6. Дата на аукциона</t>
  </si>
  <si>
    <t>23.01.2017 (І отваряне)</t>
  </si>
  <si>
    <t>ІV отваряне</t>
  </si>
  <si>
    <t>20.02.2017 (І отваряне)</t>
  </si>
  <si>
    <t>20.03.2017 (ІI отваряне)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</si>
  <si>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</si>
  <si>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</si>
  <si>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</si>
  <si>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</si>
  <si>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</si>
  <si>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</si>
  <si>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</si>
  <si>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</si>
  <si>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</si>
  <si>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</si>
  <si>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</si>
  <si>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</si>
  <si>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</si>
  <si>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</si>
  <si>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</si>
  <si>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</si>
  <si>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</si>
  <si>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</si>
  <si>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</si>
  <si>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</si>
  <si>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</si>
  <si>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</si>
  <si>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</si>
  <si>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</si>
  <si>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</si>
  <si>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</si>
  <si>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</si>
  <si>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</si>
  <si>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</si>
  <si>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</si>
  <si>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</si>
  <si>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март 2017</t>
  </si>
  <si>
    <t>Забележка:</t>
  </si>
  <si>
    <t xml:space="preserve">   Левовата равностойност на ДЦК, деноминирани в чуждестранна валута, е изчислена по определените от БНБ</t>
  </si>
  <si>
    <t xml:space="preserve">   обменни курсове, валидни за последния работен ден на съответния период.</t>
  </si>
  <si>
    <t>Търгуеми държавни ценни книжа в обращение към 31.03.2017,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</si>
  <si>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</si>
  <si>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</si>
  <si>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</si>
  <si>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</si>
  <si>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</si>
  <si>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</si>
  <si>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BG 20 099 93226</t>
  </si>
  <si>
    <t>01.07.2017</t>
  </si>
  <si>
    <t>ОЛП</t>
  </si>
  <si>
    <t>BG 20 400 08216</t>
  </si>
  <si>
    <t>16.01.2018</t>
  </si>
  <si>
    <t>16.07.2017</t>
  </si>
  <si>
    <t xml:space="preserve">BG 20 300 13119* </t>
  </si>
  <si>
    <t>23.01.2018</t>
  </si>
  <si>
    <t>23.07.2017</t>
  </si>
  <si>
    <t>BG 20 300 15114</t>
  </si>
  <si>
    <t>28.01.2018</t>
  </si>
  <si>
    <t>28.07.2017</t>
  </si>
  <si>
    <t>BG 20 098 93228</t>
  </si>
  <si>
    <t>01.10.2018</t>
  </si>
  <si>
    <t>01.04.2017</t>
  </si>
  <si>
    <t xml:space="preserve">BG 20 404 03219* </t>
  </si>
  <si>
    <t>EUR</t>
  </si>
  <si>
    <t>11.10.2018</t>
  </si>
  <si>
    <t>11.04.2017</t>
  </si>
  <si>
    <t>левова равностойност</t>
  </si>
  <si>
    <t/>
  </si>
  <si>
    <t>BG 20 096 93222</t>
  </si>
  <si>
    <t>01.12.2018</t>
  </si>
  <si>
    <t>01.12.2017</t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</si>
  <si>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</si>
  <si>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</si>
  <si>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</si>
  <si>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</si>
  <si>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</si>
  <si>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</si>
  <si>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</si>
  <si>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</si>
  <si>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18.07.2017</t>
  </si>
  <si>
    <t>BG 20 300 14117</t>
  </si>
  <si>
    <t>22.01.2019</t>
  </si>
  <si>
    <t>22.07.2017</t>
  </si>
  <si>
    <t>BG 20 400 09214</t>
  </si>
  <si>
    <t>28.01.2019</t>
  </si>
  <si>
    <t>BG 20 300 16112</t>
  </si>
  <si>
    <t>17.02.2019</t>
  </si>
  <si>
    <t>17.08.2017</t>
  </si>
  <si>
    <t>BG 20 401 13214</t>
  </si>
  <si>
    <t>16.01.2020</t>
  </si>
  <si>
    <t>BG 20 301 15112</t>
  </si>
  <si>
    <t>04.02.2020</t>
  </si>
  <si>
    <t>04.08.2017</t>
  </si>
  <si>
    <t>BG 20 400 10212</t>
  </si>
  <si>
    <t>13.07.2020</t>
  </si>
  <si>
    <t>13.07.2017</t>
  </si>
  <si>
    <t>BG 20 401 14212</t>
  </si>
  <si>
    <t>12.02.2021</t>
  </si>
  <si>
    <t>12.08.2017</t>
  </si>
  <si>
    <t>BG 20 300 17110</t>
  </si>
  <si>
    <t>22.02.2021</t>
  </si>
  <si>
    <t>22.08.2017</t>
  </si>
  <si>
    <t>BG 20 400 11210</t>
  </si>
  <si>
    <t>19.07.2021</t>
  </si>
  <si>
    <t>19.07.2017</t>
  </si>
  <si>
    <t>BG 20 400 12218</t>
  </si>
  <si>
    <t>11.07.2022</t>
  </si>
  <si>
    <t>11.07.2017</t>
  </si>
  <si>
    <t>BG 20 400 13216</t>
  </si>
  <si>
    <t>09.07.2023</t>
  </si>
  <si>
    <t>09.07.2017</t>
  </si>
  <si>
    <t>BG 20 400 14214</t>
  </si>
  <si>
    <t>15.07.2024</t>
  </si>
  <si>
    <t>15.07.2017</t>
  </si>
  <si>
    <t>BG 20 401 15219</t>
  </si>
  <si>
    <t>22.04.2025</t>
  </si>
  <si>
    <t>22.04.2017</t>
  </si>
  <si>
    <t>BG 20 400 15211</t>
  </si>
  <si>
    <t>14.07.2025</t>
  </si>
  <si>
    <t>14.07.2017</t>
  </si>
  <si>
    <t>BG 20 402 10218</t>
  </si>
  <si>
    <t>29.09.2025</t>
  </si>
  <si>
    <t>29.09.2017</t>
  </si>
  <si>
    <t>BG 20 400 16219</t>
  </si>
  <si>
    <t>27.07.2026</t>
  </si>
  <si>
    <t>27.07.2017</t>
  </si>
  <si>
    <t>BG 20 400 17217</t>
  </si>
  <si>
    <t>25.07.2027</t>
  </si>
  <si>
    <t>25.07.2017</t>
  </si>
  <si>
    <t>Общо в лева</t>
  </si>
  <si>
    <t>* Общият обем на емисията в обращение е намален поради снемането от регистъра/ сметките на МФ по</t>
  </si>
  <si>
    <t>нареждане на титуляра на ДЦК от тази емисия, преминали в разпореждане на министъра на финансите</t>
  </si>
  <si>
    <t>на основание чл.152, ал.9 от Закона за публичните финанси.</t>
  </si>
  <si>
    <t xml:space="preserve">Левовата равностойност на ДЦК, деноминирани във валута, е изчислена по определения от БНБ обменен </t>
  </si>
  <si>
    <t>курс на чуждестранните валути към българския лев, валидни за 31.03.2017 г.</t>
  </si>
  <si>
    <t>Търгуеми държавни ценни книжа, емитирани от правителството на външните пазари,</t>
  </si>
  <si>
    <r>
      <t xml:space="preserve">в обращение към </t>
    </r>
    <r>
      <rPr>
        <b/>
        <sz val="10"/>
        <color indexed="12"/>
        <rFont val="Arial"/>
        <family val="2"/>
        <charset val="204"/>
      </rPr>
      <t>31 март 2017 г.</t>
    </r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</si>
  <si>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</si>
  <si>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</si>
  <si>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</si>
  <si>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</si>
  <si>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</si>
  <si>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</si>
  <si>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</si>
  <si>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</si>
  <si>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</si>
  <si>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</si>
  <si>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</si>
  <si>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</si>
  <si>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XS0802005289 - еврооблигации 5 г.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</si>
  <si>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</si>
  <si>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</si>
  <si>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</si>
  <si>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</si>
  <si>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</si>
  <si>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</si>
  <si>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</si>
  <si>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r>
      <rPr>
        <b/>
        <sz val="9"/>
        <rFont val="Arial"/>
        <family val="2"/>
        <charset val="204"/>
      </rPr>
      <t>Забележка:</t>
    </r>
    <r>
      <rPr>
        <sz val="9"/>
        <rFont val="Arial"/>
        <family val="2"/>
        <charset val="204"/>
      </rPr>
      <t xml:space="preserve"> Левовата равностойност на ДЦК е изчислена по официалния обменен курс на EUR към българския лев.</t>
    </r>
  </si>
  <si>
    <t xml:space="preserve">Обем и структура на сделките с търгуеми ДЦК по срочност на емисиите </t>
  </si>
  <si>
    <t>І-во тримесечие</t>
  </si>
  <si>
    <t>Обем и структура на сделките с търгуеми ДЦК по валута на емисиите</t>
  </si>
  <si>
    <t>I - во тримесечие</t>
  </si>
  <si>
    <t xml:space="preserve">                  Държатели на ДЦК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</si>
  <si>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</si>
  <si>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</si>
  <si>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</si>
  <si>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</si>
  <si>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</si>
  <si>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</si>
  <si>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</si>
  <si>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</si>
  <si>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</si>
  <si>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</si>
  <si>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</si>
  <si>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</si>
  <si>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</si>
  <si>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</si>
  <si>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</si>
  <si>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</si>
  <si>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</si>
  <si>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</si>
  <si>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</si>
  <si>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</si>
  <si>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</si>
  <si>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</si>
  <si>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</si>
  <si>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</si>
  <si>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</si>
  <si>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</si>
  <si>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</si>
  <si>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</si>
  <si>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</si>
  <si>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0170</t>
  </si>
  <si>
    <t>Банка Пиреос България АД</t>
  </si>
  <si>
    <t>PIRBBGSF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</si>
  <si>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</si>
  <si>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</si>
  <si>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</si>
  <si>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</si>
  <si>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</si>
  <si>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</si>
  <si>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</si>
  <si>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</si>
  <si>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</si>
  <si>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</si>
  <si>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</si>
  <si>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</si>
  <si>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</si>
  <si>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</si>
  <si>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</si>
  <si>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</si>
  <si>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</si>
  <si>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</si>
  <si>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</si>
  <si>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Сосиете Женерал 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</si>
  <si>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</si>
  <si>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</si>
  <si>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</si>
  <si>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</si>
  <si>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</si>
  <si>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</si>
  <si>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</si>
  <si>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0480</t>
  </si>
  <si>
    <t>Търговска банка "Виктория" ЕАД</t>
  </si>
  <si>
    <t>BINVBGSF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</si>
  <si>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</si>
  <si>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</si>
  <si>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</si>
  <si>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</si>
  <si>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</si>
  <si>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</si>
  <si>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</si>
  <si>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</si>
  <si>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</si>
  <si>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</si>
  <si>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</si>
  <si>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</si>
  <si>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</si>
  <si>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</si>
  <si>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</si>
  <si>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0888</t>
  </si>
  <si>
    <t>СИБАНК ЕАД</t>
  </si>
  <si>
    <t>BUIBBGSF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</si>
  <si>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</si>
  <si>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</si>
  <si>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</si>
  <si>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</si>
  <si>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</si>
  <si>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</si>
  <si>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</si>
  <si>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</si>
  <si>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</si>
  <si>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</si>
  <si>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Други</t>
  </si>
  <si>
    <t>1482</t>
  </si>
  <si>
    <t>Министерство на финансите</t>
  </si>
  <si>
    <t>-</t>
  </si>
  <si>
    <t>* За периода 01.01.2017 - 31.12.2017</t>
  </si>
  <si>
    <t>ДЪРЖАВНИ ЦЕННИ КНИЖА, РЕАЛИЗИРАНИ ЧРЕЗ АУКЦИОНИ,</t>
  </si>
  <si>
    <t>НАМИРАЩИ СЕ В ОБРAЩЕНИЕ КЪМ 31.03.2017 г.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</si>
  <si>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</si>
  <si>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</si>
  <si>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</si>
  <si>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</si>
  <si>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</si>
  <si>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</si>
  <si>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</si>
  <si>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</si>
  <si>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</si>
  <si>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</si>
  <si>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</si>
  <si>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</si>
  <si>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</si>
  <si>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</si>
  <si>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</si>
  <si>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</si>
  <si>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</si>
  <si>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</si>
  <si>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</si>
  <si>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</si>
  <si>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</si>
  <si>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</si>
  <si>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</si>
  <si>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</si>
  <si>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</si>
  <si>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</si>
  <si>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</si>
  <si>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</si>
  <si>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</si>
  <si>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</si>
  <si>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</si>
  <si>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</si>
  <si>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</si>
  <si>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</si>
  <si>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</si>
  <si>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</si>
  <si>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</si>
  <si>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</si>
  <si>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</si>
  <si>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</si>
  <si>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</si>
  <si>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</si>
  <si>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</si>
  <si>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</si>
  <si>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</si>
  <si>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</si>
  <si>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</si>
  <si>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</si>
  <si>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</si>
  <si>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</si>
  <si>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</si>
  <si>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 xml:space="preserve">*BG 20 300 15114/28.01.2015  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</si>
  <si>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</si>
  <si>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</si>
  <si>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</si>
  <si>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</si>
  <si>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</si>
  <si>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</si>
  <si>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</si>
  <si>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</si>
  <si>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</si>
  <si>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 xml:space="preserve">*BG 20 300 13119/23.01.2013  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</si>
  <si>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</si>
  <si>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</si>
  <si>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</si>
  <si>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</si>
  <si>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</si>
  <si>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</si>
  <si>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</si>
  <si>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</si>
  <si>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</si>
  <si>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вградената в МICROSOFT EXCEL функция за доход (YIELD),а за ДЦК, емитирани след 22.11.2004г. се използва формулата ISMA - International Yield.</t>
  </si>
  <si>
    <t xml:space="preserve">*BG 20 400 08216/16.01.2008  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</si>
  <si>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</si>
  <si>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</si>
  <si>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</si>
  <si>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</si>
  <si>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</si>
  <si>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</si>
  <si>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</si>
  <si>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</si>
  <si>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</si>
  <si>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</si>
  <si>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</si>
  <si>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 xml:space="preserve">*BG 20 400 10 212/13.01.2010  </t>
  </si>
  <si>
    <r>
      <t xml:space="preserve">VI отваряне </t>
    </r>
    <r>
      <rPr>
        <b/>
        <vertAlign val="superscript"/>
        <sz val="9"/>
        <rFont val="Arial"/>
        <family val="2"/>
        <charset val="204"/>
      </rPr>
      <t>3</t>
    </r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</si>
  <si>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</si>
  <si>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</si>
  <si>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</si>
  <si>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</si>
  <si>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2</t>
    </r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</si>
  <si>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</si>
  <si>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</si>
  <si>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</si>
  <si>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</si>
  <si>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</si>
  <si>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</si>
  <si>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</si>
  <si>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</si>
  <si>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</si>
  <si>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</si>
  <si>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</si>
  <si>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</si>
  <si>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</si>
  <si>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</si>
  <si>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</si>
  <si>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</si>
  <si>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</si>
  <si>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20 404 03219/12.11.2003  </t>
  </si>
  <si>
    <t xml:space="preserve">IV отваряне </t>
  </si>
  <si>
    <t xml:space="preserve">общо 14-години и 11-месеца 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</si>
  <si>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</si>
  <si>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</si>
  <si>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</si>
  <si>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t>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</t>
  </si>
</sst>
</file>

<file path=xl/styles.xml><?xml version="1.0" encoding="utf-8"?>
<styleSheet xmlns="http://schemas.openxmlformats.org/spreadsheetml/2006/main">
  <numFmts count="9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00"/>
    <numFmt numFmtId="166" formatCode="_-* #,##0\ _л_в_-;\-* #,##0\ _л_в_-;_-* &quot;-&quot;??\ _л_в_-;_-@_-"/>
    <numFmt numFmtId="167" formatCode="#,##0_ ;\-#,##0\ "/>
    <numFmt numFmtId="168" formatCode="0.000000000000"/>
    <numFmt numFmtId="169" formatCode="#,##0.00_);\(#,##0.00\)"/>
    <numFmt numFmtId="170" formatCode="0.000%"/>
    <numFmt numFmtId="171" formatCode="#,##0.00_ ;\-#,##0.00\ "/>
  </numFmts>
  <fonts count="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Times New Roman Cyr"/>
      <charset val="204"/>
    </font>
    <font>
      <b/>
      <sz val="12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b/>
      <sz val="10"/>
      <color indexed="12"/>
      <name val="Arial"/>
      <family val="2"/>
      <charset val="204"/>
    </font>
    <font>
      <sz val="9"/>
      <color indexed="12"/>
      <name val="Arial"/>
      <family val="2"/>
      <charset val="204"/>
    </font>
    <font>
      <b/>
      <sz val="11"/>
      <name val="Arial"/>
      <family val="2"/>
      <charset val="204"/>
    </font>
    <font>
      <b/>
      <sz val="12"/>
      <name val="HebarCond"/>
      <charset val="204"/>
    </font>
    <font>
      <sz val="8"/>
      <name val="Times New Roman Cyr"/>
      <family val="1"/>
      <charset val="204"/>
    </font>
    <font>
      <sz val="9"/>
      <name val="Times New Roman Cyr"/>
      <family val="1"/>
      <charset val="204"/>
    </font>
    <font>
      <sz val="8"/>
      <name val="Arial"/>
      <family val="2"/>
      <charset val="204"/>
    </font>
    <font>
      <b/>
      <sz val="11"/>
      <color theme="1"/>
      <name val="Arial"/>
      <family val="2"/>
      <charset val="204"/>
    </font>
    <font>
      <sz val="9"/>
      <name val="HebarCond"/>
      <charset val="204"/>
    </font>
    <font>
      <sz val="10"/>
      <name val="Arial"/>
      <charset val="204"/>
    </font>
    <font>
      <sz val="8"/>
      <name val="Arial"/>
      <charset val="204"/>
    </font>
    <font>
      <sz val="10"/>
      <color indexed="10"/>
      <name val="Arial"/>
      <family val="2"/>
      <charset val="204"/>
    </font>
    <font>
      <i/>
      <sz val="9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name val="Arial"/>
      <family val="2"/>
      <charset val="204"/>
    </font>
    <font>
      <b/>
      <sz val="7"/>
      <name val="Courier"/>
      <family val="3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9"/>
      <name val="Times New (WL)"/>
      <family val="1"/>
      <charset val="186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Times New (WL)"/>
      <family val="1"/>
      <charset val="186"/>
    </font>
    <font>
      <b/>
      <sz val="8"/>
      <color indexed="8"/>
      <name val="Arial"/>
      <family val="2"/>
      <charset val="204"/>
    </font>
    <font>
      <b/>
      <sz val="8.5"/>
      <name val="Times New (WL)"/>
      <family val="1"/>
      <charset val="186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sz val="10"/>
      <name val="Courier"/>
      <family val="3"/>
      <charset val="204"/>
    </font>
    <font>
      <sz val="7"/>
      <name val="Arial"/>
      <family val="2"/>
      <charset val="204"/>
    </font>
    <font>
      <sz val="9"/>
      <name val="Courier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6">
    <xf numFmtId="0" fontId="0" fillId="0" borderId="0" xfId="0"/>
    <xf numFmtId="0" fontId="2" fillId="0" borderId="0" xfId="0" applyFont="1"/>
    <xf numFmtId="0" fontId="3" fillId="3" borderId="1" xfId="0" applyFont="1" applyFill="1" applyBorder="1"/>
    <xf numFmtId="0" fontId="5" fillId="4" borderId="1" xfId="0" applyFont="1" applyFill="1" applyBorder="1"/>
    <xf numFmtId="0" fontId="5" fillId="4" borderId="2" xfId="0" applyFont="1" applyFill="1" applyBorder="1"/>
    <xf numFmtId="0" fontId="5" fillId="4" borderId="6" xfId="0" applyFont="1" applyFill="1" applyBorder="1"/>
    <xf numFmtId="0" fontId="5" fillId="4" borderId="3" xfId="0" applyFont="1" applyFill="1" applyBorder="1" applyAlignment="1" applyProtection="1">
      <alignment horizontal="left"/>
    </xf>
    <xf numFmtId="0" fontId="5" fillId="4" borderId="10" xfId="0" applyFont="1" applyFill="1" applyBorder="1" applyAlignment="1" applyProtection="1">
      <alignment horizontal="left"/>
    </xf>
    <xf numFmtId="0" fontId="5" fillId="4" borderId="2" xfId="0" applyFont="1" applyFill="1" applyBorder="1" applyAlignment="1" applyProtection="1">
      <alignment horizontal="left"/>
    </xf>
    <xf numFmtId="3" fontId="5" fillId="4" borderId="0" xfId="0" applyNumberFormat="1" applyFont="1" applyFill="1" applyBorder="1" applyAlignment="1" applyProtection="1">
      <alignment horizontal="center"/>
    </xf>
    <xf numFmtId="3" fontId="5" fillId="4" borderId="0" xfId="0" applyNumberFormat="1" applyFont="1" applyFill="1" applyBorder="1" applyAlignment="1">
      <alignment horizontal="center"/>
    </xf>
    <xf numFmtId="3" fontId="5" fillId="4" borderId="11" xfId="0" applyNumberFormat="1" applyFont="1" applyFill="1" applyBorder="1" applyAlignment="1">
      <alignment horizontal="center"/>
    </xf>
    <xf numFmtId="3" fontId="5" fillId="4" borderId="10" xfId="0" applyNumberFormat="1" applyFont="1" applyFill="1" applyBorder="1" applyAlignment="1" applyProtection="1">
      <alignment horizontal="center"/>
    </xf>
    <xf numFmtId="0" fontId="5" fillId="4" borderId="6" xfId="0" applyFont="1" applyFill="1" applyBorder="1" applyAlignment="1" applyProtection="1">
      <alignment horizontal="left"/>
    </xf>
    <xf numFmtId="0" fontId="5" fillId="4" borderId="12" xfId="0" applyFont="1" applyFill="1" applyBorder="1" applyAlignment="1" applyProtection="1">
      <alignment horizontal="left"/>
    </xf>
    <xf numFmtId="0" fontId="3" fillId="3" borderId="10" xfId="0" applyFont="1" applyFill="1" applyBorder="1" applyAlignment="1" applyProtection="1">
      <alignment horizontal="left"/>
    </xf>
    <xf numFmtId="0" fontId="3" fillId="3" borderId="3" xfId="0" applyFont="1" applyFill="1" applyBorder="1" applyAlignment="1" applyProtection="1">
      <alignment horizontal="left"/>
    </xf>
    <xf numFmtId="0" fontId="4" fillId="3" borderId="4" xfId="0" applyFont="1" applyFill="1" applyBorder="1"/>
    <xf numFmtId="0" fontId="4" fillId="3" borderId="5" xfId="0" applyFont="1" applyFill="1" applyBorder="1"/>
    <xf numFmtId="0" fontId="4" fillId="3" borderId="10" xfId="0" applyFont="1" applyFill="1" applyBorder="1"/>
    <xf numFmtId="0" fontId="4" fillId="3" borderId="0" xfId="0" applyFont="1" applyFill="1" applyBorder="1"/>
    <xf numFmtId="0" fontId="4" fillId="3" borderId="11" xfId="0" applyFont="1" applyFill="1" applyBorder="1"/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0" fontId="3" fillId="3" borderId="11" xfId="0" applyFont="1" applyFill="1" applyBorder="1" applyAlignment="1">
      <alignment horizontal="right"/>
    </xf>
    <xf numFmtId="0" fontId="3" fillId="3" borderId="10" xfId="0" applyFont="1" applyFill="1" applyBorder="1" applyAlignment="1">
      <alignment horizontal="right"/>
    </xf>
    <xf numFmtId="2" fontId="5" fillId="4" borderId="4" xfId="0" applyNumberFormat="1" applyFont="1" applyFill="1" applyBorder="1" applyAlignment="1" applyProtection="1">
      <alignment horizontal="right"/>
    </xf>
    <xf numFmtId="2" fontId="5" fillId="4" borderId="4" xfId="0" applyNumberFormat="1" applyFont="1" applyFill="1" applyBorder="1" applyAlignment="1">
      <alignment horizontal="center"/>
    </xf>
    <xf numFmtId="2" fontId="5" fillId="4" borderId="5" xfId="0" applyNumberFormat="1" applyFont="1" applyFill="1" applyBorder="1" applyAlignment="1">
      <alignment horizontal="left"/>
    </xf>
    <xf numFmtId="2" fontId="5" fillId="4" borderId="3" xfId="0" applyNumberFormat="1" applyFont="1" applyFill="1" applyBorder="1" applyAlignment="1" applyProtection="1">
      <alignment horizontal="right"/>
    </xf>
    <xf numFmtId="2" fontId="5" fillId="4" borderId="5" xfId="0" applyNumberFormat="1" applyFont="1" applyFill="1" applyBorder="1" applyAlignment="1">
      <alignment horizontal="center"/>
    </xf>
    <xf numFmtId="2" fontId="5" fillId="4" borderId="0" xfId="0" applyNumberFormat="1" applyFont="1" applyFill="1" applyBorder="1" applyAlignment="1" applyProtection="1">
      <alignment horizontal="right"/>
    </xf>
    <xf numFmtId="2" fontId="5" fillId="4" borderId="0" xfId="0" applyNumberFormat="1" applyFont="1" applyFill="1" applyBorder="1" applyAlignment="1">
      <alignment horizontal="center"/>
    </xf>
    <xf numFmtId="2" fontId="5" fillId="4" borderId="11" xfId="0" applyNumberFormat="1" applyFont="1" applyFill="1" applyBorder="1" applyAlignment="1">
      <alignment horizontal="left"/>
    </xf>
    <xf numFmtId="2" fontId="5" fillId="4" borderId="10" xfId="0" applyNumberFormat="1" applyFont="1" applyFill="1" applyBorder="1" applyAlignment="1" applyProtection="1">
      <alignment horizontal="right"/>
    </xf>
    <xf numFmtId="2" fontId="5" fillId="4" borderId="11" xfId="0" applyNumberFormat="1" applyFont="1" applyFill="1" applyBorder="1" applyAlignment="1">
      <alignment horizontal="center"/>
    </xf>
    <xf numFmtId="2" fontId="5" fillId="4" borderId="8" xfId="0" applyNumberFormat="1" applyFont="1" applyFill="1" applyBorder="1" applyAlignment="1" applyProtection="1">
      <alignment horizontal="right"/>
    </xf>
    <xf numFmtId="2" fontId="5" fillId="4" borderId="8" xfId="0" applyNumberFormat="1" applyFont="1" applyFill="1" applyBorder="1" applyAlignment="1">
      <alignment horizontal="center"/>
    </xf>
    <xf numFmtId="2" fontId="5" fillId="4" borderId="9" xfId="0" applyNumberFormat="1" applyFont="1" applyFill="1" applyBorder="1" applyAlignment="1">
      <alignment horizontal="left"/>
    </xf>
    <xf numFmtId="2" fontId="5" fillId="4" borderId="7" xfId="0" applyNumberFormat="1" applyFont="1" applyFill="1" applyBorder="1" applyAlignment="1" applyProtection="1">
      <alignment horizontal="right"/>
    </xf>
    <xf numFmtId="2" fontId="5" fillId="4" borderId="9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0" xfId="0" applyFont="1" applyFill="1"/>
    <xf numFmtId="0" fontId="6" fillId="0" borderId="0" xfId="0" applyFont="1"/>
    <xf numFmtId="2" fontId="6" fillId="0" borderId="0" xfId="0" applyNumberFormat="1" applyFont="1"/>
    <xf numFmtId="164" fontId="2" fillId="0" borderId="0" xfId="0" applyNumberFormat="1" applyFont="1"/>
    <xf numFmtId="0" fontId="7" fillId="4" borderId="0" xfId="0" applyFont="1" applyFill="1" applyBorder="1"/>
    <xf numFmtId="0" fontId="8" fillId="4" borderId="0" xfId="0" applyFont="1" applyFill="1" applyBorder="1" applyAlignment="1">
      <alignment horizontal="center"/>
    </xf>
    <xf numFmtId="3" fontId="9" fillId="4" borderId="0" xfId="0" applyNumberFormat="1" applyFont="1" applyFill="1" applyBorder="1" applyAlignment="1">
      <alignment horizontal="center"/>
    </xf>
    <xf numFmtId="0" fontId="7" fillId="4" borderId="0" xfId="0" applyFont="1" applyFill="1" applyBorder="1" applyAlignment="1" applyProtection="1">
      <alignment horizontal="left"/>
    </xf>
    <xf numFmtId="0" fontId="2" fillId="0" borderId="0" xfId="0" applyFont="1" applyBorder="1"/>
    <xf numFmtId="0" fontId="0" fillId="4" borderId="0" xfId="0" applyFill="1"/>
    <xf numFmtId="0" fontId="4" fillId="4" borderId="0" xfId="0" applyFont="1" applyFill="1" applyBorder="1"/>
    <xf numFmtId="0" fontId="4" fillId="4" borderId="0" xfId="0" applyFont="1" applyFill="1"/>
    <xf numFmtId="0" fontId="4" fillId="4" borderId="0" xfId="0" applyFont="1" applyFill="1" applyBorder="1" applyAlignment="1">
      <alignment horizontal="right"/>
    </xf>
    <xf numFmtId="0" fontId="10" fillId="5" borderId="2" xfId="0" applyFont="1" applyFill="1" applyBorder="1"/>
    <xf numFmtId="0" fontId="10" fillId="5" borderId="2" xfId="0" applyFont="1" applyFill="1" applyBorder="1" applyAlignment="1">
      <alignment horizontal="center"/>
    </xf>
    <xf numFmtId="0" fontId="5" fillId="5" borderId="2" xfId="0" applyFont="1" applyFill="1" applyBorder="1"/>
    <xf numFmtId="0" fontId="10" fillId="5" borderId="6" xfId="0" applyFont="1" applyFill="1" applyBorder="1" applyAlignment="1">
      <alignment horizontal="center"/>
    </xf>
    <xf numFmtId="0" fontId="10" fillId="5" borderId="6" xfId="0" applyFont="1" applyFill="1" applyBorder="1" applyAlignment="1">
      <alignment horizontal="center" vertical="top"/>
    </xf>
    <xf numFmtId="0" fontId="10" fillId="5" borderId="6" xfId="0" applyFont="1" applyFill="1" applyBorder="1" applyAlignment="1"/>
    <xf numFmtId="0" fontId="10" fillId="5" borderId="2" xfId="0" applyFont="1" applyFill="1" applyBorder="1" applyAlignment="1">
      <alignment horizontal="center" vertical="top"/>
    </xf>
    <xf numFmtId="0" fontId="5" fillId="5" borderId="12" xfId="0" applyFont="1" applyFill="1" applyBorder="1"/>
    <xf numFmtId="0" fontId="10" fillId="5" borderId="12" xfId="0" applyFont="1" applyFill="1" applyBorder="1" applyAlignment="1">
      <alignment horizontal="center" vertical="top"/>
    </xf>
    <xf numFmtId="0" fontId="10" fillId="4" borderId="3" xfId="0" applyNumberFormat="1" applyFont="1" applyFill="1" applyBorder="1" applyAlignment="1">
      <alignment horizontal="center"/>
    </xf>
    <xf numFmtId="3" fontId="10" fillId="4" borderId="4" xfId="1" applyNumberFormat="1" applyFont="1" applyFill="1" applyBorder="1" applyAlignment="1">
      <alignment horizontal="center"/>
    </xf>
    <xf numFmtId="3" fontId="5" fillId="4" borderId="4" xfId="1" applyNumberFormat="1" applyFont="1" applyFill="1" applyBorder="1" applyAlignment="1">
      <alignment horizontal="center"/>
    </xf>
    <xf numFmtId="3" fontId="10" fillId="4" borderId="5" xfId="1" applyNumberFormat="1" applyFont="1" applyFill="1" applyBorder="1" applyAlignment="1">
      <alignment horizontal="center"/>
    </xf>
    <xf numFmtId="0" fontId="10" fillId="4" borderId="10" xfId="0" applyNumberFormat="1" applyFont="1" applyFill="1" applyBorder="1" applyAlignment="1">
      <alignment horizontal="center"/>
    </xf>
    <xf numFmtId="3" fontId="10" fillId="4" borderId="0" xfId="1" applyNumberFormat="1" applyFont="1" applyFill="1" applyBorder="1" applyAlignment="1">
      <alignment horizontal="center"/>
    </xf>
    <xf numFmtId="3" fontId="5" fillId="4" borderId="0" xfId="1" applyNumberFormat="1" applyFont="1" applyFill="1" applyBorder="1" applyAlignment="1">
      <alignment horizontal="center"/>
    </xf>
    <xf numFmtId="3" fontId="10" fillId="4" borderId="11" xfId="1" applyNumberFormat="1" applyFont="1" applyFill="1" applyBorder="1" applyAlignment="1">
      <alignment horizontal="center"/>
    </xf>
    <xf numFmtId="3" fontId="11" fillId="4" borderId="0" xfId="1" applyNumberFormat="1" applyFont="1" applyFill="1" applyBorder="1" applyAlignment="1">
      <alignment horizontal="center"/>
    </xf>
    <xf numFmtId="49" fontId="10" fillId="4" borderId="7" xfId="0" applyNumberFormat="1" applyFont="1" applyFill="1" applyBorder="1" applyAlignment="1">
      <alignment horizontal="center"/>
    </xf>
    <xf numFmtId="3" fontId="11" fillId="4" borderId="8" xfId="1" applyNumberFormat="1" applyFont="1" applyFill="1" applyBorder="1" applyAlignment="1">
      <alignment horizontal="center"/>
    </xf>
    <xf numFmtId="3" fontId="5" fillId="4" borderId="8" xfId="1" applyNumberFormat="1" applyFont="1" applyFill="1" applyBorder="1" applyAlignment="1">
      <alignment horizontal="center"/>
    </xf>
    <xf numFmtId="3" fontId="10" fillId="4" borderId="9" xfId="1" applyNumberFormat="1" applyFont="1" applyFill="1" applyBorder="1" applyAlignment="1">
      <alignment horizontal="center"/>
    </xf>
    <xf numFmtId="0" fontId="3" fillId="4" borderId="0" xfId="0" applyFont="1" applyFill="1"/>
    <xf numFmtId="3" fontId="4" fillId="4" borderId="0" xfId="0" applyNumberFormat="1" applyFont="1" applyFill="1"/>
    <xf numFmtId="164" fontId="4" fillId="4" borderId="0" xfId="1" applyNumberFormat="1" applyFont="1" applyFill="1"/>
    <xf numFmtId="0" fontId="3" fillId="0" borderId="0" xfId="0" applyFont="1" applyFill="1" applyBorder="1" applyAlignment="1">
      <alignment horizontal="right" vertical="center"/>
    </xf>
    <xf numFmtId="0" fontId="0" fillId="2" borderId="0" xfId="0" applyFill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5" fillId="6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/>
    <xf numFmtId="0" fontId="5" fillId="5" borderId="2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/>
    </xf>
    <xf numFmtId="14" fontId="5" fillId="2" borderId="2" xfId="0" applyNumberFormat="1" applyFont="1" applyFill="1" applyBorder="1" applyAlignment="1">
      <alignment horizontal="center"/>
    </xf>
    <xf numFmtId="164" fontId="5" fillId="2" borderId="2" xfId="1" applyNumberFormat="1" applyFont="1" applyFill="1" applyBorder="1" applyAlignment="1">
      <alignment horizontal="center"/>
    </xf>
    <xf numFmtId="10" fontId="5" fillId="2" borderId="2" xfId="1" applyNumberFormat="1" applyFont="1" applyFill="1" applyBorder="1" applyAlignment="1">
      <alignment horizontal="center"/>
    </xf>
    <xf numFmtId="14" fontId="13" fillId="2" borderId="2" xfId="0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7" xfId="0" applyFont="1" applyFill="1" applyBorder="1" applyAlignment="1">
      <alignment horizontal="left" vertical="top" wrapText="1"/>
    </xf>
    <xf numFmtId="0" fontId="5" fillId="2" borderId="12" xfId="0" applyFont="1" applyFill="1" applyBorder="1" applyAlignment="1">
      <alignment horizontal="center" vertical="center"/>
    </xf>
    <xf numFmtId="14" fontId="5" fillId="2" borderId="12" xfId="0" applyNumberFormat="1" applyFont="1" applyFill="1" applyBorder="1" applyAlignment="1">
      <alignment horizontal="center" vertical="center"/>
    </xf>
    <xf numFmtId="164" fontId="5" fillId="2" borderId="12" xfId="1" applyNumberFormat="1" applyFont="1" applyFill="1" applyBorder="1" applyAlignment="1">
      <alignment horizontal="center" vertical="center"/>
    </xf>
    <xf numFmtId="49" fontId="5" fillId="2" borderId="12" xfId="1" applyNumberFormat="1" applyFont="1" applyFill="1" applyBorder="1" applyAlignment="1">
      <alignment horizontal="center" vertical="center"/>
    </xf>
    <xf numFmtId="14" fontId="13" fillId="2" borderId="1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9" fontId="5" fillId="2" borderId="2" xfId="1" applyNumberFormat="1" applyFont="1" applyFill="1" applyBorder="1" applyAlignment="1">
      <alignment horizontal="center"/>
    </xf>
    <xf numFmtId="164" fontId="2" fillId="0" borderId="0" xfId="0" applyNumberFormat="1" applyFont="1" applyAlignment="1">
      <alignment vertical="center"/>
    </xf>
    <xf numFmtId="0" fontId="10" fillId="0" borderId="12" xfId="0" applyFont="1" applyBorder="1"/>
    <xf numFmtId="164" fontId="10" fillId="0" borderId="12" xfId="0" applyNumberFormat="1" applyFont="1" applyBorder="1" applyAlignment="1">
      <alignment horizontal="center"/>
    </xf>
    <xf numFmtId="0" fontId="15" fillId="0" borderId="0" xfId="0" applyFont="1" applyAlignment="1"/>
    <xf numFmtId="4" fontId="18" fillId="0" borderId="0" xfId="0" applyNumberFormat="1" applyFont="1" applyBorder="1"/>
    <xf numFmtId="0" fontId="0" fillId="0" borderId="0" xfId="0" applyBorder="1"/>
    <xf numFmtId="0" fontId="0" fillId="2" borderId="0" xfId="0" applyFill="1" applyBorder="1"/>
    <xf numFmtId="0" fontId="20" fillId="0" borderId="0" xfId="0" applyFont="1"/>
    <xf numFmtId="3" fontId="16" fillId="0" borderId="0" xfId="0" applyNumberFormat="1" applyFont="1"/>
    <xf numFmtId="0" fontId="16" fillId="0" borderId="0" xfId="0" applyFont="1"/>
    <xf numFmtId="3" fontId="17" fillId="0" borderId="0" xfId="0" applyNumberFormat="1" applyFont="1"/>
    <xf numFmtId="49" fontId="3" fillId="0" borderId="0" xfId="0" applyNumberFormat="1" applyFont="1"/>
    <xf numFmtId="4" fontId="0" fillId="0" borderId="0" xfId="0" applyNumberFormat="1"/>
    <xf numFmtId="4" fontId="0" fillId="0" borderId="0" xfId="2" applyNumberFormat="1" applyFont="1"/>
    <xf numFmtId="4" fontId="0" fillId="0" borderId="0" xfId="1" applyNumberFormat="1" applyFont="1"/>
    <xf numFmtId="0" fontId="4" fillId="0" borderId="0" xfId="0" applyFont="1"/>
    <xf numFmtId="165" fontId="0" fillId="0" borderId="0" xfId="0" applyNumberFormat="1"/>
    <xf numFmtId="4" fontId="4" fillId="0" borderId="0" xfId="0" applyNumberFormat="1" applyFont="1"/>
    <xf numFmtId="0" fontId="22" fillId="0" borderId="0" xfId="0" applyFont="1"/>
    <xf numFmtId="164" fontId="23" fillId="0" borderId="0" xfId="0" applyNumberFormat="1" applyFont="1"/>
    <xf numFmtId="166" fontId="21" fillId="0" borderId="0" xfId="1" applyNumberFormat="1" applyFont="1"/>
    <xf numFmtId="167" fontId="21" fillId="0" borderId="0" xfId="1" applyNumberFormat="1" applyFont="1"/>
    <xf numFmtId="164" fontId="21" fillId="0" borderId="0" xfId="1" applyNumberFormat="1" applyFont="1"/>
    <xf numFmtId="168" fontId="23" fillId="0" borderId="0" xfId="0" applyNumberFormat="1" applyFont="1"/>
    <xf numFmtId="164" fontId="0" fillId="0" borderId="0" xfId="0" applyNumberFormat="1"/>
    <xf numFmtId="0" fontId="18" fillId="0" borderId="0" xfId="0" applyFont="1" applyFill="1" applyBorder="1"/>
    <xf numFmtId="0" fontId="18" fillId="0" borderId="0" xfId="0" applyFont="1"/>
    <xf numFmtId="0" fontId="10" fillId="3" borderId="1" xfId="0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wrapText="1"/>
    </xf>
    <xf numFmtId="0" fontId="25" fillId="4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18" fillId="4" borderId="1" xfId="0" applyFont="1" applyFill="1" applyBorder="1" applyAlignment="1">
      <alignment horizontal="center" wrapText="1"/>
    </xf>
    <xf numFmtId="0" fontId="18" fillId="0" borderId="1" xfId="0" applyFont="1" applyBorder="1"/>
    <xf numFmtId="0" fontId="25" fillId="0" borderId="1" xfId="0" applyFont="1" applyBorder="1" applyAlignment="1">
      <alignment horizontal="center"/>
    </xf>
    <xf numFmtId="0" fontId="4" fillId="2" borderId="0" xfId="0" applyFont="1" applyFill="1"/>
    <xf numFmtId="49" fontId="0" fillId="0" borderId="0" xfId="0" applyNumberFormat="1"/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7" fillId="0" borderId="0" xfId="0" applyFont="1"/>
    <xf numFmtId="4" fontId="27" fillId="0" borderId="0" xfId="0" applyNumberFormat="1" applyFont="1"/>
    <xf numFmtId="0" fontId="28" fillId="0" borderId="0" xfId="0" applyFont="1"/>
    <xf numFmtId="0" fontId="29" fillId="0" borderId="0" xfId="0" applyFont="1" applyFill="1" applyBorder="1"/>
    <xf numFmtId="0" fontId="30" fillId="0" borderId="0" xfId="0" applyFont="1"/>
    <xf numFmtId="0" fontId="31" fillId="0" borderId="0" xfId="0" applyFont="1" applyFill="1" applyAlignment="1" applyProtection="1">
      <alignment horizontal="centerContinuous"/>
    </xf>
    <xf numFmtId="0" fontId="28" fillId="0" borderId="0" xfId="0" applyFont="1" applyAlignment="1" applyProtection="1">
      <alignment horizontal="centerContinuous"/>
    </xf>
    <xf numFmtId="0" fontId="28" fillId="0" borderId="0" xfId="0" applyFont="1" applyFill="1" applyAlignment="1" applyProtection="1">
      <alignment horizontal="centerContinuous"/>
    </xf>
    <xf numFmtId="0" fontId="32" fillId="0" borderId="0" xfId="0" applyFont="1" applyFill="1" applyAlignment="1" applyProtection="1">
      <alignment horizontal="left"/>
    </xf>
    <xf numFmtId="0" fontId="3" fillId="0" borderId="0" xfId="0" applyFont="1" applyAlignment="1">
      <alignment horizontal="center"/>
    </xf>
    <xf numFmtId="0" fontId="32" fillId="0" borderId="0" xfId="0" applyFont="1" applyFill="1" applyAlignment="1">
      <alignment horizontal="center"/>
    </xf>
    <xf numFmtId="169" fontId="3" fillId="0" borderId="0" xfId="0" applyNumberFormat="1" applyFont="1" applyAlignment="1">
      <alignment horizontal="right"/>
    </xf>
    <xf numFmtId="169" fontId="3" fillId="0" borderId="0" xfId="0" applyNumberFormat="1" applyFont="1"/>
    <xf numFmtId="169" fontId="32" fillId="0" borderId="0" xfId="0" applyNumberFormat="1" applyFont="1" applyFill="1" applyProtection="1"/>
    <xf numFmtId="4" fontId="32" fillId="0" borderId="0" xfId="0" applyNumberFormat="1" applyFont="1" applyFill="1" applyProtection="1"/>
    <xf numFmtId="0" fontId="32" fillId="0" borderId="0" xfId="0" applyFont="1" applyFill="1" applyAlignment="1">
      <alignment horizontal="right"/>
    </xf>
    <xf numFmtId="0" fontId="33" fillId="0" borderId="0" xfId="0" applyFont="1"/>
    <xf numFmtId="0" fontId="11" fillId="0" borderId="2" xfId="0" applyFont="1" applyFill="1" applyBorder="1" applyAlignment="1" applyProtection="1">
      <alignment horizontal="center"/>
    </xf>
    <xf numFmtId="0" fontId="11" fillId="0" borderId="4" xfId="0" applyFont="1" applyFill="1" applyBorder="1" applyAlignment="1" applyProtection="1">
      <alignment horizontal="center"/>
    </xf>
    <xf numFmtId="0" fontId="11" fillId="0" borderId="3" xfId="0" applyFont="1" applyFill="1" applyBorder="1" applyAlignment="1" applyProtection="1">
      <alignment horizontal="centerContinuous"/>
    </xf>
    <xf numFmtId="0" fontId="11" fillId="0" borderId="4" xfId="0" applyFont="1" applyFill="1" applyBorder="1" applyAlignment="1" applyProtection="1">
      <alignment horizontal="centerContinuous"/>
    </xf>
    <xf numFmtId="0" fontId="11" fillId="0" borderId="14" xfId="0" applyFont="1" applyFill="1" applyBorder="1" applyAlignment="1" applyProtection="1">
      <alignment horizontal="centerContinuous"/>
    </xf>
    <xf numFmtId="169" fontId="11" fillId="0" borderId="2" xfId="0" applyNumberFormat="1" applyFont="1" applyFill="1" applyBorder="1" applyAlignment="1" applyProtection="1">
      <alignment horizontal="center"/>
    </xf>
    <xf numFmtId="169" fontId="11" fillId="0" borderId="5" xfId="0" applyNumberFormat="1" applyFont="1" applyFill="1" applyBorder="1" applyAlignment="1" applyProtection="1">
      <alignment horizontal="center"/>
    </xf>
    <xf numFmtId="4" fontId="11" fillId="0" borderId="2" xfId="0" applyNumberFormat="1" applyFont="1" applyFill="1" applyBorder="1" applyAlignment="1" applyProtection="1">
      <alignment horizontal="center"/>
    </xf>
    <xf numFmtId="0" fontId="34" fillId="0" borderId="13" xfId="0" applyFont="1" applyFill="1" applyBorder="1" applyAlignment="1" applyProtection="1">
      <alignment horizontal="centerContinuous"/>
    </xf>
    <xf numFmtId="0" fontId="11" fillId="0" borderId="15" xfId="0" applyFont="1" applyFill="1" applyBorder="1" applyAlignment="1" applyProtection="1">
      <alignment horizontal="centerContinuous"/>
    </xf>
    <xf numFmtId="0" fontId="11" fillId="0" borderId="5" xfId="0" applyFont="1" applyFill="1" applyBorder="1" applyAlignment="1" applyProtection="1">
      <alignment horizontal="center" vertical="center"/>
    </xf>
    <xf numFmtId="0" fontId="34" fillId="0" borderId="3" xfId="0" applyFont="1" applyFill="1" applyBorder="1" applyAlignment="1" applyProtection="1">
      <alignment horizontal="centerContinuous"/>
    </xf>
    <xf numFmtId="0" fontId="11" fillId="0" borderId="5" xfId="0" applyFont="1" applyFill="1" applyBorder="1" applyAlignment="1" applyProtection="1">
      <alignment horizontal="centerContinuous"/>
    </xf>
    <xf numFmtId="0" fontId="35" fillId="0" borderId="0" xfId="0" applyFont="1"/>
    <xf numFmtId="0" fontId="11" fillId="0" borderId="6" xfId="0" applyFont="1" applyFill="1" applyBorder="1" applyAlignment="1" applyProtection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1" fillId="0" borderId="5" xfId="0" applyFont="1" applyFill="1" applyBorder="1" applyAlignment="1" applyProtection="1">
      <alignment horizontal="center"/>
    </xf>
    <xf numFmtId="169" fontId="11" fillId="0" borderId="6" xfId="0" applyNumberFormat="1" applyFont="1" applyFill="1" applyBorder="1" applyAlignment="1" applyProtection="1">
      <alignment horizontal="center"/>
    </xf>
    <xf numFmtId="169" fontId="11" fillId="0" borderId="11" xfId="0" applyNumberFormat="1" applyFont="1" applyFill="1" applyBorder="1" applyAlignment="1" applyProtection="1">
      <alignment horizontal="center"/>
    </xf>
    <xf numFmtId="4" fontId="11" fillId="0" borderId="6" xfId="0" applyNumberFormat="1" applyFont="1" applyFill="1" applyBorder="1" applyAlignment="1">
      <alignment horizontal="center"/>
    </xf>
    <xf numFmtId="0" fontId="11" fillId="0" borderId="3" xfId="0" applyFont="1" applyFill="1" applyBorder="1" applyAlignment="1" applyProtection="1">
      <alignment horizont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Continuous"/>
    </xf>
    <xf numFmtId="0" fontId="11" fillId="0" borderId="11" xfId="0" applyFont="1" applyFill="1" applyBorder="1" applyAlignment="1" applyProtection="1">
      <alignment horizontal="centerContinuous"/>
    </xf>
    <xf numFmtId="0" fontId="10" fillId="0" borderId="10" xfId="0" applyFont="1" applyBorder="1" applyAlignment="1">
      <alignment horizontal="center"/>
    </xf>
    <xf numFmtId="0" fontId="11" fillId="0" borderId="11" xfId="0" applyFont="1" applyFill="1" applyBorder="1" applyAlignment="1" applyProtection="1">
      <alignment horizontal="center"/>
    </xf>
    <xf numFmtId="0" fontId="11" fillId="0" borderId="1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4" fontId="11" fillId="0" borderId="6" xfId="0" applyNumberFormat="1" applyFont="1" applyFill="1" applyBorder="1" applyAlignment="1" applyProtection="1">
      <alignment horizontal="center"/>
    </xf>
    <xf numFmtId="0" fontId="34" fillId="0" borderId="6" xfId="0" applyFont="1" applyFill="1" applyBorder="1" applyAlignment="1" applyProtection="1">
      <alignment horizontal="center"/>
    </xf>
    <xf numFmtId="0" fontId="10" fillId="0" borderId="11" xfId="0" applyFont="1" applyBorder="1" applyAlignment="1"/>
    <xf numFmtId="0" fontId="10" fillId="0" borderId="0" xfId="0" applyFont="1" applyBorder="1" applyAlignment="1">
      <alignment horizontal="center"/>
    </xf>
    <xf numFmtId="0" fontId="11" fillId="0" borderId="12" xfId="0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2" xfId="0" applyFont="1" applyBorder="1" applyAlignment="1"/>
    <xf numFmtId="0" fontId="11" fillId="0" borderId="9" xfId="0" applyFont="1" applyFill="1" applyBorder="1" applyAlignment="1" applyProtection="1">
      <alignment horizontal="center"/>
    </xf>
    <xf numFmtId="169" fontId="11" fillId="0" borderId="12" xfId="0" applyNumberFormat="1" applyFont="1" applyFill="1" applyBorder="1" applyAlignment="1" applyProtection="1">
      <alignment horizontal="center"/>
    </xf>
    <xf numFmtId="169" fontId="11" fillId="0" borderId="9" xfId="0" applyNumberFormat="1" applyFont="1" applyFill="1" applyBorder="1" applyAlignment="1" applyProtection="1">
      <alignment horizontal="center"/>
    </xf>
    <xf numFmtId="4" fontId="11" fillId="0" borderId="12" xfId="0" applyNumberFormat="1" applyFont="1" applyFill="1" applyBorder="1" applyAlignment="1" applyProtection="1">
      <alignment horizontal="center"/>
    </xf>
    <xf numFmtId="0" fontId="11" fillId="0" borderId="7" xfId="0" applyFont="1" applyFill="1" applyBorder="1" applyAlignment="1" applyProtection="1">
      <alignment horizontal="center"/>
    </xf>
    <xf numFmtId="0" fontId="11" fillId="0" borderId="12" xfId="0" applyFont="1" applyFill="1" applyBorder="1" applyAlignment="1" applyProtection="1">
      <alignment horizontal="center"/>
    </xf>
    <xf numFmtId="0" fontId="11" fillId="0" borderId="8" xfId="0" applyFont="1" applyFill="1" applyBorder="1" applyAlignment="1" applyProtection="1">
      <alignment horizontal="center"/>
    </xf>
    <xf numFmtId="0" fontId="11" fillId="0" borderId="8" xfId="0" applyFont="1" applyFill="1" applyBorder="1" applyAlignment="1">
      <alignment horizontal="center" vertical="center"/>
    </xf>
    <xf numFmtId="0" fontId="34" fillId="0" borderId="12" xfId="0" applyFont="1" applyFill="1" applyBorder="1" applyAlignment="1" applyProtection="1">
      <alignment horizontal="center"/>
    </xf>
    <xf numFmtId="0" fontId="11" fillId="8" borderId="2" xfId="0" applyFont="1" applyFill="1" applyBorder="1" applyAlignment="1" applyProtection="1">
      <alignment horizontal="right"/>
    </xf>
    <xf numFmtId="14" fontId="11" fillId="8" borderId="4" xfId="0" applyNumberFormat="1" applyFont="1" applyFill="1" applyBorder="1" applyAlignment="1" applyProtection="1">
      <alignment horizontal="center"/>
    </xf>
    <xf numFmtId="14" fontId="11" fillId="8" borderId="2" xfId="0" applyNumberFormat="1" applyFont="1" applyFill="1" applyBorder="1" applyAlignment="1" applyProtection="1">
      <alignment horizontal="center"/>
    </xf>
    <xf numFmtId="3" fontId="11" fillId="8" borderId="3" xfId="0" applyNumberFormat="1" applyFont="1" applyFill="1" applyBorder="1" applyAlignment="1" applyProtection="1">
      <alignment horizontal="center"/>
    </xf>
    <xf numFmtId="169" fontId="11" fillId="8" borderId="2" xfId="0" applyNumberFormat="1" applyFont="1" applyFill="1" applyBorder="1" applyProtection="1"/>
    <xf numFmtId="169" fontId="11" fillId="8" borderId="5" xfId="0" applyNumberFormat="1" applyFont="1" applyFill="1" applyBorder="1" applyProtection="1"/>
    <xf numFmtId="4" fontId="11" fillId="8" borderId="2" xfId="0" applyNumberFormat="1" applyFont="1" applyFill="1" applyBorder="1" applyProtection="1"/>
    <xf numFmtId="169" fontId="11" fillId="8" borderId="2" xfId="0" applyNumberFormat="1" applyFont="1" applyFill="1" applyBorder="1" applyAlignment="1" applyProtection="1">
      <alignment horizontal="right"/>
    </xf>
    <xf numFmtId="169" fontId="11" fillId="8" borderId="4" xfId="0" applyNumberFormat="1" applyFont="1" applyFill="1" applyBorder="1" applyAlignment="1" applyProtection="1">
      <alignment horizontal="right"/>
    </xf>
    <xf numFmtId="10" fontId="11" fillId="8" borderId="2" xfId="0" applyNumberFormat="1" applyFont="1" applyFill="1" applyBorder="1" applyAlignment="1" applyProtection="1">
      <alignment horizontal="center"/>
    </xf>
    <xf numFmtId="10" fontId="11" fillId="8" borderId="5" xfId="0" applyNumberFormat="1" applyFont="1" applyFill="1" applyBorder="1" applyAlignment="1" applyProtection="1">
      <alignment horizontal="center"/>
    </xf>
    <xf numFmtId="0" fontId="30" fillId="0" borderId="0" xfId="0" applyFont="1" applyFill="1" applyBorder="1"/>
    <xf numFmtId="0" fontId="10" fillId="0" borderId="6" xfId="0" applyFont="1" applyBorder="1" applyAlignment="1">
      <alignment horizontal="right"/>
    </xf>
    <xf numFmtId="14" fontId="11" fillId="0" borderId="6" xfId="0" applyNumberFormat="1" applyFont="1" applyFill="1" applyBorder="1" applyAlignment="1" applyProtection="1">
      <alignment horizontal="center"/>
    </xf>
    <xf numFmtId="3" fontId="11" fillId="0" borderId="6" xfId="0" applyNumberFormat="1" applyFont="1" applyFill="1" applyBorder="1" applyAlignment="1" applyProtection="1">
      <alignment horizontal="center"/>
    </xf>
    <xf numFmtId="169" fontId="11" fillId="0" borderId="6" xfId="0" applyNumberFormat="1" applyFont="1" applyFill="1" applyBorder="1" applyProtection="1"/>
    <xf numFmtId="169" fontId="11" fillId="0" borderId="6" xfId="0" applyNumberFormat="1" applyFont="1" applyFill="1" applyBorder="1" applyAlignment="1" applyProtection="1">
      <alignment horizontal="right"/>
    </xf>
    <xf numFmtId="169" fontId="11" fillId="0" borderId="6" xfId="0" applyNumberFormat="1" applyFont="1" applyFill="1" applyBorder="1" applyAlignment="1" applyProtection="1"/>
    <xf numFmtId="10" fontId="11" fillId="0" borderId="6" xfId="0" applyNumberFormat="1" applyFont="1" applyFill="1" applyBorder="1" applyAlignment="1" applyProtection="1">
      <alignment horizontal="center"/>
    </xf>
    <xf numFmtId="14" fontId="11" fillId="0" borderId="12" xfId="0" applyNumberFormat="1" applyFont="1" applyFill="1" applyBorder="1" applyAlignment="1" applyProtection="1">
      <alignment horizontal="center"/>
    </xf>
    <xf numFmtId="3" fontId="11" fillId="0" borderId="12" xfId="0" applyNumberFormat="1" applyFont="1" applyFill="1" applyBorder="1" applyAlignment="1" applyProtection="1">
      <alignment horizontal="center"/>
    </xf>
    <xf numFmtId="169" fontId="11" fillId="0" borderId="12" xfId="0" applyNumberFormat="1" applyFont="1" applyFill="1" applyBorder="1" applyAlignment="1" applyProtection="1">
      <alignment horizontal="right"/>
    </xf>
    <xf numFmtId="169" fontId="11" fillId="0" borderId="12" xfId="0" applyNumberFormat="1" applyFont="1" applyFill="1" applyBorder="1" applyProtection="1"/>
    <xf numFmtId="10" fontId="11" fillId="0" borderId="12" xfId="0" applyNumberFormat="1" applyFont="1" applyFill="1" applyBorder="1" applyAlignment="1" applyProtection="1">
      <alignment horizontal="center"/>
    </xf>
    <xf numFmtId="4" fontId="11" fillId="8" borderId="2" xfId="0" applyNumberFormat="1" applyFont="1" applyFill="1" applyBorder="1" applyAlignment="1" applyProtection="1">
      <alignment horizontal="right"/>
    </xf>
    <xf numFmtId="0" fontId="10" fillId="9" borderId="13" xfId="0" applyFont="1" applyFill="1" applyBorder="1" applyAlignment="1" applyProtection="1">
      <alignment horizontal="left" wrapText="1"/>
    </xf>
    <xf numFmtId="0" fontId="10" fillId="9" borderId="14" xfId="0" applyFont="1" applyFill="1" applyBorder="1" applyAlignment="1">
      <alignment horizontal="center"/>
    </xf>
    <xf numFmtId="169" fontId="11" fillId="9" borderId="1" xfId="0" applyNumberFormat="1" applyFont="1" applyFill="1" applyBorder="1" applyAlignment="1" applyProtection="1">
      <alignment horizontal="right"/>
    </xf>
    <xf numFmtId="0" fontId="11" fillId="9" borderId="1" xfId="0" applyFont="1" applyFill="1" applyBorder="1" applyAlignment="1">
      <alignment horizontal="right"/>
    </xf>
    <xf numFmtId="0" fontId="11" fillId="9" borderId="1" xfId="0" applyFont="1" applyFill="1" applyBorder="1" applyAlignment="1">
      <alignment horizontal="center"/>
    </xf>
    <xf numFmtId="169" fontId="11" fillId="9" borderId="1" xfId="0" applyNumberFormat="1" applyFont="1" applyFill="1" applyBorder="1" applyProtection="1"/>
    <xf numFmtId="0" fontId="10" fillId="4" borderId="3" xfId="0" applyFont="1" applyFill="1" applyBorder="1" applyAlignment="1" applyProtection="1">
      <alignment horizontal="left" wrapText="1"/>
    </xf>
    <xf numFmtId="0" fontId="10" fillId="4" borderId="4" xfId="0" applyFont="1" applyFill="1" applyBorder="1" applyAlignment="1">
      <alignment horizontal="center"/>
    </xf>
    <xf numFmtId="169" fontId="11" fillId="4" borderId="2" xfId="0" applyNumberFormat="1" applyFont="1" applyFill="1" applyBorder="1" applyAlignment="1" applyProtection="1">
      <alignment horizontal="right"/>
    </xf>
    <xf numFmtId="169" fontId="11" fillId="4" borderId="5" xfId="0" applyNumberFormat="1" applyFont="1" applyFill="1" applyBorder="1" applyAlignment="1" applyProtection="1">
      <alignment horizontal="right"/>
    </xf>
    <xf numFmtId="0" fontId="11" fillId="4" borderId="2" xfId="0" applyFont="1" applyFill="1" applyBorder="1" applyAlignment="1">
      <alignment horizontal="right"/>
    </xf>
    <xf numFmtId="0" fontId="11" fillId="4" borderId="4" xfId="0" applyFont="1" applyFill="1" applyBorder="1" applyAlignment="1">
      <alignment horizontal="right"/>
    </xf>
    <xf numFmtId="0" fontId="11" fillId="4" borderId="2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169" fontId="11" fillId="4" borderId="2" xfId="0" applyNumberFormat="1" applyFont="1" applyFill="1" applyBorder="1" applyProtection="1"/>
    <xf numFmtId="0" fontId="30" fillId="4" borderId="0" xfId="0" applyFont="1" applyFill="1" applyBorder="1"/>
    <xf numFmtId="4" fontId="11" fillId="0" borderId="6" xfId="0" applyNumberFormat="1" applyFont="1" applyFill="1" applyBorder="1" applyAlignment="1" applyProtection="1">
      <alignment horizontal="right"/>
    </xf>
    <xf numFmtId="4" fontId="11" fillId="0" borderId="12" xfId="0" applyNumberFormat="1" applyFont="1" applyFill="1" applyBorder="1" applyAlignment="1" applyProtection="1">
      <alignment horizontal="right"/>
    </xf>
    <xf numFmtId="0" fontId="10" fillId="0" borderId="0" xfId="0" applyFont="1"/>
    <xf numFmtId="0" fontId="11" fillId="8" borderId="3" xfId="0" applyFont="1" applyFill="1" applyBorder="1" applyAlignment="1" applyProtection="1">
      <alignment horizontal="right"/>
    </xf>
    <xf numFmtId="14" fontId="11" fillId="8" borderId="5" xfId="0" applyNumberFormat="1" applyFont="1" applyFill="1" applyBorder="1" applyAlignment="1" applyProtection="1">
      <alignment horizontal="center"/>
    </xf>
    <xf numFmtId="3" fontId="11" fillId="8" borderId="4" xfId="0" applyNumberFormat="1" applyFont="1" applyFill="1" applyBorder="1" applyAlignment="1" applyProtection="1">
      <alignment horizontal="center"/>
    </xf>
    <xf numFmtId="169" fontId="11" fillId="8" borderId="4" xfId="0" applyNumberFormat="1" applyFont="1" applyFill="1" applyBorder="1" applyProtection="1"/>
    <xf numFmtId="4" fontId="11" fillId="8" borderId="4" xfId="0" applyNumberFormat="1" applyFont="1" applyFill="1" applyBorder="1" applyProtection="1"/>
    <xf numFmtId="170" fontId="11" fillId="8" borderId="4" xfId="2" applyNumberFormat="1" applyFont="1" applyFill="1" applyBorder="1" applyAlignment="1" applyProtection="1">
      <alignment horizontal="center"/>
    </xf>
    <xf numFmtId="10" fontId="11" fillId="8" borderId="4" xfId="0" applyNumberFormat="1" applyFont="1" applyFill="1" applyBorder="1" applyAlignment="1" applyProtection="1">
      <alignment horizontal="center"/>
    </xf>
    <xf numFmtId="0" fontId="36" fillId="0" borderId="0" xfId="0" applyFont="1"/>
    <xf numFmtId="169" fontId="11" fillId="0" borderId="0" xfId="0" applyNumberFormat="1" applyFont="1" applyFill="1" applyBorder="1" applyProtection="1"/>
    <xf numFmtId="169" fontId="11" fillId="0" borderId="0" xfId="0" applyNumberFormat="1" applyFont="1" applyFill="1" applyBorder="1" applyAlignment="1" applyProtection="1">
      <alignment horizontal="right"/>
    </xf>
    <xf numFmtId="170" fontId="11" fillId="0" borderId="0" xfId="2" applyNumberFormat="1" applyFont="1" applyFill="1" applyBorder="1" applyAlignment="1" applyProtection="1">
      <alignment horizontal="center"/>
    </xf>
    <xf numFmtId="10" fontId="11" fillId="0" borderId="0" xfId="0" applyNumberFormat="1" applyFont="1" applyFill="1" applyBorder="1" applyAlignment="1" applyProtection="1">
      <alignment horizontal="center"/>
    </xf>
    <xf numFmtId="0" fontId="10" fillId="0" borderId="10" xfId="0" applyFont="1" applyBorder="1" applyAlignment="1">
      <alignment horizontal="right"/>
    </xf>
    <xf numFmtId="14" fontId="11" fillId="0" borderId="10" xfId="0" applyNumberFormat="1" applyFont="1" applyFill="1" applyBorder="1" applyAlignment="1" applyProtection="1">
      <alignment horizontal="center"/>
    </xf>
    <xf numFmtId="3" fontId="11" fillId="0" borderId="10" xfId="0" applyNumberFormat="1" applyFont="1" applyFill="1" applyBorder="1" applyAlignment="1" applyProtection="1">
      <alignment horizontal="center"/>
    </xf>
    <xf numFmtId="169" fontId="11" fillId="0" borderId="10" xfId="0" applyNumberFormat="1" applyFont="1" applyFill="1" applyBorder="1" applyAlignment="1" applyProtection="1">
      <alignment horizontal="right"/>
    </xf>
    <xf numFmtId="169" fontId="11" fillId="0" borderId="10" xfId="0" applyNumberFormat="1" applyFont="1" applyFill="1" applyBorder="1" applyProtection="1"/>
    <xf numFmtId="0" fontId="10" fillId="0" borderId="7" xfId="0" applyFont="1" applyBorder="1" applyAlignment="1">
      <alignment horizontal="right"/>
    </xf>
    <xf numFmtId="170" fontId="11" fillId="0" borderId="8" xfId="2" applyNumberFormat="1" applyFont="1" applyFill="1" applyBorder="1" applyAlignment="1" applyProtection="1">
      <alignment horizontal="center"/>
    </xf>
    <xf numFmtId="0" fontId="11" fillId="8" borderId="6" xfId="0" applyFont="1" applyFill="1" applyBorder="1" applyAlignment="1" applyProtection="1">
      <alignment horizontal="right"/>
    </xf>
    <xf numFmtId="14" fontId="11" fillId="8" borderId="6" xfId="0" applyNumberFormat="1" applyFont="1" applyFill="1" applyBorder="1" applyAlignment="1" applyProtection="1">
      <alignment horizontal="center"/>
    </xf>
    <xf numFmtId="3" fontId="11" fillId="8" borderId="6" xfId="0" applyNumberFormat="1" applyFont="1" applyFill="1" applyBorder="1" applyAlignment="1" applyProtection="1">
      <alignment horizontal="center"/>
    </xf>
    <xf numFmtId="169" fontId="11" fillId="8" borderId="6" xfId="0" applyNumberFormat="1" applyFont="1" applyFill="1" applyBorder="1" applyProtection="1"/>
    <xf numFmtId="169" fontId="11" fillId="8" borderId="6" xfId="0" applyNumberFormat="1" applyFont="1" applyFill="1" applyBorder="1" applyAlignment="1" applyProtection="1">
      <alignment horizontal="right"/>
    </xf>
    <xf numFmtId="10" fontId="11" fillId="8" borderId="6" xfId="2" applyNumberFormat="1" applyFont="1" applyFill="1" applyBorder="1" applyAlignment="1" applyProtection="1">
      <alignment horizontal="center"/>
    </xf>
    <xf numFmtId="10" fontId="11" fillId="8" borderId="6" xfId="0" applyNumberFormat="1" applyFont="1" applyFill="1" applyBorder="1" applyAlignment="1" applyProtection="1">
      <alignment horizontal="center"/>
    </xf>
    <xf numFmtId="10" fontId="11" fillId="0" borderId="6" xfId="2" applyNumberFormat="1" applyFont="1" applyFill="1" applyBorder="1" applyAlignment="1" applyProtection="1">
      <alignment horizontal="center"/>
    </xf>
    <xf numFmtId="10" fontId="11" fillId="0" borderId="12" xfId="2" applyNumberFormat="1" applyFont="1" applyFill="1" applyBorder="1" applyAlignment="1" applyProtection="1">
      <alignment horizontal="center"/>
    </xf>
    <xf numFmtId="0" fontId="11" fillId="9" borderId="13" xfId="0" applyFont="1" applyFill="1" applyBorder="1" applyAlignment="1" applyProtection="1">
      <alignment horizontal="left"/>
    </xf>
    <xf numFmtId="0" fontId="11" fillId="9" borderId="14" xfId="0" applyFont="1" applyFill="1" applyBorder="1" applyAlignment="1">
      <alignment horizontal="center"/>
    </xf>
    <xf numFmtId="0" fontId="11" fillId="9" borderId="15" xfId="0" applyFont="1" applyFill="1" applyBorder="1" applyAlignment="1">
      <alignment horizontal="center"/>
    </xf>
    <xf numFmtId="0" fontId="11" fillId="9" borderId="7" xfId="0" applyFont="1" applyFill="1" applyBorder="1" applyAlignment="1" applyProtection="1">
      <alignment horizontal="left"/>
    </xf>
    <xf numFmtId="0" fontId="11" fillId="9" borderId="8" xfId="0" applyFont="1" applyFill="1" applyBorder="1" applyAlignment="1">
      <alignment horizontal="center"/>
    </xf>
    <xf numFmtId="0" fontId="10" fillId="0" borderId="0" xfId="0" applyFont="1" applyAlignment="1" applyProtection="1">
      <alignment horizontal="left"/>
    </xf>
    <xf numFmtId="0" fontId="10" fillId="0" borderId="0" xfId="0" applyFont="1" applyAlignment="1">
      <alignment horizontal="right"/>
    </xf>
    <xf numFmtId="2" fontId="10" fillId="0" borderId="0" xfId="0" applyNumberFormat="1" applyFont="1"/>
    <xf numFmtId="4" fontId="10" fillId="0" borderId="0" xfId="0" applyNumberFormat="1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0" fontId="11" fillId="0" borderId="0" xfId="0" applyFont="1" applyFill="1" applyBorder="1" applyAlignment="1" applyProtection="1">
      <alignment horizontal="left"/>
    </xf>
    <xf numFmtId="0" fontId="11" fillId="0" borderId="0" xfId="0" applyFont="1" applyFill="1" applyBorder="1" applyAlignment="1">
      <alignment horizontal="right"/>
    </xf>
    <xf numFmtId="0" fontId="37" fillId="0" borderId="0" xfId="0" applyFont="1"/>
    <xf numFmtId="0" fontId="32" fillId="0" borderId="0" xfId="0" applyFont="1" applyFill="1" applyBorder="1" applyAlignment="1" applyProtection="1">
      <alignment horizontal="left"/>
    </xf>
    <xf numFmtId="0" fontId="38" fillId="0" borderId="0" xfId="0" applyFont="1" applyFill="1" applyBorder="1" applyAlignment="1">
      <alignment horizontal="center"/>
    </xf>
    <xf numFmtId="169" fontId="39" fillId="0" borderId="0" xfId="0" applyNumberFormat="1" applyFont="1" applyFill="1" applyBorder="1" applyAlignment="1" applyProtection="1">
      <alignment horizontal="right"/>
    </xf>
    <xf numFmtId="0" fontId="39" fillId="0" borderId="0" xfId="0" applyFont="1" applyFill="1" applyBorder="1" applyAlignment="1">
      <alignment horizontal="right"/>
    </xf>
    <xf numFmtId="10" fontId="40" fillId="0" borderId="0" xfId="0" applyNumberFormat="1" applyFont="1" applyFill="1" applyBorder="1" applyAlignment="1">
      <alignment horizontal="center"/>
    </xf>
    <xf numFmtId="0" fontId="39" fillId="0" borderId="0" xfId="0" applyFont="1" applyFill="1" applyBorder="1" applyAlignment="1">
      <alignment horizontal="center"/>
    </xf>
    <xf numFmtId="169" fontId="39" fillId="0" borderId="0" xfId="0" applyNumberFormat="1" applyFont="1" applyFill="1" applyBorder="1" applyProtection="1"/>
    <xf numFmtId="0" fontId="41" fillId="8" borderId="6" xfId="0" applyFont="1" applyFill="1" applyBorder="1" applyAlignment="1" applyProtection="1">
      <alignment horizontal="right"/>
    </xf>
    <xf numFmtId="14" fontId="41" fillId="8" borderId="0" xfId="0" applyNumberFormat="1" applyFont="1" applyFill="1" applyBorder="1" applyAlignment="1" applyProtection="1">
      <alignment horizontal="center"/>
    </xf>
    <xf numFmtId="14" fontId="41" fillId="8" borderId="6" xfId="0" applyNumberFormat="1" applyFont="1" applyFill="1" applyBorder="1" applyAlignment="1" applyProtection="1">
      <alignment horizontal="center"/>
    </xf>
    <xf numFmtId="3" fontId="41" fillId="8" borderId="0" xfId="0" applyNumberFormat="1" applyFont="1" applyFill="1" applyBorder="1" applyAlignment="1" applyProtection="1">
      <alignment horizontal="center"/>
    </xf>
    <xf numFmtId="169" fontId="41" fillId="8" borderId="6" xfId="0" applyNumberFormat="1" applyFont="1" applyFill="1" applyBorder="1" applyProtection="1"/>
    <xf numFmtId="169" fontId="41" fillId="8" borderId="0" xfId="0" applyNumberFormat="1" applyFont="1" applyFill="1" applyBorder="1" applyProtection="1"/>
    <xf numFmtId="4" fontId="41" fillId="8" borderId="0" xfId="0" applyNumberFormat="1" applyFont="1" applyFill="1" applyBorder="1" applyProtection="1"/>
    <xf numFmtId="169" fontId="41" fillId="8" borderId="6" xfId="0" applyNumberFormat="1" applyFont="1" applyFill="1" applyBorder="1" applyAlignment="1" applyProtection="1">
      <alignment horizontal="right"/>
    </xf>
    <xf numFmtId="169" fontId="41" fillId="8" borderId="0" xfId="0" applyNumberFormat="1" applyFont="1" applyFill="1" applyBorder="1" applyAlignment="1" applyProtection="1">
      <alignment horizontal="right"/>
    </xf>
    <xf numFmtId="10" fontId="41" fillId="8" borderId="6" xfId="2" applyNumberFormat="1" applyFont="1" applyFill="1" applyBorder="1" applyAlignment="1" applyProtection="1">
      <alignment horizontal="center"/>
    </xf>
    <xf numFmtId="10" fontId="41" fillId="8" borderId="0" xfId="0" applyNumberFormat="1" applyFont="1" applyFill="1" applyBorder="1" applyAlignment="1" applyProtection="1">
      <alignment horizontal="center"/>
    </xf>
    <xf numFmtId="10" fontId="41" fillId="8" borderId="6" xfId="0" applyNumberFormat="1" applyFont="1" applyFill="1" applyBorder="1" applyAlignment="1" applyProtection="1">
      <alignment horizontal="center"/>
    </xf>
    <xf numFmtId="0" fontId="37" fillId="0" borderId="0" xfId="0" applyFont="1" applyFill="1"/>
    <xf numFmtId="0" fontId="37" fillId="0" borderId="6" xfId="0" applyFont="1" applyBorder="1" applyAlignment="1">
      <alignment horizontal="right"/>
    </xf>
    <xf numFmtId="14" fontId="41" fillId="0" borderId="0" xfId="0" applyNumberFormat="1" applyFont="1" applyFill="1" applyBorder="1" applyAlignment="1" applyProtection="1">
      <alignment horizontal="center"/>
    </xf>
    <xf numFmtId="14" fontId="41" fillId="0" borderId="6" xfId="0" applyNumberFormat="1" applyFont="1" applyFill="1" applyBorder="1" applyAlignment="1" applyProtection="1">
      <alignment horizontal="center"/>
    </xf>
    <xf numFmtId="3" fontId="41" fillId="0" borderId="0" xfId="0" applyNumberFormat="1" applyFont="1" applyFill="1" applyBorder="1" applyAlignment="1" applyProtection="1">
      <alignment horizontal="center"/>
    </xf>
    <xf numFmtId="169" fontId="41" fillId="0" borderId="6" xfId="0" applyNumberFormat="1" applyFont="1" applyFill="1" applyBorder="1" applyProtection="1"/>
    <xf numFmtId="169" fontId="41" fillId="0" borderId="0" xfId="0" applyNumberFormat="1" applyFont="1" applyFill="1" applyBorder="1" applyAlignment="1">
      <alignment horizontal="right"/>
    </xf>
    <xf numFmtId="169" fontId="41" fillId="0" borderId="0" xfId="0" applyNumberFormat="1" applyFont="1" applyFill="1" applyBorder="1" applyProtection="1"/>
    <xf numFmtId="169" fontId="41" fillId="0" borderId="0" xfId="0" applyNumberFormat="1" applyFont="1" applyFill="1" applyBorder="1" applyAlignment="1" applyProtection="1">
      <alignment horizontal="right"/>
    </xf>
    <xf numFmtId="169" fontId="41" fillId="0" borderId="6" xfId="0" applyNumberFormat="1" applyFont="1" applyFill="1" applyBorder="1" applyAlignment="1" applyProtection="1">
      <alignment horizontal="right"/>
    </xf>
    <xf numFmtId="10" fontId="41" fillId="0" borderId="6" xfId="2" applyNumberFormat="1" applyFont="1" applyFill="1" applyBorder="1" applyAlignment="1" applyProtection="1">
      <alignment horizontal="center"/>
    </xf>
    <xf numFmtId="10" fontId="41" fillId="0" borderId="0" xfId="0" applyNumberFormat="1" applyFont="1" applyFill="1" applyBorder="1" applyAlignment="1" applyProtection="1">
      <alignment horizontal="center"/>
    </xf>
    <xf numFmtId="10" fontId="41" fillId="0" borderId="6" xfId="0" applyNumberFormat="1" applyFont="1" applyFill="1" applyBorder="1" applyAlignment="1" applyProtection="1">
      <alignment horizontal="center"/>
    </xf>
    <xf numFmtId="3" fontId="11" fillId="8" borderId="2" xfId="0" applyNumberFormat="1" applyFont="1" applyFill="1" applyBorder="1" applyAlignment="1" applyProtection="1">
      <alignment horizontal="center"/>
    </xf>
    <xf numFmtId="10" fontId="11" fillId="8" borderId="2" xfId="2" applyNumberFormat="1" applyFont="1" applyFill="1" applyBorder="1" applyAlignment="1" applyProtection="1">
      <alignment horizontal="center"/>
    </xf>
    <xf numFmtId="169" fontId="11" fillId="0" borderId="6" xfId="0" applyNumberFormat="1" applyFont="1" applyFill="1" applyBorder="1" applyAlignment="1">
      <alignment horizontal="right"/>
    </xf>
    <xf numFmtId="14" fontId="11" fillId="0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169" fontId="11" fillId="0" borderId="0" xfId="0" applyNumberFormat="1" applyFont="1" applyFill="1" applyBorder="1" applyAlignment="1">
      <alignment horizontal="right"/>
    </xf>
    <xf numFmtId="0" fontId="10" fillId="8" borderId="2" xfId="0" applyFont="1" applyFill="1" applyBorder="1" applyAlignment="1">
      <alignment horizontal="right"/>
    </xf>
    <xf numFmtId="0" fontId="10" fillId="0" borderId="12" xfId="0" applyFont="1" applyBorder="1" applyAlignment="1">
      <alignment horizontal="right"/>
    </xf>
    <xf numFmtId="169" fontId="11" fillId="0" borderId="12" xfId="0" applyNumberFormat="1" applyFont="1" applyFill="1" applyBorder="1" applyAlignment="1">
      <alignment horizontal="right"/>
    </xf>
    <xf numFmtId="0" fontId="11" fillId="9" borderId="14" xfId="0" applyFont="1" applyFill="1" applyBorder="1" applyAlignment="1">
      <alignment horizontal="right"/>
    </xf>
    <xf numFmtId="0" fontId="11" fillId="9" borderId="13" xfId="0" applyFont="1" applyFill="1" applyBorder="1" applyAlignment="1">
      <alignment horizontal="right"/>
    </xf>
    <xf numFmtId="0" fontId="10" fillId="0" borderId="0" xfId="0" applyFont="1" applyFill="1" applyBorder="1"/>
    <xf numFmtId="10" fontId="11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10" fillId="8" borderId="2" xfId="0" applyFont="1" applyFill="1" applyBorder="1" applyAlignment="1">
      <alignment horizontal="center"/>
    </xf>
    <xf numFmtId="0" fontId="10" fillId="8" borderId="2" xfId="0" applyFont="1" applyFill="1" applyBorder="1"/>
    <xf numFmtId="169" fontId="10" fillId="8" borderId="2" xfId="0" applyNumberFormat="1" applyFont="1" applyFill="1" applyBorder="1" applyAlignment="1">
      <alignment horizontal="right"/>
    </xf>
    <xf numFmtId="0" fontId="10" fillId="8" borderId="2" xfId="0" applyFont="1" applyFill="1" applyBorder="1" applyAlignment="1">
      <alignment horizontal="left"/>
    </xf>
    <xf numFmtId="169" fontId="11" fillId="0" borderId="11" xfId="0" applyNumberFormat="1" applyFont="1" applyFill="1" applyBorder="1" applyProtection="1"/>
    <xf numFmtId="10" fontId="11" fillId="0" borderId="0" xfId="2" applyNumberFormat="1" applyFont="1" applyFill="1" applyBorder="1" applyAlignment="1" applyProtection="1">
      <alignment horizontal="center"/>
    </xf>
    <xf numFmtId="169" fontId="11" fillId="0" borderId="0" xfId="0" applyNumberFormat="1" applyFont="1" applyFill="1" applyBorder="1" applyAlignment="1" applyProtection="1">
      <alignment horizontal="center"/>
    </xf>
    <xf numFmtId="169" fontId="11" fillId="0" borderId="11" xfId="0" applyNumberFormat="1" applyFont="1" applyFill="1" applyBorder="1" applyAlignment="1" applyProtection="1"/>
    <xf numFmtId="169" fontId="11" fillId="0" borderId="0" xfId="0" applyNumberFormat="1" applyFont="1" applyFill="1" applyBorder="1" applyAlignment="1" applyProtection="1"/>
    <xf numFmtId="14" fontId="11" fillId="0" borderId="7" xfId="0" applyNumberFormat="1" applyFont="1" applyFill="1" applyBorder="1" applyAlignment="1" applyProtection="1">
      <alignment horizontal="center"/>
    </xf>
    <xf numFmtId="3" fontId="11" fillId="0" borderId="8" xfId="0" applyNumberFormat="1" applyFont="1" applyFill="1" applyBorder="1" applyAlignment="1" applyProtection="1">
      <alignment horizontal="center"/>
    </xf>
    <xf numFmtId="169" fontId="11" fillId="0" borderId="8" xfId="0" applyNumberFormat="1" applyFont="1" applyFill="1" applyBorder="1" applyAlignment="1">
      <alignment horizontal="right"/>
    </xf>
    <xf numFmtId="169" fontId="11" fillId="0" borderId="12" xfId="0" applyNumberFormat="1" applyFont="1" applyFill="1" applyBorder="1" applyAlignment="1" applyProtection="1"/>
    <xf numFmtId="169" fontId="11" fillId="0" borderId="9" xfId="0" applyNumberFormat="1" applyFont="1" applyFill="1" applyBorder="1" applyAlignment="1" applyProtection="1"/>
    <xf numFmtId="169" fontId="11" fillId="0" borderId="8" xfId="0" applyNumberFormat="1" applyFont="1" applyFill="1" applyBorder="1" applyAlignment="1" applyProtection="1"/>
    <xf numFmtId="169" fontId="11" fillId="0" borderId="8" xfId="0" applyNumberFormat="1" applyFont="1" applyFill="1" applyBorder="1" applyAlignment="1" applyProtection="1">
      <alignment horizontal="right"/>
    </xf>
    <xf numFmtId="10" fontId="11" fillId="0" borderId="8" xfId="0" applyNumberFormat="1" applyFont="1" applyFill="1" applyBorder="1" applyAlignment="1" applyProtection="1">
      <alignment horizontal="center"/>
    </xf>
    <xf numFmtId="0" fontId="11" fillId="8" borderId="10" xfId="0" applyFont="1" applyFill="1" applyBorder="1" applyAlignment="1" applyProtection="1">
      <alignment horizontal="right"/>
    </xf>
    <xf numFmtId="0" fontId="10" fillId="8" borderId="10" xfId="0" applyFont="1" applyFill="1" applyBorder="1" applyAlignment="1">
      <alignment horizontal="center"/>
    </xf>
    <xf numFmtId="14" fontId="11" fillId="8" borderId="10" xfId="0" applyNumberFormat="1" applyFont="1" applyFill="1" applyBorder="1" applyAlignment="1" applyProtection="1">
      <alignment horizontal="center"/>
    </xf>
    <xf numFmtId="3" fontId="11" fillId="8" borderId="10" xfId="0" applyNumberFormat="1" applyFont="1" applyFill="1" applyBorder="1" applyAlignment="1" applyProtection="1">
      <alignment horizontal="center"/>
    </xf>
    <xf numFmtId="169" fontId="11" fillId="8" borderId="10" xfId="0" applyNumberFormat="1" applyFont="1" applyFill="1" applyBorder="1" applyProtection="1"/>
    <xf numFmtId="0" fontId="10" fillId="8" borderId="10" xfId="0" applyFont="1" applyFill="1" applyBorder="1"/>
    <xf numFmtId="169" fontId="10" fillId="8" borderId="10" xfId="0" applyNumberFormat="1" applyFont="1" applyFill="1" applyBorder="1" applyAlignment="1">
      <alignment horizontal="right"/>
    </xf>
    <xf numFmtId="169" fontId="10" fillId="8" borderId="10" xfId="0" applyNumberFormat="1" applyFont="1" applyFill="1" applyBorder="1" applyAlignment="1">
      <alignment horizontal="left"/>
    </xf>
    <xf numFmtId="10" fontId="11" fillId="8" borderId="10" xfId="2" applyNumberFormat="1" applyFont="1" applyFill="1" applyBorder="1" applyAlignment="1" applyProtection="1">
      <alignment horizontal="center"/>
    </xf>
    <xf numFmtId="0" fontId="10" fillId="8" borderId="6" xfId="0" applyFont="1" applyFill="1" applyBorder="1"/>
    <xf numFmtId="0" fontId="10" fillId="8" borderId="5" xfId="0" applyFont="1" applyFill="1" applyBorder="1" applyAlignment="1">
      <alignment horizontal="center"/>
    </xf>
    <xf numFmtId="14" fontId="11" fillId="8" borderId="3" xfId="0" applyNumberFormat="1" applyFont="1" applyFill="1" applyBorder="1" applyAlignment="1" applyProtection="1">
      <alignment horizontal="center"/>
    </xf>
    <xf numFmtId="169" fontId="11" fillId="8" borderId="3" xfId="0" applyNumberFormat="1" applyFont="1" applyFill="1" applyBorder="1" applyProtection="1"/>
    <xf numFmtId="0" fontId="10" fillId="8" borderId="3" xfId="0" applyFont="1" applyFill="1" applyBorder="1"/>
    <xf numFmtId="0" fontId="10" fillId="8" borderId="3" xfId="0" applyFont="1" applyFill="1" applyBorder="1" applyAlignment="1">
      <alignment horizontal="left"/>
    </xf>
    <xf numFmtId="10" fontId="11" fillId="8" borderId="4" xfId="2" applyNumberFormat="1" applyFont="1" applyFill="1" applyBorder="1" applyAlignment="1" applyProtection="1">
      <alignment horizontal="center"/>
    </xf>
    <xf numFmtId="169" fontId="10" fillId="0" borderId="6" xfId="1" applyNumberFormat="1" applyFont="1" applyFill="1" applyBorder="1" applyAlignment="1"/>
    <xf numFmtId="169" fontId="10" fillId="0" borderId="6" xfId="0" applyNumberFormat="1" applyFont="1" applyFill="1" applyBorder="1" applyAlignment="1"/>
    <xf numFmtId="169" fontId="10" fillId="0" borderId="6" xfId="0" applyNumberFormat="1" applyFont="1" applyFill="1" applyBorder="1"/>
    <xf numFmtId="10" fontId="10" fillId="0" borderId="6" xfId="0" applyNumberFormat="1" applyFont="1" applyFill="1" applyBorder="1" applyAlignment="1">
      <alignment horizontal="center"/>
    </xf>
    <xf numFmtId="171" fontId="10" fillId="0" borderId="6" xfId="1" applyNumberFormat="1" applyFont="1" applyFill="1" applyBorder="1" applyAlignment="1">
      <alignment horizontal="right"/>
    </xf>
    <xf numFmtId="169" fontId="10" fillId="0" borderId="12" xfId="1" applyNumberFormat="1" applyFont="1" applyFill="1" applyBorder="1" applyAlignment="1"/>
    <xf numFmtId="171" fontId="10" fillId="0" borderId="12" xfId="1" applyNumberFormat="1" applyFont="1" applyFill="1" applyBorder="1" applyAlignment="1">
      <alignment horizontal="right"/>
    </xf>
    <xf numFmtId="169" fontId="10" fillId="0" borderId="12" xfId="0" applyNumberFormat="1" applyFont="1" applyFill="1" applyBorder="1"/>
    <xf numFmtId="10" fontId="10" fillId="0" borderId="12" xfId="0" applyNumberFormat="1" applyFont="1" applyFill="1" applyBorder="1" applyAlignment="1">
      <alignment horizontal="center"/>
    </xf>
    <xf numFmtId="169" fontId="10" fillId="8" borderId="2" xfId="0" applyNumberFormat="1" applyFont="1" applyFill="1" applyBorder="1"/>
    <xf numFmtId="169" fontId="11" fillId="8" borderId="2" xfId="0" applyNumberFormat="1" applyFont="1" applyFill="1" applyBorder="1" applyAlignment="1" applyProtection="1">
      <alignment horizontal="center"/>
    </xf>
    <xf numFmtId="10" fontId="10" fillId="8" borderId="2" xfId="0" applyNumberFormat="1" applyFont="1" applyFill="1" applyBorder="1" applyAlignment="1">
      <alignment horizontal="center"/>
    </xf>
    <xf numFmtId="0" fontId="10" fillId="8" borderId="0" xfId="0" applyFont="1" applyFill="1"/>
    <xf numFmtId="3" fontId="11" fillId="0" borderId="11" xfId="0" applyNumberFormat="1" applyFont="1" applyFill="1" applyBorder="1" applyAlignment="1" applyProtection="1">
      <alignment horizontal="center"/>
    </xf>
    <xf numFmtId="0" fontId="10" fillId="8" borderId="3" xfId="0" applyFont="1" applyFill="1" applyBorder="1" applyAlignment="1" applyProtection="1">
      <alignment horizontal="right"/>
    </xf>
    <xf numFmtId="14" fontId="10" fillId="8" borderId="2" xfId="0" applyNumberFormat="1" applyFont="1" applyFill="1" applyBorder="1" applyAlignment="1" applyProtection="1">
      <alignment horizontal="center"/>
    </xf>
    <xf numFmtId="14" fontId="10" fillId="8" borderId="5" xfId="0" applyNumberFormat="1" applyFont="1" applyFill="1" applyBorder="1" applyAlignment="1" applyProtection="1">
      <alignment horizontal="center"/>
    </xf>
    <xf numFmtId="3" fontId="10" fillId="8" borderId="2" xfId="0" applyNumberFormat="1" applyFont="1" applyFill="1" applyBorder="1" applyAlignment="1" applyProtection="1">
      <alignment horizontal="center"/>
    </xf>
    <xf numFmtId="169" fontId="10" fillId="8" borderId="2" xfId="0" applyNumberFormat="1" applyFont="1" applyFill="1" applyBorder="1" applyProtection="1"/>
    <xf numFmtId="169" fontId="10" fillId="8" borderId="2" xfId="0" applyNumberFormat="1" applyFont="1" applyFill="1" applyBorder="1" applyAlignment="1" applyProtection="1">
      <alignment horizontal="right"/>
    </xf>
    <xf numFmtId="10" fontId="10" fillId="8" borderId="2" xfId="2" applyNumberFormat="1" applyFont="1" applyFill="1" applyBorder="1" applyAlignment="1" applyProtection="1">
      <alignment horizontal="center"/>
    </xf>
    <xf numFmtId="10" fontId="10" fillId="8" borderId="2" xfId="0" applyNumberFormat="1" applyFont="1" applyFill="1" applyBorder="1" applyAlignment="1" applyProtection="1">
      <alignment horizontal="center"/>
    </xf>
    <xf numFmtId="14" fontId="11" fillId="0" borderId="11" xfId="0" applyNumberFormat="1" applyFont="1" applyFill="1" applyBorder="1" applyAlignment="1" applyProtection="1">
      <alignment horizontal="center"/>
    </xf>
    <xf numFmtId="14" fontId="11" fillId="0" borderId="9" xfId="0" applyNumberFormat="1" applyFont="1" applyFill="1" applyBorder="1" applyAlignment="1" applyProtection="1">
      <alignment horizontal="center"/>
    </xf>
    <xf numFmtId="0" fontId="10" fillId="9" borderId="13" xfId="0" applyFont="1" applyFill="1" applyBorder="1" applyAlignment="1" applyProtection="1">
      <alignment horizontal="left"/>
    </xf>
    <xf numFmtId="0" fontId="10" fillId="9" borderId="8" xfId="0" applyFont="1" applyFill="1" applyBorder="1" applyAlignment="1">
      <alignment horizontal="center"/>
    </xf>
    <xf numFmtId="0" fontId="10" fillId="9" borderId="15" xfId="0" applyFont="1" applyFill="1" applyBorder="1" applyAlignment="1">
      <alignment horizontal="center"/>
    </xf>
    <xf numFmtId="169" fontId="11" fillId="9" borderId="12" xfId="0" applyNumberFormat="1" applyFont="1" applyFill="1" applyBorder="1" applyAlignment="1" applyProtection="1">
      <alignment horizontal="right"/>
    </xf>
    <xf numFmtId="0" fontId="11" fillId="9" borderId="7" xfId="0" applyFont="1" applyFill="1" applyBorder="1" applyAlignment="1">
      <alignment horizontal="center"/>
    </xf>
    <xf numFmtId="0" fontId="11" fillId="9" borderId="12" xfId="0" applyFont="1" applyFill="1" applyBorder="1" applyAlignment="1">
      <alignment horizontal="center"/>
    </xf>
    <xf numFmtId="0" fontId="11" fillId="9" borderId="12" xfId="0" applyFont="1" applyFill="1" applyBorder="1"/>
    <xf numFmtId="0" fontId="11" fillId="9" borderId="7" xfId="0" applyFont="1" applyFill="1" applyBorder="1" applyAlignment="1" applyProtection="1">
      <alignment horizontal="center"/>
    </xf>
    <xf numFmtId="0" fontId="11" fillId="9" borderId="12" xfId="0" applyFont="1" applyFill="1" applyBorder="1" applyAlignment="1" applyProtection="1">
      <alignment horizontal="center"/>
    </xf>
    <xf numFmtId="0" fontId="11" fillId="9" borderId="8" xfId="0" applyFont="1" applyFill="1" applyBorder="1"/>
    <xf numFmtId="0" fontId="43" fillId="0" borderId="0" xfId="0" applyFont="1"/>
    <xf numFmtId="0" fontId="43" fillId="0" borderId="0" xfId="0" applyFont="1" applyAlignment="1" applyProtection="1">
      <alignment horizontal="center"/>
    </xf>
    <xf numFmtId="0" fontId="32" fillId="0" borderId="0" xfId="0" applyFont="1" applyFill="1" applyBorder="1" applyAlignment="1" applyProtection="1">
      <alignment horizontal="right"/>
    </xf>
    <xf numFmtId="14" fontId="32" fillId="0" borderId="0" xfId="0" applyNumberFormat="1" applyFont="1" applyFill="1" applyBorder="1" applyAlignment="1" applyProtection="1">
      <alignment horizontal="center"/>
    </xf>
    <xf numFmtId="3" fontId="32" fillId="0" borderId="0" xfId="0" applyNumberFormat="1" applyFont="1" applyFill="1" applyBorder="1" applyAlignment="1" applyProtection="1">
      <alignment horizontal="center"/>
    </xf>
    <xf numFmtId="169" fontId="32" fillId="0" borderId="0" xfId="0" applyNumberFormat="1" applyFont="1" applyFill="1" applyBorder="1" applyProtection="1"/>
    <xf numFmtId="169" fontId="32" fillId="0" borderId="0" xfId="0" applyNumberFormat="1" applyFont="1" applyFill="1" applyBorder="1" applyAlignment="1" applyProtection="1">
      <alignment horizontal="right"/>
    </xf>
    <xf numFmtId="4" fontId="32" fillId="0" borderId="0" xfId="0" applyNumberFormat="1" applyFont="1" applyFill="1" applyBorder="1" applyProtection="1"/>
    <xf numFmtId="0" fontId="3" fillId="0" borderId="0" xfId="0" applyFont="1" applyAlignment="1" applyProtection="1">
      <alignment horizontal="centerContinuous"/>
    </xf>
    <xf numFmtId="0" fontId="29" fillId="0" borderId="0" xfId="0" applyFont="1"/>
    <xf numFmtId="0" fontId="11" fillId="0" borderId="13" xfId="0" applyFont="1" applyFill="1" applyBorder="1" applyAlignment="1" applyProtection="1">
      <alignment horizontal="centerContinuous"/>
    </xf>
    <xf numFmtId="0" fontId="11" fillId="0" borderId="5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/>
    </xf>
    <xf numFmtId="0" fontId="11" fillId="0" borderId="11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 applyProtection="1">
      <alignment horizontal="centerContinuous"/>
    </xf>
    <xf numFmtId="0" fontId="11" fillId="0" borderId="9" xfId="0" applyFont="1" applyFill="1" applyBorder="1" applyAlignment="1" applyProtection="1">
      <alignment horizontal="centerContinuous"/>
    </xf>
    <xf numFmtId="0" fontId="10" fillId="0" borderId="6" xfId="0" applyFont="1" applyBorder="1" applyAlignment="1">
      <alignment horizontal="center"/>
    </xf>
    <xf numFmtId="0" fontId="11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/>
    </xf>
    <xf numFmtId="0" fontId="10" fillId="8" borderId="4" xfId="0" applyFont="1" applyFill="1" applyBorder="1" applyAlignment="1">
      <alignment horizontal="center"/>
    </xf>
    <xf numFmtId="0" fontId="10" fillId="8" borderId="4" xfId="0" applyFont="1" applyFill="1" applyBorder="1"/>
    <xf numFmtId="0" fontId="10" fillId="8" borderId="4" xfId="0" applyFont="1" applyFill="1" applyBorder="1" applyAlignment="1">
      <alignment horizontal="left"/>
    </xf>
    <xf numFmtId="3" fontId="10" fillId="8" borderId="4" xfId="0" applyNumberFormat="1" applyFont="1" applyFill="1" applyBorder="1" applyAlignment="1" applyProtection="1">
      <alignment horizontal="center"/>
    </xf>
    <xf numFmtId="169" fontId="10" fillId="8" borderId="4" xfId="0" applyNumberFormat="1" applyFont="1" applyFill="1" applyBorder="1" applyAlignment="1">
      <alignment horizontal="left"/>
    </xf>
    <xf numFmtId="0" fontId="10" fillId="0" borderId="0" xfId="0" applyFont="1" applyFill="1"/>
    <xf numFmtId="14" fontId="11" fillId="0" borderId="8" xfId="0" applyNumberFormat="1" applyFont="1" applyFill="1" applyBorder="1" applyAlignment="1" applyProtection="1">
      <alignment horizontal="center"/>
    </xf>
    <xf numFmtId="169" fontId="11" fillId="0" borderId="8" xfId="0" applyNumberFormat="1" applyFont="1" applyFill="1" applyBorder="1" applyProtection="1"/>
    <xf numFmtId="0" fontId="11" fillId="0" borderId="13" xfId="0" applyFont="1" applyFill="1" applyBorder="1" applyAlignment="1" applyProtection="1">
      <alignment horizontal="left"/>
    </xf>
    <xf numFmtId="0" fontId="11" fillId="0" borderId="14" xfId="0" applyFont="1" applyFill="1" applyBorder="1" applyAlignment="1">
      <alignment horizontal="center"/>
    </xf>
    <xf numFmtId="169" fontId="11" fillId="0" borderId="14" xfId="0" applyNumberFormat="1" applyFont="1" applyFill="1" applyBorder="1" applyAlignment="1" applyProtection="1">
      <alignment horizontal="right"/>
    </xf>
    <xf numFmtId="169" fontId="11" fillId="0" borderId="14" xfId="0" applyNumberFormat="1" applyFont="1" applyFill="1" applyBorder="1" applyProtection="1"/>
    <xf numFmtId="4" fontId="11" fillId="0" borderId="14" xfId="0" applyNumberFormat="1" applyFont="1" applyFill="1" applyBorder="1" applyProtection="1"/>
    <xf numFmtId="0" fontId="11" fillId="0" borderId="14" xfId="0" applyFont="1" applyFill="1" applyBorder="1" applyAlignment="1">
      <alignment horizontal="right"/>
    </xf>
    <xf numFmtId="169" fontId="11" fillId="0" borderId="15" xfId="0" applyNumberFormat="1" applyFont="1" applyFill="1" applyBorder="1" applyProtection="1"/>
    <xf numFmtId="0" fontId="10" fillId="8" borderId="0" xfId="0" applyFont="1" applyFill="1" applyBorder="1" applyAlignment="1">
      <alignment horizontal="center"/>
    </xf>
    <xf numFmtId="3" fontId="11" fillId="8" borderId="0" xfId="0" applyNumberFormat="1" applyFont="1" applyFill="1" applyBorder="1" applyAlignment="1" applyProtection="1">
      <alignment horizontal="center"/>
    </xf>
    <xf numFmtId="169" fontId="11" fillId="8" borderId="0" xfId="0" applyNumberFormat="1" applyFont="1" applyFill="1" applyBorder="1" applyProtection="1"/>
    <xf numFmtId="0" fontId="10" fillId="8" borderId="0" xfId="0" applyFont="1" applyFill="1" applyBorder="1"/>
    <xf numFmtId="169" fontId="10" fillId="8" borderId="6" xfId="0" applyNumberFormat="1" applyFont="1" applyFill="1" applyBorder="1" applyAlignment="1">
      <alignment horizontal="right"/>
    </xf>
    <xf numFmtId="0" fontId="10" fillId="8" borderId="0" xfId="0" applyFont="1" applyFill="1" applyBorder="1" applyAlignment="1">
      <alignment horizontal="left"/>
    </xf>
    <xf numFmtId="0" fontId="11" fillId="0" borderId="10" xfId="0" applyFont="1" applyFill="1" applyBorder="1" applyAlignment="1" applyProtection="1">
      <alignment horizontal="left"/>
    </xf>
    <xf numFmtId="169" fontId="11" fillId="0" borderId="1" xfId="0" applyNumberFormat="1" applyFont="1" applyFill="1" applyBorder="1" applyAlignment="1" applyProtection="1">
      <alignment horizontal="right"/>
    </xf>
    <xf numFmtId="0" fontId="11" fillId="0" borderId="13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center"/>
    </xf>
    <xf numFmtId="169" fontId="11" fillId="0" borderId="1" xfId="0" applyNumberFormat="1" applyFont="1" applyFill="1" applyBorder="1" applyProtection="1"/>
    <xf numFmtId="0" fontId="11" fillId="9" borderId="1" xfId="0" applyFont="1" applyFill="1" applyBorder="1"/>
    <xf numFmtId="0" fontId="29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right"/>
    </xf>
    <xf numFmtId="4" fontId="29" fillId="0" borderId="0" xfId="0" applyNumberFormat="1" applyFont="1"/>
    <xf numFmtId="4" fontId="28" fillId="0" borderId="0" xfId="0" applyNumberFormat="1" applyFont="1" applyAlignment="1">
      <alignment horizontal="right"/>
    </xf>
    <xf numFmtId="4" fontId="44" fillId="0" borderId="0" xfId="0" applyNumberFormat="1" applyFont="1" applyAlignment="1">
      <alignment horizontal="right"/>
    </xf>
    <xf numFmtId="0" fontId="45" fillId="0" borderId="0" xfId="0" applyFont="1"/>
    <xf numFmtId="14" fontId="5" fillId="4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2" fontId="5" fillId="4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14" fontId="5" fillId="4" borderId="2" xfId="0" applyNumberFormat="1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3" fontId="5" fillId="4" borderId="7" xfId="0" applyNumberFormat="1" applyFont="1" applyFill="1" applyBorder="1" applyAlignment="1">
      <alignment horizontal="center"/>
    </xf>
    <xf numFmtId="3" fontId="5" fillId="4" borderId="8" xfId="0" applyNumberFormat="1" applyFont="1" applyFill="1" applyBorder="1" applyAlignment="1">
      <alignment horizontal="center"/>
    </xf>
    <xf numFmtId="3" fontId="5" fillId="4" borderId="9" xfId="0" applyNumberFormat="1" applyFont="1" applyFill="1" applyBorder="1" applyAlignment="1">
      <alignment horizontal="center"/>
    </xf>
    <xf numFmtId="3" fontId="5" fillId="4" borderId="10" xfId="0" applyNumberFormat="1" applyFont="1" applyFill="1" applyBorder="1" applyAlignment="1">
      <alignment horizontal="center"/>
    </xf>
    <xf numFmtId="3" fontId="5" fillId="4" borderId="0" xfId="0" applyNumberFormat="1" applyFont="1" applyFill="1" applyBorder="1" applyAlignment="1">
      <alignment horizontal="center"/>
    </xf>
    <xf numFmtId="3" fontId="5" fillId="4" borderId="11" xfId="0" applyNumberFormat="1" applyFont="1" applyFill="1" applyBorder="1" applyAlignment="1">
      <alignment horizontal="center"/>
    </xf>
    <xf numFmtId="3" fontId="5" fillId="4" borderId="3" xfId="0" applyNumberFormat="1" applyFont="1" applyFill="1" applyBorder="1" applyAlignment="1">
      <alignment horizontal="center"/>
    </xf>
    <xf numFmtId="3" fontId="5" fillId="4" borderId="4" xfId="0" applyNumberFormat="1" applyFont="1" applyFill="1" applyBorder="1" applyAlignment="1">
      <alignment horizontal="center"/>
    </xf>
    <xf numFmtId="3" fontId="5" fillId="4" borderId="5" xfId="0" applyNumberFormat="1" applyFont="1" applyFill="1" applyBorder="1" applyAlignment="1">
      <alignment horizontal="center"/>
    </xf>
    <xf numFmtId="3" fontId="5" fillId="4" borderId="10" xfId="1" applyNumberFormat="1" applyFont="1" applyFill="1" applyBorder="1" applyAlignment="1">
      <alignment horizontal="center"/>
    </xf>
    <xf numFmtId="3" fontId="5" fillId="4" borderId="0" xfId="1" applyNumberFormat="1" applyFont="1" applyFill="1" applyBorder="1" applyAlignment="1">
      <alignment horizontal="center"/>
    </xf>
    <xf numFmtId="3" fontId="5" fillId="4" borderId="10" xfId="1" applyNumberFormat="1" applyFont="1" applyFill="1" applyBorder="1" applyAlignment="1">
      <alignment horizontal="center" wrapText="1"/>
    </xf>
    <xf numFmtId="3" fontId="5" fillId="4" borderId="0" xfId="1" applyNumberFormat="1" applyFont="1" applyFill="1" applyBorder="1" applyAlignment="1">
      <alignment horizontal="center" wrapText="1"/>
    </xf>
    <xf numFmtId="3" fontId="5" fillId="4" borderId="11" xfId="1" applyNumberFormat="1" applyFont="1" applyFill="1" applyBorder="1" applyAlignment="1">
      <alignment horizontal="center"/>
    </xf>
    <xf numFmtId="3" fontId="5" fillId="4" borderId="7" xfId="1" applyNumberFormat="1" applyFont="1" applyFill="1" applyBorder="1" applyAlignment="1">
      <alignment horizontal="center"/>
    </xf>
    <xf numFmtId="3" fontId="5" fillId="4" borderId="8" xfId="1" applyNumberFormat="1" applyFont="1" applyFill="1" applyBorder="1" applyAlignment="1">
      <alignment horizontal="center"/>
    </xf>
    <xf numFmtId="3" fontId="5" fillId="4" borderId="9" xfId="1" applyNumberFormat="1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14" fontId="8" fillId="4" borderId="0" xfId="0" applyNumberFormat="1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2" fontId="9" fillId="4" borderId="0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/>
    </xf>
    <xf numFmtId="0" fontId="10" fillId="5" borderId="7" xfId="0" applyFont="1" applyFill="1" applyBorder="1" applyAlignment="1">
      <alignment horizontal="center" vertical="top"/>
    </xf>
    <xf numFmtId="0" fontId="10" fillId="5" borderId="9" xfId="0" applyFont="1" applyFill="1" applyBorder="1" applyAlignment="1">
      <alignment horizontal="center" vertical="top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49" fontId="0" fillId="2" borderId="0" xfId="0" applyNumberFormat="1" applyFill="1" applyBorder="1" applyAlignment="1">
      <alignment horizontal="left"/>
    </xf>
    <xf numFmtId="49" fontId="0" fillId="0" borderId="0" xfId="0" applyNumberFormat="1" applyAlignment="1">
      <alignment horizontal="left" wrapText="1"/>
    </xf>
    <xf numFmtId="0" fontId="4" fillId="2" borderId="0" xfId="0" applyFont="1" applyFill="1" applyAlignment="1">
      <alignment horizontal="center"/>
    </xf>
    <xf numFmtId="0" fontId="24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49" fontId="26" fillId="7" borderId="1" xfId="0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49" fontId="26" fillId="7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43" fontId="27" fillId="0" borderId="0" xfId="1" applyFont="1" applyAlignment="1">
      <alignment horizontal="center"/>
    </xf>
    <xf numFmtId="0" fontId="3" fillId="0" borderId="0" xfId="0" applyFont="1" applyAlignment="1" applyProtection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34" Type="http://schemas.openxmlformats.org/officeDocument/2006/relationships/externalLink" Target="externalLinks/externalLink1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externalLink" Target="externalLinks/externalLink16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externalLink" Target="externalLinks/externalLink15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Relationship Id="rId35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КОЕФИЦИЕНТ НА ПОКРИТИЕ ЗА АУКЦИОНИТЕ ЗА ПРОДАЖБА НА ДЦК</a:t>
            </a:r>
          </a:p>
        </c:rich>
      </c:tx>
      <c:layout>
        <c:manualLayout>
          <c:xMode val="edge"/>
          <c:yMode val="edge"/>
          <c:x val="0.13694278163470172"/>
          <c:y val="2.153112562977261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7133833485079063E-2"/>
          <c:y val="0.14593318482401432"/>
          <c:w val="0.84872677454995282"/>
          <c:h val="0.48325415302378444"/>
        </c:manualLayout>
      </c:layout>
      <c:lineChart>
        <c:grouping val="standard"/>
        <c:ser>
          <c:idx val="6"/>
          <c:order val="0"/>
          <c:tx>
            <c:strRef>
              <c:f>'[1]tbl-koefpokr'!$C$5</c:f>
              <c:strCache>
                <c:ptCount val="1"/>
                <c:pt idx="0">
                  <c:v>4-годишни ДЦК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'[1]tbl-koefpokr'!$B$6:$B$9</c:f>
              <c:strCache>
                <c:ptCount val="4"/>
                <c:pt idx="0">
                  <c:v>V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</c:strCache>
            </c:strRef>
          </c:cat>
          <c:val>
            <c:numRef>
              <c:f>'[1]tbl-koefpokr'!$C$6:$C$9</c:f>
              <c:numCache>
                <c:formatCode>General</c:formatCode>
                <c:ptCount val="4"/>
                <c:pt idx="2">
                  <c:v>3.55</c:v>
                </c:pt>
              </c:numCache>
            </c:numRef>
          </c:val>
        </c:ser>
        <c:dLbls/>
        <c:marker val="1"/>
        <c:axId val="136526848"/>
        <c:axId val="136549504"/>
      </c:lineChart>
      <c:lineChart>
        <c:grouping val="standard"/>
        <c:ser>
          <c:idx val="8"/>
          <c:order val="1"/>
          <c:tx>
            <c:strRef>
              <c:f>'[1]tbl-koefpokr'!$D$5</c:f>
              <c:strCache>
                <c:ptCount val="1"/>
                <c:pt idx="0">
                  <c:v>10.6-годишни ДЦК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star"/>
            <c:size val="6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Pt>
            <c:idx val="2"/>
            <c:marker>
              <c:symbol val="star"/>
              <c:size val="2"/>
            </c:marker>
          </c:dPt>
          <c:dPt>
            <c:idx val="5"/>
            <c:marker>
              <c:symbol val="star"/>
              <c:size val="2"/>
            </c:marker>
          </c:dPt>
          <c:cat>
            <c:strRef>
              <c:f>'[1]tbl-koefpokr'!$B$6:$B$9</c:f>
              <c:strCache>
                <c:ptCount val="4"/>
                <c:pt idx="0">
                  <c:v>V</c:v>
                </c:pt>
                <c:pt idx="1">
                  <c:v>I</c:v>
                </c:pt>
                <c:pt idx="2">
                  <c:v>II</c:v>
                </c:pt>
                <c:pt idx="3">
                  <c:v>III</c:v>
                </c:pt>
              </c:strCache>
            </c:strRef>
          </c:cat>
          <c:val>
            <c:numRef>
              <c:f>'[1]tbl-koefpokr'!$D$6:$D$9</c:f>
              <c:numCache>
                <c:formatCode>General</c:formatCode>
                <c:ptCount val="4"/>
                <c:pt idx="0">
                  <c:v>2.33</c:v>
                </c:pt>
                <c:pt idx="1">
                  <c:v>4.22</c:v>
                </c:pt>
                <c:pt idx="2">
                  <c:v>3.07</c:v>
                </c:pt>
                <c:pt idx="3">
                  <c:v>1.92</c:v>
                </c:pt>
              </c:numCache>
            </c:numRef>
          </c:val>
        </c:ser>
        <c:dLbls/>
        <c:marker val="1"/>
        <c:axId val="136551424"/>
        <c:axId val="136569600"/>
      </c:lineChart>
      <c:catAx>
        <c:axId val="136526848"/>
        <c:scaling>
          <c:orientation val="minMax"/>
        </c:scaling>
        <c:axPos val="b"/>
        <c:title>
          <c:tx>
            <c:rich>
              <a:bodyPr/>
              <a:lstStyle/>
              <a:p>
                <a:pPr algn="l"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Коефициентът на покритие се изчислява като съотношение между съвкупната номинална стойност на допуснатите до участие в аукциона поръчки и съвкупната номинална стойност на предложеното от МФ количество ДЦК за аукцион.
</a:t>
                </a:r>
              </a:p>
            </c:rich>
          </c:tx>
          <c:layout>
            <c:manualLayout>
              <c:xMode val="edge"/>
              <c:yMode val="edge"/>
              <c:x val="0.17675172978432421"/>
              <c:y val="0.7894746064249950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6549504"/>
        <c:crosses val="autoZero"/>
        <c:auto val="1"/>
        <c:lblAlgn val="ctr"/>
        <c:lblOffset val="100"/>
        <c:tickLblSkip val="1"/>
        <c:tickMarkSkip val="1"/>
      </c:catAx>
      <c:valAx>
        <c:axId val="136549504"/>
        <c:scaling>
          <c:orientation val="minMax"/>
          <c:max val="5"/>
        </c:scaling>
        <c:axPos val="l"/>
        <c:title>
          <c:tx>
            <c:rich>
              <a:bodyPr/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коефициент на покритие </a:t>
                </a:r>
              </a:p>
            </c:rich>
          </c:tx>
          <c:layout>
            <c:manualLayout>
              <c:xMode val="edge"/>
              <c:yMode val="edge"/>
              <c:x val="2.8662442667728241E-2"/>
              <c:y val="0.25837350755727112"/>
            </c:manualLayout>
          </c:layout>
          <c:spPr>
            <a:noFill/>
            <a:ln w="25400">
              <a:noFill/>
            </a:ln>
          </c:spPr>
        </c:title>
        <c:numFmt formatCode="0.0" sourceLinked="0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6526848"/>
        <c:crosses val="autoZero"/>
        <c:crossBetween val="between"/>
        <c:majorUnit val="0.5"/>
      </c:valAx>
      <c:catAx>
        <c:axId val="136551424"/>
        <c:scaling>
          <c:orientation val="minMax"/>
        </c:scaling>
        <c:delete val="1"/>
        <c:axPos val="b"/>
        <c:numFmt formatCode="General" sourceLinked="1"/>
        <c:tickLblPos val="none"/>
        <c:crossAx val="136569600"/>
        <c:crosses val="autoZero"/>
        <c:lblAlgn val="ctr"/>
        <c:lblOffset val="100"/>
      </c:catAx>
      <c:valAx>
        <c:axId val="136569600"/>
        <c:scaling>
          <c:orientation val="minMax"/>
          <c:max val="4"/>
        </c:scaling>
        <c:delete val="1"/>
        <c:axPos val="r"/>
        <c:numFmt formatCode="General" sourceLinked="1"/>
        <c:tickLblPos val="none"/>
        <c:crossAx val="136551424"/>
        <c:crosses val="max"/>
        <c:crossBetween val="between"/>
        <c:majorUnit val="0.5"/>
      </c:valAx>
      <c:spPr>
        <a:solidFill>
          <a:srgbClr val="FFFFCC"/>
        </a:solidFill>
        <a:ln w="12700">
          <a:solidFill>
            <a:srgbClr val="33333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3.9808948149622582E-2"/>
          <c:y val="0.7177041876590865"/>
          <c:w val="0.93630646047912269"/>
          <c:h val="7.6555113350302489E-2"/>
        </c:manualLayout>
      </c:layout>
      <c:spPr>
        <a:solidFill>
          <a:srgbClr val="FFFFFF"/>
        </a:solidFill>
        <a:ln w="3175">
          <a:solidFill>
            <a:srgbClr val="FFFFFF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Размер и структура на блокираните ДЦК </a:t>
            </a:r>
          </a:p>
        </c:rich>
      </c:tx>
      <c:layout>
        <c:manualLayout>
          <c:xMode val="edge"/>
          <c:yMode val="edge"/>
          <c:x val="0.25953632383973785"/>
          <c:y val="3.7144056992875894E-2"/>
        </c:manualLayout>
      </c:layout>
      <c:spPr>
        <a:noFill/>
        <a:ln w="25400">
          <a:noFill/>
        </a:ln>
      </c:spPr>
    </c:title>
    <c:view3D>
      <c:hPercent val="50"/>
      <c:depthPercent val="500"/>
      <c:rAngAx val="1"/>
    </c:view3D>
    <c:floor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spPr>
        <a:noFill/>
        <a:ln w="25400">
          <a:noFill/>
        </a:ln>
      </c:spPr>
    </c:sideWall>
    <c:backWall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0345150743821362"/>
          <c:y val="0.15143343048116811"/>
          <c:w val="0.83850122183003006"/>
          <c:h val="0.43716085489313827"/>
        </c:manualLayout>
      </c:layout>
      <c:bar3DChart>
        <c:barDir val="col"/>
        <c:grouping val="clustered"/>
        <c:ser>
          <c:idx val="0"/>
          <c:order val="0"/>
          <c:tx>
            <c:strRef>
              <c:f>[2]Sheet2!$B$2:$B$3</c:f>
              <c:strCache>
                <c:ptCount val="1"/>
                <c:pt idx="0">
                  <c:v>за обезпечение на бюджетни средства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[2]Sheet2!$A$4:$A$7</c:f>
              <c:strCache>
                <c:ptCount val="4"/>
                <c:pt idx="0">
                  <c:v>31.03.2014</c:v>
                </c:pt>
                <c:pt idx="1">
                  <c:v>31.03.2015</c:v>
                </c:pt>
                <c:pt idx="2">
                  <c:v>42460</c:v>
                </c:pt>
                <c:pt idx="3">
                  <c:v>31.03.2017</c:v>
                </c:pt>
              </c:strCache>
            </c:strRef>
          </c:cat>
          <c:val>
            <c:numRef>
              <c:f>[2]Sheet2!$B$4:$B$7</c:f>
              <c:numCache>
                <c:formatCode>General</c:formatCode>
                <c:ptCount val="4"/>
                <c:pt idx="0">
                  <c:v>2242.94</c:v>
                </c:pt>
                <c:pt idx="1">
                  <c:v>1856.28</c:v>
                </c:pt>
                <c:pt idx="2">
                  <c:v>985.32</c:v>
                </c:pt>
                <c:pt idx="3">
                  <c:v>935.77</c:v>
                </c:pt>
              </c:numCache>
            </c:numRef>
          </c:val>
        </c:ser>
        <c:ser>
          <c:idx val="1"/>
          <c:order val="1"/>
          <c:tx>
            <c:strRef>
              <c:f>[2]Sheet2!$C$2:$C$3</c:f>
              <c:strCache>
                <c:ptCount val="1"/>
                <c:pt idx="0">
                  <c:v>по учредени  особени залози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[2]Sheet2!$A$4:$A$7</c:f>
              <c:strCache>
                <c:ptCount val="4"/>
                <c:pt idx="0">
                  <c:v>31.03.2014</c:v>
                </c:pt>
                <c:pt idx="1">
                  <c:v>31.03.2015</c:v>
                </c:pt>
                <c:pt idx="2">
                  <c:v>42460</c:v>
                </c:pt>
                <c:pt idx="3">
                  <c:v>31.03.2017</c:v>
                </c:pt>
              </c:strCache>
            </c:strRef>
          </c:cat>
          <c:val>
            <c:numRef>
              <c:f>[2]Sheet2!$C$4:$C$7</c:f>
              <c:numCache>
                <c:formatCode>General</c:formatCode>
                <c:ptCount val="4"/>
                <c:pt idx="0">
                  <c:v>61.41</c:v>
                </c:pt>
                <c:pt idx="1">
                  <c:v>31.17</c:v>
                </c:pt>
                <c:pt idx="2">
                  <c:v>22.5</c:v>
                </c:pt>
                <c:pt idx="3">
                  <c:v>9.5</c:v>
                </c:pt>
              </c:numCache>
            </c:numRef>
          </c:val>
        </c:ser>
        <c:ser>
          <c:idx val="2"/>
          <c:order val="2"/>
          <c:tx>
            <c:strRef>
              <c:f>[2]Sheet2!$D$2:$D$3</c:f>
              <c:strCache>
                <c:ptCount val="1"/>
                <c:pt idx="0">
                  <c:v>други </c:v>
                </c:pt>
              </c:strCache>
            </c:strRef>
          </c:tx>
          <c:spPr>
            <a:noFill/>
            <a:ln w="12700">
              <a:solidFill>
                <a:schemeClr val="tx1"/>
              </a:solidFill>
            </a:ln>
          </c:spPr>
          <c:dPt>
            <c:idx val="0"/>
            <c:spPr>
              <a:solidFill>
                <a:schemeClr val="bg1">
                  <a:lumMod val="95000"/>
                </a:schemeClr>
              </a:solidFill>
              <a:ln w="12700">
                <a:noFill/>
              </a:ln>
            </c:spPr>
          </c:dPt>
          <c:cat>
            <c:strRef>
              <c:f>[2]Sheet2!$A$4:$A$7</c:f>
              <c:strCache>
                <c:ptCount val="4"/>
                <c:pt idx="0">
                  <c:v>31.03.2014</c:v>
                </c:pt>
                <c:pt idx="1">
                  <c:v>31.03.2015</c:v>
                </c:pt>
                <c:pt idx="2">
                  <c:v>42460</c:v>
                </c:pt>
                <c:pt idx="3">
                  <c:v>31.03.2017</c:v>
                </c:pt>
              </c:strCache>
            </c:strRef>
          </c:cat>
          <c:val>
            <c:numRef>
              <c:f>[2]Sheet2!$D$4:$D$7</c:f>
              <c:numCache>
                <c:formatCode>General</c:formatCode>
                <c:ptCount val="4"/>
              </c:numCache>
            </c:numRef>
          </c:val>
        </c:ser>
        <c:ser>
          <c:idx val="3"/>
          <c:order val="3"/>
          <c:tx>
            <c:strRef>
              <c:f>[2]Sheet2!$E$2:$E$3</c:f>
              <c:strCache>
                <c:ptCount val="1"/>
                <c:pt idx="0">
                  <c:v>други </c:v>
                </c:pt>
              </c:strCache>
            </c:strRef>
          </c:tx>
          <c:cat>
            <c:strRef>
              <c:f>[2]Sheet2!$A$4:$A$7</c:f>
              <c:strCache>
                <c:ptCount val="4"/>
                <c:pt idx="0">
                  <c:v>31.03.2014</c:v>
                </c:pt>
                <c:pt idx="1">
                  <c:v>31.03.2015</c:v>
                </c:pt>
                <c:pt idx="2">
                  <c:v>42460</c:v>
                </c:pt>
                <c:pt idx="3">
                  <c:v>31.03.2017</c:v>
                </c:pt>
              </c:strCache>
            </c:strRef>
          </c:cat>
          <c:val>
            <c:numRef>
              <c:f>[2]Sheet2!$E$4:$E$7</c:f>
              <c:numCache>
                <c:formatCode>General</c:formatCode>
                <c:ptCount val="4"/>
              </c:numCache>
            </c:numRef>
          </c:val>
        </c:ser>
        <c:dLbls/>
        <c:gapWidth val="151"/>
        <c:gapDepth val="0"/>
        <c:shape val="box"/>
        <c:axId val="129423232"/>
        <c:axId val="129424768"/>
        <c:axId val="0"/>
      </c:bar3DChart>
      <c:catAx>
        <c:axId val="12942323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low"/>
        <c:spPr>
          <a:ln w="9525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29424768"/>
        <c:crosses val="autoZero"/>
        <c:auto val="1"/>
        <c:lblAlgn val="ctr"/>
        <c:lblOffset val="100"/>
        <c:tickLblSkip val="1"/>
        <c:tickMarkSkip val="1"/>
      </c:catAx>
      <c:valAx>
        <c:axId val="1294247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2942323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4.4741939018058334E-2"/>
          <c:y val="0.76383862017247905"/>
          <c:w val="0.89999990473060199"/>
          <c:h val="6.0419047619047594E-2"/>
        </c:manualLayout>
      </c:layout>
      <c:overlay val="1"/>
      <c:spPr>
        <a:solidFill>
          <a:srgbClr val="FFFFFF"/>
        </a:solidFill>
        <a:ln w="12700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0.98425196850393659" l="0.74803149606299268" r="0.74803149606299268" t="0.98425196850393659" header="0.51181102362204722" footer="0.51181102362204722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Обем на видовете сделки с търгуеми ДЦК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І-во тримесечие</a:t>
            </a:r>
          </a:p>
        </c:rich>
      </c:tx>
      <c:layout>
        <c:manualLayout>
          <c:xMode val="edge"/>
          <c:yMode val="edge"/>
          <c:x val="0.28092798990757561"/>
          <c:y val="3.1999941511489362E-2"/>
        </c:manualLayout>
      </c:layout>
      <c:spPr>
        <a:noFill/>
        <a:ln w="25400">
          <a:noFill/>
        </a:ln>
      </c:spPr>
    </c:title>
    <c:view3D>
      <c:hPercent val="34"/>
      <c:depthPercent val="500"/>
      <c:rAngAx val="1"/>
    </c:view3D>
    <c:floor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spPr>
        <a:noFill/>
        <a:ln w="25400">
          <a:noFill/>
        </a:ln>
      </c:spPr>
    </c:sideWall>
    <c:backWall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082487397832914"/>
          <c:y val="0.14658595252195158"/>
          <c:w val="0.87113402061855716"/>
          <c:h val="0.53562719298245609"/>
        </c:manualLayout>
      </c:layout>
      <c:bar3DChart>
        <c:barDir val="col"/>
        <c:grouping val="clustered"/>
        <c:ser>
          <c:idx val="0"/>
          <c:order val="0"/>
          <c:tx>
            <c:strRef>
              <c:f>[3]Sheet1!$A$2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[3]Sheet1!$B$2:$D$2</c:f>
              <c:numCache>
                <c:formatCode>General</c:formatCode>
                <c:ptCount val="3"/>
                <c:pt idx="0">
                  <c:v>1200289962.21</c:v>
                </c:pt>
                <c:pt idx="1">
                  <c:v>328368320.13</c:v>
                </c:pt>
                <c:pt idx="2">
                  <c:v>232906897.5</c:v>
                </c:pt>
              </c:numCache>
            </c:numRef>
          </c:val>
        </c:ser>
        <c:ser>
          <c:idx val="1"/>
          <c:order val="1"/>
          <c:tx>
            <c:strRef>
              <c:f>[3]Sheet1!$A$3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[3]Sheet1!$B$3:$D$3</c:f>
              <c:numCache>
                <c:formatCode>General</c:formatCode>
                <c:ptCount val="3"/>
                <c:pt idx="0">
                  <c:v>1919126125.2</c:v>
                </c:pt>
                <c:pt idx="1">
                  <c:v>1444278630.5</c:v>
                </c:pt>
                <c:pt idx="2">
                  <c:v>2012300000</c:v>
                </c:pt>
              </c:numCache>
            </c:numRef>
          </c:val>
        </c:ser>
        <c:ser>
          <c:idx val="2"/>
          <c:order val="2"/>
          <c:tx>
            <c:strRef>
              <c:f>[3]Sheet1!$A$4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[3]Sheet1!$B$1:$D$1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[3]Sheet1!$B$4:$D$4</c:f>
              <c:numCache>
                <c:formatCode>General</c:formatCode>
                <c:ptCount val="3"/>
                <c:pt idx="0">
                  <c:v>2693248728.5</c:v>
                </c:pt>
                <c:pt idx="1">
                  <c:v>1485755082.4000001</c:v>
                </c:pt>
                <c:pt idx="2">
                  <c:v>942106735</c:v>
                </c:pt>
              </c:numCache>
            </c:numRef>
          </c:val>
        </c:ser>
        <c:dLbls/>
        <c:gapDepth val="0"/>
        <c:shape val="box"/>
        <c:axId val="139563008"/>
        <c:axId val="139564544"/>
        <c:axId val="0"/>
      </c:bar3DChart>
      <c:catAx>
        <c:axId val="139563008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9564544"/>
        <c:crosses val="autoZero"/>
        <c:auto val="1"/>
        <c:lblAlgn val="ctr"/>
        <c:lblOffset val="100"/>
        <c:tickLblSkip val="1"/>
        <c:tickMarkSkip val="1"/>
      </c:catAx>
      <c:valAx>
        <c:axId val="139564544"/>
        <c:scaling>
          <c:orientation val="minMax"/>
          <c:max val="3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9563008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4.2632726090934499E-2"/>
                <c:y val="0.19797283404090621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</c:legendEntry>
      <c:legendEntry>
        <c:idx val="1"/>
        <c:txPr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</c:legendEntry>
      <c:legendEntry>
        <c:idx val="2"/>
        <c:txPr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</c:legendEntry>
      <c:layout>
        <c:manualLayout>
          <c:xMode val="edge"/>
          <c:yMode val="edge"/>
          <c:x val="0.13991671611313364"/>
          <c:y val="0.73444432259338144"/>
          <c:w val="0.76159789598601602"/>
          <c:h val="0.1020612813370473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68" r="0.74803149606299268" t="0.59055118110236116" header="0.39370078740157488" footer="0.66929133858267786"/>
    <c:pageSetup paperSize="256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І-во тримесечие</a:t>
            </a:r>
          </a:p>
        </c:rich>
      </c:tx>
      <c:layout>
        <c:manualLayout>
          <c:xMode val="edge"/>
          <c:yMode val="edge"/>
          <c:x val="0.33151455864350982"/>
          <c:y val="4.3406240886555862E-2"/>
        </c:manualLayout>
      </c:layout>
      <c:spPr>
        <a:noFill/>
        <a:ln w="25400">
          <a:noFill/>
        </a:ln>
      </c:spPr>
    </c:title>
    <c:view3D>
      <c:hPercent val="40"/>
      <c:depthPercent val="500"/>
      <c:rAngAx val="1"/>
    </c:view3D>
    <c:floor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spPr>
        <a:noFill/>
        <a:ln w="25400">
          <a:noFill/>
        </a:ln>
      </c:spPr>
    </c:sideWall>
    <c:backWall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0231923076923076"/>
          <c:y val="0.15193850768653921"/>
          <c:w val="0.85129661073966334"/>
          <c:h val="0.57575833333333393"/>
        </c:manualLayout>
      </c:layout>
      <c:bar3DChart>
        <c:barDir val="col"/>
        <c:grouping val="clustered"/>
        <c:ser>
          <c:idx val="0"/>
          <c:order val="0"/>
          <c:tx>
            <c:strRef>
              <c:f>[4]Sheet1!$A$2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[4]Sheet1!$B$1:$D$1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[4]Sheet1!$B$2:$D$2</c:f>
              <c:numCache>
                <c:formatCode>General</c:formatCode>
                <c:ptCount val="3"/>
                <c:pt idx="0">
                  <c:v>270</c:v>
                </c:pt>
                <c:pt idx="1">
                  <c:v>106</c:v>
                </c:pt>
                <c:pt idx="2">
                  <c:v>53</c:v>
                </c:pt>
              </c:numCache>
            </c:numRef>
          </c:val>
        </c:ser>
        <c:ser>
          <c:idx val="1"/>
          <c:order val="1"/>
          <c:tx>
            <c:strRef>
              <c:f>[4]Sheet1!$A$3</c:f>
              <c:strCache>
                <c:ptCount val="1"/>
                <c:pt idx="0">
                  <c:v>репо-сделки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[4]Sheet1!$B$1:$D$1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[4]Sheet1!$B$3:$D$3</c:f>
              <c:numCache>
                <c:formatCode>General</c:formatCode>
                <c:ptCount val="3"/>
                <c:pt idx="0">
                  <c:v>187</c:v>
                </c:pt>
                <c:pt idx="1">
                  <c:v>164</c:v>
                </c:pt>
                <c:pt idx="2">
                  <c:v>241</c:v>
                </c:pt>
              </c:numCache>
            </c:numRef>
          </c:val>
        </c:ser>
        <c:ser>
          <c:idx val="2"/>
          <c:order val="2"/>
          <c:tx>
            <c:strRef>
              <c:f>[4]Sheet1!$A$4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[4]Sheet1!$B$1:$D$1</c:f>
              <c:numCache>
                <c:formatCode>General</c:formatCode>
                <c:ptCount val="3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</c:numCache>
            </c:numRef>
          </c:cat>
          <c:val>
            <c:numRef>
              <c:f>[4]Sheet1!$B$4:$D$4</c:f>
              <c:numCache>
                <c:formatCode>General</c:formatCode>
                <c:ptCount val="3"/>
                <c:pt idx="0">
                  <c:v>551</c:v>
                </c:pt>
                <c:pt idx="1">
                  <c:v>461</c:v>
                </c:pt>
                <c:pt idx="2">
                  <c:v>259</c:v>
                </c:pt>
              </c:numCache>
            </c:numRef>
          </c:val>
        </c:ser>
        <c:dLbls/>
        <c:gapDepth val="0"/>
        <c:shape val="box"/>
        <c:axId val="137148288"/>
        <c:axId val="137149824"/>
        <c:axId val="0"/>
      </c:bar3DChart>
      <c:catAx>
        <c:axId val="137148288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7149824"/>
        <c:crosses val="autoZero"/>
        <c:lblAlgn val="ctr"/>
        <c:lblOffset val="100"/>
        <c:tickLblSkip val="1"/>
        <c:tickMarkSkip val="1"/>
      </c:catAx>
      <c:valAx>
        <c:axId val="137149824"/>
        <c:scaling>
          <c:orientation val="minMax"/>
          <c:max val="7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371482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2824007996963718"/>
          <c:y val="0.77213939924176145"/>
          <c:w val="0.78581223171950754"/>
          <c:h val="0.1163490813648293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&amp;LЗабележка:
Броят на репо-сделките включва обратните репо-сделки и тези, сключени през текущия ден.
Изготвил: С. Младенова
Проверил: М. Лабешка
</c:oddFooter>
    </c:headerFooter>
    <c:pageMargins b="1.55" l="0.75000000000000044" r="0.75000000000000044" t="1" header="0.5" footer="0.5"/>
    <c:pageSetup paperSize="9"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layout>
        <c:manualLayout>
          <c:xMode val="edge"/>
          <c:yMode val="edge"/>
          <c:x val="0.83993869731800841"/>
          <c:y val="1.7957351290684643E-2"/>
        </c:manualLayout>
      </c:layout>
    </c:title>
    <c:view3D>
      <c:rotY val="20"/>
      <c:perspective val="0"/>
    </c:view3D>
    <c:plotArea>
      <c:layout>
        <c:manualLayout>
          <c:layoutTarget val="inner"/>
          <c:xMode val="edge"/>
          <c:yMode val="edge"/>
          <c:x val="0.20459816046641649"/>
          <c:y val="0.31313234273839524"/>
          <c:w val="0.61149562566367222"/>
          <c:h val="0.35690353043300976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2016 г. 1945.3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1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1246.0999999999999</c:v>
                </c:pt>
              </c:numCache>
            </c:numRef>
          </c:val>
        </c:ser>
        <c:dLbls/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layout>
        <c:manualLayout>
          <c:xMode val="edge"/>
          <c:yMode val="edge"/>
          <c:x val="0.83529588014981315"/>
          <c:y val="2.6755852842809395E-2"/>
        </c:manualLayout>
      </c:layout>
      <c:txPr>
        <a:bodyPr/>
        <a:lstStyle/>
        <a:p>
          <a:pPr>
            <a:defRPr sz="1100" b="1"/>
          </a:pPr>
          <a:endParaRPr lang="bg-BG"/>
        </a:p>
      </c:txPr>
    </c:title>
    <c:view3D>
      <c:rotY val="20"/>
      <c:perspective val="0"/>
    </c:view3D>
    <c:plotArea>
      <c:layout>
        <c:manualLayout>
          <c:layoutTarget val="inner"/>
          <c:xMode val="edge"/>
          <c:yMode val="edge"/>
          <c:x val="0.15280915643560891"/>
          <c:y val="0.26755852842809363"/>
          <c:w val="0.57752872358752161"/>
          <c:h val="0.34448160535117089"/>
        </c:manualLayout>
      </c:layout>
      <c:pie3DChart>
        <c:varyColors val="1"/>
        <c:ser>
          <c:idx val="0"/>
          <c:order val="0"/>
          <c:tx>
            <c:strRef>
              <c:f>[5]Sheet2!$C$22</c:f>
              <c:strCache>
                <c:ptCount val="1"/>
                <c:pt idx="0">
                  <c:v>2016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16541819772528446"/>
                  <c:y val="2.8689236111111217E-2"/>
                </c:manualLayout>
              </c:layout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1985018726591764E-2"/>
                  <c:y val="-0.14269788182831677"/>
                </c:manualLayout>
              </c:layout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bg-BG"/>
              </a:p>
            </c:txPr>
            <c:dLblPos val="outEnd"/>
            <c:showVal val="1"/>
            <c:showCatName val="1"/>
            <c:showPercent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[5]Sheet2!$B$23:$B$24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[5]Sheet2!$C$23:$C$24</c:f>
              <c:numCache>
                <c:formatCode>General</c:formatCode>
                <c:ptCount val="2"/>
                <c:pt idx="0">
                  <c:v>1945.3</c:v>
                </c:pt>
                <c:pt idx="1">
                  <c:v>1246.0999999999999</c:v>
                </c:pt>
              </c:numCache>
            </c:numRef>
          </c:val>
        </c:ser>
        <c:dLbls>
          <c:showVal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00" b="1"/>
            </a:pPr>
            <a:r>
              <a:rPr lang="bg-BG" sz="1100" b="1"/>
              <a:t>201</a:t>
            </a:r>
            <a:r>
              <a:rPr lang="en-US" sz="1100" b="1"/>
              <a:t>7</a:t>
            </a:r>
            <a:r>
              <a:rPr lang="bg-BG" sz="1100" b="1"/>
              <a:t> г.</a:t>
            </a:r>
          </a:p>
        </c:rich>
      </c:tx>
      <c:layout>
        <c:manualLayout>
          <c:xMode val="edge"/>
          <c:yMode val="edge"/>
          <c:x val="0.83529588014981315"/>
          <c:y val="2.6755852842809395E-2"/>
        </c:manualLayout>
      </c:layout>
    </c:title>
    <c:view3D>
      <c:rotY val="20"/>
      <c:perspective val="0"/>
    </c:view3D>
    <c:plotArea>
      <c:layout>
        <c:manualLayout>
          <c:layoutTarget val="inner"/>
          <c:xMode val="edge"/>
          <c:yMode val="edge"/>
          <c:x val="0.15280915643560891"/>
          <c:y val="0.26755852842809363"/>
          <c:w val="0.57752872358752161"/>
          <c:h val="0.34448160535117089"/>
        </c:manualLayout>
      </c:layout>
      <c:pie3DChart>
        <c:varyColors val="1"/>
        <c:ser>
          <c:idx val="0"/>
          <c:order val="0"/>
          <c:tx>
            <c:strRef>
              <c:f>[5]Sheet2!$C$45:$C$46</c:f>
              <c:strCache>
                <c:ptCount val="1"/>
                <c:pt idx="0">
                  <c:v>2016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13486264216972879"/>
                  <c:y val="1.9869791666666695E-2"/>
                </c:manualLayout>
              </c:layout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1985018726591764E-2"/>
                  <c:y val="-0.14269788182831677"/>
                </c:manualLayout>
              </c:layout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bg-BG"/>
              </a:p>
            </c:txPr>
            <c:dLblPos val="outEnd"/>
            <c:showVal val="1"/>
            <c:showCatName val="1"/>
            <c:showPercent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[5]Sheet2!$B$47:$B$48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[5]Sheet2!$C$47:$C$48</c:f>
              <c:numCache>
                <c:formatCode>General</c:formatCode>
                <c:ptCount val="2"/>
                <c:pt idx="0">
                  <c:v>1817.6</c:v>
                </c:pt>
                <c:pt idx="1">
                  <c:v>1353.8</c:v>
                </c:pt>
              </c:numCache>
            </c:numRef>
          </c:val>
        </c:ser>
        <c:dLbls>
          <c:showVal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00" b="1"/>
            </a:pPr>
            <a:r>
              <a:rPr lang="bg-BG" sz="1100" b="1"/>
              <a:t> 2016 г.</a:t>
            </a:r>
          </a:p>
        </c:rich>
      </c:tx>
      <c:layout>
        <c:manualLayout>
          <c:xMode val="edge"/>
          <c:yMode val="edge"/>
          <c:x val="0.82385077682283181"/>
          <c:y val="3.9506172839506172E-2"/>
        </c:manualLayout>
      </c:layout>
    </c:title>
    <c:view3D>
      <c:perspective val="0"/>
    </c:view3D>
    <c:plotArea>
      <c:layout>
        <c:manualLayout>
          <c:layoutTarget val="inner"/>
          <c:xMode val="edge"/>
          <c:yMode val="edge"/>
          <c:x val="0.15247777777777791"/>
          <c:y val="0.18570694444444469"/>
          <c:w val="0.70976133333333413"/>
          <c:h val="0.49948090277777846"/>
        </c:manualLayout>
      </c:layout>
      <c:pie3DChart>
        <c:varyColors val="1"/>
        <c:ser>
          <c:idx val="0"/>
          <c:order val="0"/>
          <c:tx>
            <c:strRef>
              <c:f>[6]Sheet3!$G$5</c:f>
              <c:strCache>
                <c:ptCount val="1"/>
                <c:pt idx="0">
                  <c:v> 2017г.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13"/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6.7653276955602595E-2"/>
                  <c:y val="0.13842558569067764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900"/>
                  </a:pPr>
                  <a:endParaRPr lang="bg-BG"/>
                </a:p>
              </c:txPr>
              <c:dLblPos val="bestFit"/>
              <c:showVal val="1"/>
              <c:showPercent val="1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dLbl>
              <c:idx val="1"/>
              <c:layout>
                <c:manualLayout>
                  <c:x val="-7.8029664896539119E-2"/>
                  <c:y val="-3.0735491396908739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900"/>
                  </a:pPr>
                  <a:endParaRPr lang="bg-BG"/>
                </a:p>
              </c:txPr>
              <c:dLblPos val="bestFit"/>
              <c:showVal val="1"/>
              <c:showPercent val="1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/>
                </a:pPr>
                <a:endParaRPr lang="bg-BG"/>
              </a:p>
            </c:txPr>
            <c:dLblPos val="bestFit"/>
            <c:showVal val="1"/>
            <c:showPercent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[6]Sheet3!$H$4:$J$4</c:f>
              <c:strCache>
                <c:ptCount val="3"/>
                <c:pt idx="0">
                  <c:v>ЛЕВА</c:v>
                </c:pt>
                <c:pt idx="1">
                  <c:v>ЕВРО</c:v>
                </c:pt>
                <c:pt idx="2">
                  <c:v>Щ.Д.</c:v>
                </c:pt>
              </c:strCache>
            </c:strRef>
          </c:cat>
          <c:val>
            <c:numRef>
              <c:f>[6]Sheet3!$H$5:$I$5</c:f>
              <c:numCache>
                <c:formatCode>General</c:formatCode>
                <c:ptCount val="2"/>
                <c:pt idx="0">
                  <c:v>2804.9</c:v>
                </c:pt>
                <c:pt idx="1">
                  <c:v>453.5</c:v>
                </c:pt>
              </c:numCache>
            </c:numRef>
          </c:val>
        </c:ser>
        <c:dLbls/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5263755555555554"/>
          <c:y val="0.73563923611111237"/>
          <c:w val="0.22699155555555556"/>
          <c:h val="6.1513541666666664E-2"/>
        </c:manualLayout>
      </c:layout>
      <c:txPr>
        <a:bodyPr/>
        <a:lstStyle/>
        <a:p>
          <a:pPr>
            <a:defRPr sz="900"/>
          </a:pPr>
          <a:endParaRPr lang="bg-BG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00" b="1"/>
            </a:pPr>
            <a:r>
              <a:rPr lang="bg-BG" sz="1100" b="1"/>
              <a:t> 2017г.</a:t>
            </a:r>
          </a:p>
        </c:rich>
      </c:tx>
      <c:layout>
        <c:manualLayout>
          <c:xMode val="edge"/>
          <c:yMode val="edge"/>
          <c:x val="0.81396113602391662"/>
          <c:y val="3.9506172839506172E-2"/>
        </c:manualLayout>
      </c:layout>
    </c:title>
    <c:view3D>
      <c:perspective val="0"/>
    </c:view3D>
    <c:plotArea>
      <c:layout>
        <c:manualLayout>
          <c:layoutTarget val="inner"/>
          <c:xMode val="edge"/>
          <c:yMode val="edge"/>
          <c:x val="0.14740200000000017"/>
          <c:y val="0.199815625"/>
          <c:w val="0.67264573991031484"/>
          <c:h val="0.4407423348608755"/>
        </c:manualLayout>
      </c:layout>
      <c:pie3DChart>
        <c:varyColors val="1"/>
        <c:ser>
          <c:idx val="0"/>
          <c:order val="0"/>
          <c:tx>
            <c:strRef>
              <c:f>[6]Sheet3!$A$5</c:f>
              <c:strCache>
                <c:ptCount val="1"/>
                <c:pt idx="0">
                  <c:v> 2016г.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12"/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20478325859491789"/>
                  <c:y val="5.9259259259259262E-2"/>
                </c:manualLayout>
              </c:layout>
              <c:dLblPos val="bestFit"/>
              <c:showVal val="1"/>
              <c:showPercent val="1"/>
              <c:extLst>
                <c:ext xmlns:c15="http://schemas.microsoft.com/office/drawing/2012/chart" uri="{CE6537A1-D6FC-4f65-9D91-7224C49458BB}">
                  <c15:layout>
                    <c:manualLayout>
                      <c:w val="0.20916281204759715"/>
                      <c:h val="0.16807426849421597"/>
                    </c:manualLayout>
                  </c15:layout>
                </c:ext>
              </c:extLst>
            </c:dLbl>
            <c:dLbl>
              <c:idx val="1"/>
              <c:layout>
                <c:manualLayout>
                  <c:x val="-9.8654708520179615E-2"/>
                  <c:y val="-8.8888888888888976E-2"/>
                </c:manualLayout>
              </c:layout>
              <c:dLblPos val="bestFit"/>
              <c:showVal val="1"/>
              <c:showPercent val="1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4.7832585949177928E-2"/>
                  <c:y val="-6.913580246913581E-2"/>
                </c:manualLayout>
              </c:layout>
              <c:dLblPos val="bestFit"/>
              <c:showVal val="1"/>
              <c:showPercent val="1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dLblPos val="outEnd"/>
            <c:showVal val="1"/>
            <c:showPercent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[6]Sheet3!$B$4:$D$4</c:f>
              <c:strCache>
                <c:ptCount val="3"/>
                <c:pt idx="0">
                  <c:v>ЛЕВА</c:v>
                </c:pt>
                <c:pt idx="1">
                  <c:v>ЕВРО</c:v>
                </c:pt>
                <c:pt idx="2">
                  <c:v>Щ.Д.</c:v>
                </c:pt>
              </c:strCache>
            </c:strRef>
          </c:cat>
          <c:val>
            <c:numRef>
              <c:f>[6]Sheet3!$B$5:$D$5</c:f>
              <c:numCache>
                <c:formatCode>General</c:formatCode>
                <c:ptCount val="3"/>
                <c:pt idx="0">
                  <c:v>2960.3</c:v>
                </c:pt>
                <c:pt idx="1">
                  <c:v>225.3</c:v>
                </c:pt>
                <c:pt idx="2">
                  <c:v>1.7</c:v>
                </c:pt>
              </c:numCache>
            </c:numRef>
          </c:val>
        </c:ser>
        <c:ser>
          <c:idx val="1"/>
          <c:order val="1"/>
          <c:tx>
            <c:strRef>
              <c:f>[6]Sheet3!$A$6</c:f>
              <c:strCache>
                <c:ptCount val="1"/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explosion val="12"/>
          <c:dPt>
            <c:idx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spPr>
              <a:noFill/>
              <a:ln>
                <a:noFill/>
              </a:ln>
              <a:effectLst/>
            </c:spPr>
            <c:dLblPos val="outEnd"/>
            <c:showVal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[6]Sheet3!$B$4:$D$4</c:f>
              <c:strCache>
                <c:ptCount val="3"/>
                <c:pt idx="0">
                  <c:v>ЛЕВА</c:v>
                </c:pt>
                <c:pt idx="1">
                  <c:v>ЕВРО</c:v>
                </c:pt>
                <c:pt idx="2">
                  <c:v>Щ.Д.</c:v>
                </c:pt>
              </c:strCache>
            </c:strRef>
          </c:cat>
          <c:val>
            <c:numRef>
              <c:f>[6]Sheet3!$B$6:$D$6</c:f>
              <c:numCache>
                <c:formatCode>General</c:formatCode>
                <c:ptCount val="3"/>
              </c:numCache>
            </c:numRef>
          </c:val>
        </c:ser>
        <c:ser>
          <c:idx val="2"/>
          <c:order val="2"/>
          <c:tx>
            <c:strRef>
              <c:f>[6]Sheet3!$H$4:$J$4</c:f>
              <c:strCache>
                <c:ptCount val="1"/>
                <c:pt idx="0">
                  <c:v>ЛЕВА ЕВРО Щ.Д.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dLblPos val="outEnd"/>
            <c:showVal val="1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ser>
          <c:idx val="3"/>
          <c:order val="3"/>
          <c:tx>
            <c:strRef>
              <c:f>[6]Sheet3!$H$4:$J$4</c:f>
              <c:strCache>
                <c:ptCount val="1"/>
                <c:pt idx="0">
                  <c:v>ЛЕВА ЕВРО Щ.Д.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dLblPos val="outEnd"/>
            <c:showVal val="1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ser>
          <c:idx val="4"/>
          <c:order val="4"/>
          <c:tx>
            <c:strRef>
              <c:f>[6]Sheet3!$H$4:$J$4</c:f>
              <c:strCache>
                <c:ptCount val="1"/>
                <c:pt idx="0">
                  <c:v>ЛЕВА ЕВРО Щ.Д.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dLblPos val="outEnd"/>
            <c:showVal val="1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dLbls>
          <c:showVal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211751111111113"/>
          <c:y val="0.71359062499999992"/>
          <c:w val="0.32378288888888951"/>
          <c:h val="7.0332986111111231E-2"/>
        </c:manualLayout>
      </c:layout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56" r="0.75000000000000056" t="1" header="0.5" footer="0.5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към 3</a:t>
            </a:r>
            <a:r>
              <a:rPr lang="en-US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1</a:t>
            </a: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.</a:t>
            </a:r>
            <a:r>
              <a:rPr lang="en-US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03</a:t>
            </a: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.201</a:t>
            </a:r>
            <a:r>
              <a:rPr lang="en-US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6</a:t>
            </a: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73879957264957419"/>
          <c:y val="4.1666666666666664E-2"/>
        </c:manualLayout>
      </c:layout>
      <c:spPr>
        <a:noFill/>
        <a:ln>
          <a:noFill/>
        </a:ln>
        <a:effectLst/>
      </c:spPr>
    </c:title>
    <c:view3D>
      <c:rotX val="20"/>
      <c:depthPercent val="100"/>
      <c:perspective val="30"/>
    </c:view3D>
    <c:floor>
      <c:spPr>
        <a:noFill/>
        <a:ln>
          <a:noFill/>
        </a:ln>
        <a:effectLst/>
        <a:sp3d/>
      </c:spPr>
    </c:floor>
    <c:sideWall>
      <c:spPr>
        <a:noFill/>
        <a:ln>
          <a:noFill/>
        </a:ln>
        <a:effectLst/>
        <a:sp3d/>
      </c:spPr>
    </c:sideWall>
    <c:backWall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138893093931266"/>
          <c:y val="0.17062456745145663"/>
          <c:w val="0.65833333333333377"/>
          <c:h val="0.53320027704870265"/>
        </c:manualLayout>
      </c:layout>
      <c:pie3DChart>
        <c:varyColors val="1"/>
        <c:ser>
          <c:idx val="0"/>
          <c:order val="0"/>
          <c:explosion val="9"/>
          <c:dPt>
            <c:idx val="0"/>
            <c:spPr>
              <a:pattFill prst="pct90">
                <a:fgClr>
                  <a:schemeClr val="accent5">
                    <a:lumMod val="75000"/>
                  </a:schemeClr>
                </a:fgClr>
                <a:bgClr>
                  <a:schemeClr val="bg1"/>
                </a:bgClr>
              </a:patt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7.9175213675213699E-2"/>
                  <c:y val="0.12788611111111114"/>
                </c:manualLayout>
              </c:layout>
              <c:tx>
                <c:rich>
                  <a:bodyPr/>
                  <a:lstStyle/>
                  <a:p>
                    <a:r>
                      <a:rPr lang="bg-BG" sz="900"/>
                      <a:t>банки, 4 428.70</a:t>
                    </a:r>
                    <a:r>
                      <a:rPr lang="en-US" sz="900" b="0" i="0" u="none" strike="noStrike" baseline="0"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effectLst/>
                      </a:rPr>
                      <a:t>млн.лв</a:t>
                    </a:r>
                    <a:r>
                      <a:rPr lang="bg-BG" sz="900"/>
                      <a:t>, 65%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separator>, </c:separator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0.13159169881287111"/>
                </c:manualLayout>
              </c:layout>
              <c:tx>
                <c:rich>
                  <a:bodyPr/>
                  <a:lstStyle/>
                  <a:p>
                    <a:r>
                      <a:rPr lang="bg-BG" sz="900"/>
                      <a:t>небанкови финансови институции, фирми и граждани, 601.73</a:t>
                    </a:r>
                    <a:r>
                      <a:rPr lang="en-US" sz="900" b="0" i="0" u="none" strike="noStrike" baseline="0"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effectLst/>
                      </a:rPr>
                      <a:t>млн.лв</a:t>
                    </a:r>
                    <a:r>
                      <a:rPr lang="bg-BG" sz="900"/>
                      <a:t>, 9%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separator>, </c:separator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9444444444444473E-2"/>
                  <c:y val="-3.7037037037037056E-2"/>
                </c:manualLayout>
              </c:layout>
              <c:tx>
                <c:rich>
                  <a:bodyPr/>
                  <a:lstStyle/>
                  <a:p>
                    <a:r>
                      <a:rPr lang="bg-BG" sz="900"/>
                      <a:t>застрахователни дружества и пенсионни фондове , 1 648.69</a:t>
                    </a:r>
                    <a:r>
                      <a:rPr lang="en-US" sz="900" b="0" i="0" u="none" strike="noStrike" baseline="0"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effectLst/>
                      </a:rPr>
                      <a:t>млн.лв</a:t>
                    </a:r>
                    <a:r>
                      <a:rPr lang="bg-BG" sz="900"/>
                      <a:t>, 24%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separator>, </c:separator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4999786324786326E-2"/>
                  <c:y val="-1.5380208333333345E-2"/>
                </c:manualLayout>
              </c:layout>
              <c:tx>
                <c:rich>
                  <a:bodyPr/>
                  <a:lstStyle/>
                  <a:p>
                    <a:r>
                      <a:rPr lang="bg-BG" sz="900"/>
                      <a:t>чуждестранни  инвеститори , 147.15</a:t>
                    </a:r>
                    <a:r>
                      <a:rPr lang="en-US" sz="900" b="0" i="0" u="none" strike="noStrike" baseline="0"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effectLst/>
                      </a:rPr>
                      <a:t>млн.лв</a:t>
                    </a:r>
                    <a:r>
                      <a:rPr lang="bg-BG" sz="900"/>
                      <a:t>, 2%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separator>, </c:separator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Val val="1"/>
            <c:showCatName val="1"/>
            <c:showPercent val="1"/>
            <c:separator>,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[7]Sheet1!$A$3:$A$6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 </c:v>
                </c:pt>
                <c:pt idx="3">
                  <c:v>чуждестранни  инвеститори </c:v>
                </c:pt>
              </c:strCache>
            </c:strRef>
          </c:cat>
          <c:val>
            <c:numRef>
              <c:f>[7]Sheet1!$B$3:$B$6</c:f>
              <c:numCache>
                <c:formatCode>General</c:formatCode>
                <c:ptCount val="4"/>
                <c:pt idx="0">
                  <c:v>4428.7039999999997</c:v>
                </c:pt>
                <c:pt idx="1">
                  <c:v>601.73199999999997</c:v>
                </c:pt>
                <c:pt idx="2">
                  <c:v>1648.691337</c:v>
                </c:pt>
                <c:pt idx="3">
                  <c:v>147.149</c:v>
                </c:pt>
              </c:numCache>
            </c:numRef>
          </c:val>
        </c:ser>
        <c:dLbls>
          <c:showVal val="1"/>
        </c:dLbls>
      </c:pie3DChart>
      <c:spPr>
        <a:noFill/>
        <a:ln>
          <a:noFill/>
        </a:ln>
        <a:effectLst/>
      </c:spPr>
    </c:plotArea>
    <c:plotVisOnly val="1"/>
    <c:dispBlanksAs val="zero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bg-BG"/>
    </a:p>
  </c:tx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към 31.</a:t>
            </a:r>
            <a:r>
              <a:rPr lang="en-US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03</a:t>
            </a: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.201</a:t>
            </a:r>
            <a:r>
              <a:rPr lang="en-US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7</a:t>
            </a:r>
            <a:r>
              <a:rPr lang="bg-BG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72277393162393211"/>
          <c:y val="4.1006944444444478E-2"/>
        </c:manualLayout>
      </c:layout>
      <c:spPr>
        <a:noFill/>
        <a:ln>
          <a:noFill/>
        </a:ln>
        <a:effectLst/>
      </c:spPr>
    </c:title>
    <c:view3D>
      <c:rotX val="20"/>
      <c:depthPercent val="100"/>
      <c:perspective val="30"/>
    </c:view3D>
    <c:floor>
      <c:spPr>
        <a:noFill/>
        <a:ln>
          <a:noFill/>
        </a:ln>
        <a:effectLst/>
        <a:sp3d/>
      </c:spPr>
    </c:floor>
    <c:sideWall>
      <c:spPr>
        <a:noFill/>
        <a:ln>
          <a:noFill/>
        </a:ln>
        <a:effectLst/>
        <a:sp3d/>
      </c:spPr>
    </c:sideWall>
    <c:backWall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2083338422181489"/>
          <c:y val="0.16019884103813339"/>
          <c:w val="0.63055555555555565"/>
          <c:h val="0.51468175853018416"/>
        </c:manualLayout>
      </c:layout>
      <c:pie3DChart>
        <c:varyColors val="1"/>
        <c:ser>
          <c:idx val="0"/>
          <c:order val="0"/>
          <c:explosion val="9"/>
          <c:dPt>
            <c:idx val="0"/>
            <c:spPr>
              <a:pattFill prst="pct80">
                <a:fgClr>
                  <a:schemeClr val="accent5">
                    <a:lumMod val="75000"/>
                  </a:schemeClr>
                </a:fgClr>
                <a:bgClr>
                  <a:schemeClr val="bg1"/>
                </a:bgClr>
              </a:patt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2.7713625866050945E-2"/>
                  <c:y val="0.14964021995571505"/>
                </c:manualLayout>
              </c:layout>
              <c:tx>
                <c:rich>
                  <a:bodyPr/>
                  <a:lstStyle/>
                  <a:p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банки, 4 029.7</a:t>
                    </a:r>
                    <a:r>
                      <a:rPr lang="en-US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млн.лв</a:t>
                    </a:r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, 65%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6.666666666666668E-2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небанкови финансови институции, фирми и граждани, 471.2</a:t>
                    </a:r>
                    <a:r>
                      <a:rPr lang="en-US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млн.лв</a:t>
                    </a:r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, 8%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6.3190811965812013E-2"/>
                  <c:y val="-8.1107638888888903E-2"/>
                </c:manualLayout>
              </c:layout>
              <c:tx>
                <c:rich>
                  <a:bodyPr/>
                  <a:lstStyle/>
                  <a:p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застрахователни дружества и пенсионни фондове, 1 523.1</a:t>
                    </a:r>
                    <a:r>
                      <a:rPr lang="en-US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млн.лв</a:t>
                    </a:r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, 25%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0925337632080131E-17"/>
                  <c:y val="-3.2407407407407461E-2"/>
                </c:manualLayout>
              </c:layout>
              <c:tx>
                <c:rich>
                  <a:bodyPr/>
                  <a:lstStyle/>
                  <a:p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чуждестранни  инвеститори, 112.5</a:t>
                    </a:r>
                    <a:r>
                      <a:rPr lang="en-US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 </a:t>
                    </a:r>
                    <a:r>
                      <a:rPr lang="bg-BG" sz="900" b="0" i="0" u="none" strike="noStrike" baseline="0">
                        <a:solidFill>
                          <a:sysClr val="windowText" lastClr="000000"/>
                        </a:solidFill>
                        <a:effectLst/>
                      </a:rPr>
                      <a:t>млн.лв</a:t>
                    </a:r>
                    <a:r>
                      <a:rPr lang="bg-BG" sz="900">
                        <a:solidFill>
                          <a:sysClr val="windowText" lastClr="000000"/>
                        </a:solidFill>
                      </a:rPr>
                      <a:t>, 2%</a:t>
                    </a:r>
                    <a:endParaRPr lang="bg-BG" baseline="0"/>
                  </a:p>
                </c:rich>
              </c:tx>
              <c:dLblPos val="bestFit"/>
              <c:showVal val="1"/>
              <c:showCatName val="1"/>
              <c:showPercent val="1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Val val="1"/>
            <c:showCatName val="1"/>
            <c:showPercent val="1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[7]Sheet1!$F$3:$F$6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 инвеститори</c:v>
                </c:pt>
              </c:strCache>
            </c:strRef>
          </c:cat>
          <c:val>
            <c:numRef>
              <c:f>[7]Sheet1!$G$3:$G$6</c:f>
              <c:numCache>
                <c:formatCode>General</c:formatCode>
                <c:ptCount val="4"/>
                <c:pt idx="0">
                  <c:v>4029.7423290000002</c:v>
                </c:pt>
                <c:pt idx="1">
                  <c:v>471.16828700000002</c:v>
                </c:pt>
                <c:pt idx="2">
                  <c:v>1523.1049820000001</c:v>
                </c:pt>
                <c:pt idx="3">
                  <c:v>112.472801</c:v>
                </c:pt>
              </c:numCache>
            </c:numRef>
          </c:val>
        </c:ser>
        <c:dLbls/>
      </c:pie3DChart>
      <c:spPr>
        <a:noFill/>
        <a:ln>
          <a:noFill/>
        </a:ln>
        <a:effectLst/>
      </c:spPr>
    </c:plotArea>
    <c:plotVisOnly val="1"/>
    <c:dispBlanksAs val="zero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bg-BG"/>
    </a:p>
  </c:txPr>
  <c:printSettings>
    <c:headerFooter>
      <c:oddFooter>&amp;LИзготвил: Х. Зашева
Проверил: Р.Михалева&amp;C&amp;F</c:oddFooter>
    </c:headerFooter>
    <c:pageMargins b="0.74803149606299268" l="0.70866141732283516" r="0.70866141732283516" t="0.74803149606299268" header="0.31496062992126028" footer="0.31496062992126028"/>
    <c:pageSetup orientation="portrait"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Среднопретеглена годишна доходност по репо сделки с ДЦК 
</a:t>
            </a:r>
          </a:p>
        </c:rich>
      </c:tx>
      <c:layout>
        <c:manualLayout>
          <c:xMode val="edge"/>
          <c:yMode val="edge"/>
          <c:x val="0.20573360182963349"/>
          <c:y val="3.539823008849559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706576728499165"/>
          <c:y val="0.15535951811333321"/>
          <c:w val="0.62563237774030367"/>
          <c:h val="0.63716997709824741"/>
        </c:manualLayout>
      </c:layout>
      <c:lineChart>
        <c:grouping val="standard"/>
        <c:ser>
          <c:idx val="0"/>
          <c:order val="0"/>
          <c:tx>
            <c:strRef>
              <c:f>[8]Sheet2!$B$2</c:f>
              <c:strCache>
                <c:ptCount val="1"/>
                <c:pt idx="0">
                  <c:v>от 1 до 3 дни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[8]Sheet2!$A$3:$A$14</c:f>
              <c:strCache>
                <c:ptCount val="12"/>
                <c:pt idx="0">
                  <c:v>Април</c:v>
                </c:pt>
                <c:pt idx="1">
                  <c:v>Май</c:v>
                </c:pt>
                <c:pt idx="2">
                  <c:v>Юни </c:v>
                </c:pt>
                <c:pt idx="3">
                  <c:v>Юли</c:v>
                </c:pt>
                <c:pt idx="4">
                  <c:v>Август</c:v>
                </c:pt>
                <c:pt idx="5">
                  <c:v>Септември</c:v>
                </c:pt>
                <c:pt idx="6">
                  <c:v>Октомври</c:v>
                </c:pt>
                <c:pt idx="7">
                  <c:v>Ноември</c:v>
                </c:pt>
                <c:pt idx="8">
                  <c:v>Декември</c:v>
                </c:pt>
                <c:pt idx="9">
                  <c:v>Януари</c:v>
                </c:pt>
                <c:pt idx="10">
                  <c:v>Февруари</c:v>
                </c:pt>
                <c:pt idx="11">
                  <c:v>Март</c:v>
                </c:pt>
              </c:strCache>
            </c:strRef>
          </c:cat>
          <c:val>
            <c:numRef>
              <c:f>[8]Sheet2!$B$3:$B$14</c:f>
              <c:numCache>
                <c:formatCode>General</c:formatCode>
                <c:ptCount val="12"/>
                <c:pt idx="0">
                  <c:v>-0.06</c:v>
                </c:pt>
                <c:pt idx="1">
                  <c:v>-0.15</c:v>
                </c:pt>
                <c:pt idx="2">
                  <c:v>-0.19</c:v>
                </c:pt>
                <c:pt idx="3">
                  <c:v>-0.12</c:v>
                </c:pt>
                <c:pt idx="4">
                  <c:v>-0.16</c:v>
                </c:pt>
                <c:pt idx="5">
                  <c:v>-0.24</c:v>
                </c:pt>
                <c:pt idx="6">
                  <c:v>-0.28000000000000003</c:v>
                </c:pt>
                <c:pt idx="7">
                  <c:v>-0.34</c:v>
                </c:pt>
                <c:pt idx="8">
                  <c:v>-0.34</c:v>
                </c:pt>
                <c:pt idx="9">
                  <c:v>-0.16</c:v>
                </c:pt>
                <c:pt idx="10">
                  <c:v>-0.33</c:v>
                </c:pt>
                <c:pt idx="11">
                  <c:v>-0.43</c:v>
                </c:pt>
              </c:numCache>
            </c:numRef>
          </c:val>
        </c:ser>
        <c:ser>
          <c:idx val="1"/>
          <c:order val="1"/>
          <c:tx>
            <c:strRef>
              <c:f>[8]Sheet2!$C$2</c:f>
              <c:strCache>
                <c:ptCount val="1"/>
                <c:pt idx="0">
                  <c:v>от 4 до 7 дни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lgDash"/>
            </a:ln>
          </c:spPr>
          <c:marker>
            <c:symbol val="none"/>
          </c:marker>
          <c:cat>
            <c:strRef>
              <c:f>[8]Sheet2!$A$3:$A$14</c:f>
              <c:strCache>
                <c:ptCount val="12"/>
                <c:pt idx="0">
                  <c:v>Април</c:v>
                </c:pt>
                <c:pt idx="1">
                  <c:v>Май</c:v>
                </c:pt>
                <c:pt idx="2">
                  <c:v>Юни </c:v>
                </c:pt>
                <c:pt idx="3">
                  <c:v>Юли</c:v>
                </c:pt>
                <c:pt idx="4">
                  <c:v>Август</c:v>
                </c:pt>
                <c:pt idx="5">
                  <c:v>Септември</c:v>
                </c:pt>
                <c:pt idx="6">
                  <c:v>Октомври</c:v>
                </c:pt>
                <c:pt idx="7">
                  <c:v>Ноември</c:v>
                </c:pt>
                <c:pt idx="8">
                  <c:v>Декември</c:v>
                </c:pt>
                <c:pt idx="9">
                  <c:v>Януари</c:v>
                </c:pt>
                <c:pt idx="10">
                  <c:v>Февруари</c:v>
                </c:pt>
                <c:pt idx="11">
                  <c:v>Март</c:v>
                </c:pt>
              </c:strCache>
            </c:strRef>
          </c:cat>
          <c:val>
            <c:numRef>
              <c:f>[8]Sheet2!$C$3:$C$14</c:f>
              <c:numCache>
                <c:formatCode>General</c:formatCode>
                <c:ptCount val="12"/>
                <c:pt idx="0">
                  <c:v>-0.14000000000000001</c:v>
                </c:pt>
                <c:pt idx="1">
                  <c:v>-0.12</c:v>
                </c:pt>
                <c:pt idx="2">
                  <c:v>-0.04</c:v>
                </c:pt>
                <c:pt idx="3">
                  <c:v>-0.05</c:v>
                </c:pt>
                <c:pt idx="4">
                  <c:v>-0.06</c:v>
                </c:pt>
                <c:pt idx="5">
                  <c:v>-0.08</c:v>
                </c:pt>
                <c:pt idx="6">
                  <c:v>-0.11</c:v>
                </c:pt>
                <c:pt idx="7">
                  <c:v>-0.16</c:v>
                </c:pt>
                <c:pt idx="8">
                  <c:v>-7.0000000000000007E-2</c:v>
                </c:pt>
                <c:pt idx="9">
                  <c:v>0</c:v>
                </c:pt>
                <c:pt idx="10">
                  <c:v>-0.06</c:v>
                </c:pt>
                <c:pt idx="11">
                  <c:v>-0.43</c:v>
                </c:pt>
              </c:numCache>
            </c:numRef>
          </c:val>
        </c:ser>
        <c:ser>
          <c:idx val="2"/>
          <c:order val="2"/>
          <c:tx>
            <c:strRef>
              <c:f>[8]Sheet2!$D$2</c:f>
              <c:strCache>
                <c:ptCount val="1"/>
                <c:pt idx="0">
                  <c:v>над 8 дни</c:v>
                </c:pt>
              </c:strCache>
            </c:strRef>
          </c:tx>
          <c:spPr>
            <a:ln w="12700">
              <a:solidFill>
                <a:srgbClr val="FF0000"/>
              </a:solidFill>
              <a:prstDash val="lgDashDot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[8]Sheet2!$A$3:$A$14</c:f>
              <c:strCache>
                <c:ptCount val="12"/>
                <c:pt idx="0">
                  <c:v>Април</c:v>
                </c:pt>
                <c:pt idx="1">
                  <c:v>Май</c:v>
                </c:pt>
                <c:pt idx="2">
                  <c:v>Юни </c:v>
                </c:pt>
                <c:pt idx="3">
                  <c:v>Юли</c:v>
                </c:pt>
                <c:pt idx="4">
                  <c:v>Август</c:v>
                </c:pt>
                <c:pt idx="5">
                  <c:v>Септември</c:v>
                </c:pt>
                <c:pt idx="6">
                  <c:v>Октомври</c:v>
                </c:pt>
                <c:pt idx="7">
                  <c:v>Ноември</c:v>
                </c:pt>
                <c:pt idx="8">
                  <c:v>Декември</c:v>
                </c:pt>
                <c:pt idx="9">
                  <c:v>Януари</c:v>
                </c:pt>
                <c:pt idx="10">
                  <c:v>Февруари</c:v>
                </c:pt>
                <c:pt idx="11">
                  <c:v>Март</c:v>
                </c:pt>
              </c:strCache>
            </c:strRef>
          </c:cat>
          <c:val>
            <c:numRef>
              <c:f>[8]Sheet2!$D$3:$D$14</c:f>
              <c:numCache>
                <c:formatCode>General</c:formatCode>
                <c:ptCount val="12"/>
                <c:pt idx="0">
                  <c:v>-0.01</c:v>
                </c:pt>
                <c:pt idx="1">
                  <c:v>-0.02</c:v>
                </c:pt>
                <c:pt idx="2">
                  <c:v>-0.03</c:v>
                </c:pt>
                <c:pt idx="3">
                  <c:v>0</c:v>
                </c:pt>
                <c:pt idx="4">
                  <c:v>0</c:v>
                </c:pt>
                <c:pt idx="5">
                  <c:v>-0.09</c:v>
                </c:pt>
                <c:pt idx="6">
                  <c:v>-0.12</c:v>
                </c:pt>
                <c:pt idx="7">
                  <c:v>-0.15</c:v>
                </c:pt>
                <c:pt idx="8">
                  <c:v>0</c:v>
                </c:pt>
                <c:pt idx="9">
                  <c:v>-0.21</c:v>
                </c:pt>
                <c:pt idx="10">
                  <c:v>-0.22</c:v>
                </c:pt>
                <c:pt idx="11">
                  <c:v>-0.26</c:v>
                </c:pt>
              </c:numCache>
            </c:numRef>
          </c:val>
        </c:ser>
        <c:ser>
          <c:idx val="3"/>
          <c:order val="3"/>
          <c:tx>
            <c:strRef>
              <c:f>[8]Sheet2!$E$2</c:f>
              <c:strCache>
                <c:ptCount val="1"/>
                <c:pt idx="0">
                  <c:v>ОЛП</c:v>
                </c:pt>
              </c:strCache>
            </c:strRef>
          </c:tx>
          <c:spPr>
            <a:ln w="15875">
              <a:solidFill>
                <a:schemeClr val="accent1">
                  <a:lumMod val="75000"/>
                </a:schemeClr>
              </a:solidFill>
              <a:prstDash val="sysDash"/>
            </a:ln>
          </c:spPr>
          <c:marker>
            <c:symbol val="diamond"/>
            <c:size val="5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[8]Sheet2!$A$3:$A$14</c:f>
              <c:strCache>
                <c:ptCount val="12"/>
                <c:pt idx="0">
                  <c:v>Април</c:v>
                </c:pt>
                <c:pt idx="1">
                  <c:v>Май</c:v>
                </c:pt>
                <c:pt idx="2">
                  <c:v>Юни </c:v>
                </c:pt>
                <c:pt idx="3">
                  <c:v>Юли</c:v>
                </c:pt>
                <c:pt idx="4">
                  <c:v>Август</c:v>
                </c:pt>
                <c:pt idx="5">
                  <c:v>Септември</c:v>
                </c:pt>
                <c:pt idx="6">
                  <c:v>Октомври</c:v>
                </c:pt>
                <c:pt idx="7">
                  <c:v>Ноември</c:v>
                </c:pt>
                <c:pt idx="8">
                  <c:v>Декември</c:v>
                </c:pt>
                <c:pt idx="9">
                  <c:v>Януари</c:v>
                </c:pt>
                <c:pt idx="10">
                  <c:v>Февруари</c:v>
                </c:pt>
                <c:pt idx="11">
                  <c:v>Март</c:v>
                </c:pt>
              </c:strCache>
            </c:strRef>
          </c:cat>
          <c:val>
            <c:numRef>
              <c:f>[8]Sheet2!$E$3:$E$14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/>
        <c:marker val="1"/>
        <c:axId val="143801728"/>
        <c:axId val="143812096"/>
      </c:lineChart>
      <c:catAx>
        <c:axId val="1438017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700" baseline="0"/>
                </a:pPr>
                <a:r>
                  <a:rPr lang="en-US" sz="700" baseline="0"/>
                  <a:t>2017 </a:t>
                </a:r>
                <a:r>
                  <a:rPr lang="bg-BG" sz="700" baseline="0"/>
                  <a:t>г.</a:t>
                </a:r>
                <a:endParaRPr lang="en-US" sz="700" baseline="0"/>
              </a:p>
            </c:rich>
          </c:tx>
          <c:layout>
            <c:manualLayout>
              <c:xMode val="edge"/>
              <c:yMode val="edge"/>
              <c:x val="0.71060680967712142"/>
              <c:y val="0.91831029970811151"/>
            </c:manualLayout>
          </c:layout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1800000" vert="horz"/>
          <a:lstStyle/>
          <a:p>
            <a:pPr>
              <a:defRPr sz="7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3812096"/>
        <c:crosses val="autoZero"/>
        <c:auto val="1"/>
        <c:lblAlgn val="ctr"/>
        <c:lblOffset val="100"/>
        <c:tickLblSkip val="1"/>
        <c:tickMarkSkip val="1"/>
      </c:catAx>
      <c:valAx>
        <c:axId val="143812096"/>
        <c:scaling>
          <c:orientation val="minMax"/>
          <c:max val="0.2"/>
          <c:min val="-0.5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>
                  <a:defRPr sz="700"/>
                </a:pPr>
                <a:r>
                  <a:rPr lang="en-US" sz="700"/>
                  <a:t>2016</a:t>
                </a:r>
                <a:r>
                  <a:rPr lang="bg-BG" sz="700" baseline="0"/>
                  <a:t> г.</a:t>
                </a:r>
                <a:endParaRPr lang="en-US" sz="700"/>
              </a:p>
            </c:rich>
          </c:tx>
          <c:layout>
            <c:manualLayout>
              <c:xMode val="edge"/>
              <c:yMode val="edge"/>
              <c:x val="0.38541421985345292"/>
              <c:y val="0.91136815862618969"/>
            </c:manualLayout>
          </c:layout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3801728"/>
        <c:crosses val="autoZero"/>
        <c:crossBetween val="between"/>
        <c:majorUnit val="5.0000000000000024E-2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281611620905769"/>
          <c:y val="0.29498617982486758"/>
          <c:w val="0.16318385163569715"/>
          <c:h val="0.2122444428959657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0.9842519685039367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100" b="1"/>
              <a:t> ДЦК в портфейла на застрахователни дружества и пенсионни фондове</a:t>
            </a:r>
          </a:p>
        </c:rich>
      </c:tx>
      <c:layout>
        <c:manualLayout>
          <c:xMode val="edge"/>
          <c:yMode val="edge"/>
          <c:x val="0.19389587073608616"/>
          <c:y val="3.2828282828282832E-2"/>
        </c:manualLayout>
      </c:layout>
      <c:spPr>
        <a:noFill/>
        <a:ln w="25400">
          <a:noFill/>
        </a:ln>
      </c:spPr>
    </c:title>
    <c:view3D>
      <c:rotX val="17"/>
      <c:hPercent val="56"/>
      <c:rotY val="19"/>
      <c:depthPercent val="500"/>
      <c:rAngAx val="1"/>
    </c:view3D>
    <c:floor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spPr>
        <a:noFill/>
        <a:ln w="25400">
          <a:noFill/>
        </a:ln>
      </c:spPr>
    </c:sideWall>
    <c:backWall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190903650508673"/>
          <c:y val="0.16666719690341739"/>
          <c:w val="0.87253141831238812"/>
          <c:h val="0.56060765131631274"/>
        </c:manualLayout>
      </c:layout>
      <c:bar3DChart>
        <c:barDir val="col"/>
        <c:grouping val="clustered"/>
        <c:ser>
          <c:idx val="0"/>
          <c:order val="0"/>
          <c:tx>
            <c:strRef>
              <c:f>[9]Sheet1!$B$5</c:f>
              <c:strCache>
                <c:ptCount val="1"/>
                <c:pt idx="0">
                  <c:v> Пенсионни фондове и застрахователнидружества</c:v>
                </c:pt>
              </c:strCache>
            </c:strRef>
          </c:tx>
          <c:spPr>
            <a:solidFill>
              <a:srgbClr val="69FFFF"/>
            </a:solidFill>
            <a:ln w="12700">
              <a:solidFill>
                <a:srgbClr val="000000"/>
              </a:solidFill>
              <a:prstDash val="solid"/>
            </a:ln>
          </c:spPr>
          <c:dLbls>
            <c:dLbl>
              <c:idx val="0"/>
              <c:layout>
                <c:manualLayout>
                  <c:x val="9.9446886912924012E-2"/>
                  <c:y val="-0.1179954399639439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9.8892737151123608E-2"/>
                  <c:y val="-0.11288236697685515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9.5346367161914428E-2"/>
                  <c:y val="-0.10163922691481751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.10078287790327811"/>
                  <c:y val="-0.12629497070441953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4148536639383273E-2"/>
                  <c:y val="-9.1311207885375514E-2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4.7011690863597168E-2"/>
                  <c:y val="-9.3008657638279563E-2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Mode val="edge"/>
                  <c:yMode val="edge"/>
                  <c:x val="0.87432675044883335"/>
                  <c:y val="0.33585941411037668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Mode val="edge"/>
                  <c:yMode val="edge"/>
                  <c:x val="0.97845601436265706"/>
                  <c:y val="0.32828363785224807"/>
                </c:manualLayout>
              </c:layout>
              <c:showVal val="1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bg-BG"/>
              </a:p>
            </c:txPr>
            <c:showVal val="1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[9]Sheet1!$C$4:$F$4</c:f>
              <c:strCache>
                <c:ptCount val="4"/>
                <c:pt idx="0">
                  <c:v>31.03.14</c:v>
                </c:pt>
                <c:pt idx="1">
                  <c:v>31.03.15</c:v>
                </c:pt>
                <c:pt idx="2">
                  <c:v>31.03.16</c:v>
                </c:pt>
                <c:pt idx="3">
                  <c:v>31.03.17</c:v>
                </c:pt>
              </c:strCache>
            </c:strRef>
          </c:cat>
          <c:val>
            <c:numRef>
              <c:f>[9]Sheet1!$C$5:$F$5</c:f>
              <c:numCache>
                <c:formatCode>General</c:formatCode>
                <c:ptCount val="4"/>
                <c:pt idx="0">
                  <c:v>1572.2</c:v>
                </c:pt>
                <c:pt idx="1">
                  <c:v>1790.6</c:v>
                </c:pt>
                <c:pt idx="2">
                  <c:v>1648.7</c:v>
                </c:pt>
                <c:pt idx="3">
                  <c:v>1523.1</c:v>
                </c:pt>
              </c:numCache>
            </c:numRef>
          </c:val>
        </c:ser>
        <c:dLbls/>
        <c:gapDepth val="0"/>
        <c:shape val="box"/>
        <c:axId val="143875072"/>
        <c:axId val="143946496"/>
        <c:axId val="0"/>
      </c:bar3DChart>
      <c:catAx>
        <c:axId val="14387507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3946496"/>
        <c:crosses val="autoZero"/>
        <c:auto val="1"/>
        <c:lblAlgn val="ctr"/>
        <c:lblOffset val="100"/>
        <c:tickLblSkip val="1"/>
        <c:tickMarkSkip val="1"/>
      </c:catAx>
      <c:valAx>
        <c:axId val="143946496"/>
        <c:scaling>
          <c:orientation val="minMax"/>
          <c:max val="200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3875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/>
              <a:t>Обем на сключените сделки с ДЦК на вторичния пазар и сделки с ценни книжа 
на Българската фондова борса и извънборсовия пазар</a:t>
            </a:r>
          </a:p>
        </c:rich>
      </c:tx>
      <c:layout>
        <c:manualLayout>
          <c:xMode val="edge"/>
          <c:yMode val="edge"/>
          <c:x val="0.21402876172511864"/>
          <c:y val="1.8867916459526062E-2"/>
        </c:manualLayout>
      </c:layout>
      <c:spPr>
        <a:noFill/>
        <a:ln w="25400">
          <a:noFill/>
        </a:ln>
      </c:spPr>
    </c:title>
    <c:view3D>
      <c:rotX val="13"/>
      <c:hPercent val="38"/>
      <c:rotY val="11"/>
      <c:depthPercent val="500"/>
      <c:rAngAx val="1"/>
    </c:view3D>
    <c:floor>
      <c:spPr>
        <a:noFill/>
        <a:ln w="6350">
          <a:noFill/>
        </a:ln>
      </c:spPr>
    </c:floor>
    <c:sideWall>
      <c:spPr>
        <a:noFill/>
        <a:ln w="25400">
          <a:noFill/>
        </a:ln>
      </c:spPr>
    </c:sideWall>
    <c:backWall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652017543859657"/>
          <c:y val="0.10809594017094026"/>
          <c:w val="0.85071942446043203"/>
          <c:h val="0.49565747863247872"/>
        </c:manualLayout>
      </c:layout>
      <c:bar3DChart>
        <c:barDir val="col"/>
        <c:grouping val="clustered"/>
        <c:ser>
          <c:idx val="0"/>
          <c:order val="0"/>
          <c:tx>
            <c:strRef>
              <c:f>[10]графика!$A$3:$B$3</c:f>
              <c:strCache>
                <c:ptCount val="1"/>
                <c:pt idx="0">
                  <c:v>Сделки с ДЦК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[10]графика!$C$2:$K$2</c:f>
              <c:strCache>
                <c:ptCount val="9"/>
                <c:pt idx="0">
                  <c:v>I трим.15</c:v>
                </c:pt>
                <c:pt idx="1">
                  <c:v>II трим.15</c:v>
                </c:pt>
                <c:pt idx="2">
                  <c:v>III трим.15</c:v>
                </c:pt>
                <c:pt idx="3">
                  <c:v>IV трим.15</c:v>
                </c:pt>
                <c:pt idx="4">
                  <c:v>I трим.16</c:v>
                </c:pt>
                <c:pt idx="5">
                  <c:v>II трим.16</c:v>
                </c:pt>
                <c:pt idx="6">
                  <c:v>III трим.16</c:v>
                </c:pt>
                <c:pt idx="7">
                  <c:v>IV трим.16</c:v>
                </c:pt>
                <c:pt idx="8">
                  <c:v>I трим.17</c:v>
                </c:pt>
              </c:strCache>
            </c:strRef>
          </c:cat>
          <c:val>
            <c:numRef>
              <c:f>[10]графика!$C$3:$K$3</c:f>
              <c:numCache>
                <c:formatCode>General</c:formatCode>
                <c:ptCount val="9"/>
                <c:pt idx="0">
                  <c:v>5812664815.8999996</c:v>
                </c:pt>
                <c:pt idx="1">
                  <c:v>7029838226.9899998</c:v>
                </c:pt>
                <c:pt idx="2">
                  <c:v>6478513818.2200003</c:v>
                </c:pt>
                <c:pt idx="3">
                  <c:v>8872467953.0300007</c:v>
                </c:pt>
                <c:pt idx="4">
                  <c:v>3258402033.04</c:v>
                </c:pt>
                <c:pt idx="5">
                  <c:v>5511102128.5600004</c:v>
                </c:pt>
                <c:pt idx="6">
                  <c:v>5810866318.25</c:v>
                </c:pt>
                <c:pt idx="7">
                  <c:v>4787236885.2600002</c:v>
                </c:pt>
                <c:pt idx="8">
                  <c:v>3187313632.9000001</c:v>
                </c:pt>
              </c:numCache>
            </c:numRef>
          </c:val>
        </c:ser>
        <c:ser>
          <c:idx val="1"/>
          <c:order val="1"/>
          <c:tx>
            <c:strRef>
              <c:f>[10]графика!$A$4:$B$4</c:f>
              <c:strCache>
                <c:ptCount val="1"/>
                <c:pt idx="0">
                  <c:v>Сделки с ценни книжа (БФБ и извънборсов пазар)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[10]графика!$C$2:$K$2</c:f>
              <c:strCache>
                <c:ptCount val="9"/>
                <c:pt idx="0">
                  <c:v>I трим.15</c:v>
                </c:pt>
                <c:pt idx="1">
                  <c:v>II трим.15</c:v>
                </c:pt>
                <c:pt idx="2">
                  <c:v>III трим.15</c:v>
                </c:pt>
                <c:pt idx="3">
                  <c:v>IV трим.15</c:v>
                </c:pt>
                <c:pt idx="4">
                  <c:v>I трим.16</c:v>
                </c:pt>
                <c:pt idx="5">
                  <c:v>II трим.16</c:v>
                </c:pt>
                <c:pt idx="6">
                  <c:v>III трим.16</c:v>
                </c:pt>
                <c:pt idx="7">
                  <c:v>IV трим.16</c:v>
                </c:pt>
                <c:pt idx="8">
                  <c:v>I трим.17</c:v>
                </c:pt>
              </c:strCache>
            </c:strRef>
          </c:cat>
          <c:val>
            <c:numRef>
              <c:f>[10]графика!$C$4:$K$4</c:f>
              <c:numCache>
                <c:formatCode>General</c:formatCode>
                <c:ptCount val="9"/>
                <c:pt idx="0">
                  <c:v>58354438.290000007</c:v>
                </c:pt>
                <c:pt idx="1">
                  <c:v>29976816.460000001</c:v>
                </c:pt>
                <c:pt idx="2">
                  <c:v>11876790.439999999</c:v>
                </c:pt>
                <c:pt idx="3">
                  <c:v>30821820.100000001</c:v>
                </c:pt>
                <c:pt idx="4">
                  <c:v>99564111.260000005</c:v>
                </c:pt>
                <c:pt idx="5">
                  <c:v>12852790.439999999</c:v>
                </c:pt>
                <c:pt idx="6">
                  <c:v>11176790.439999999</c:v>
                </c:pt>
                <c:pt idx="7">
                  <c:v>12123790.439999999</c:v>
                </c:pt>
                <c:pt idx="8">
                  <c:v>0</c:v>
                </c:pt>
              </c:numCache>
            </c:numRef>
          </c:val>
        </c:ser>
        <c:dLbls/>
        <c:gapDepth val="0"/>
        <c:shape val="box"/>
        <c:axId val="144198272"/>
        <c:axId val="144011648"/>
        <c:axId val="0"/>
      </c:bar3DChart>
      <c:catAx>
        <c:axId val="14419827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4011648"/>
        <c:crosses val="autoZero"/>
        <c:auto val="1"/>
        <c:lblAlgn val="ctr"/>
        <c:lblOffset val="100"/>
        <c:tickLblSkip val="1"/>
        <c:tickMarkSkip val="1"/>
      </c:catAx>
      <c:valAx>
        <c:axId val="144011648"/>
        <c:scaling>
          <c:orientation val="minMax"/>
          <c:max val="10000000000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4198272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3.8608918128654995E-2"/>
                <c:y val="8.6303846153846231E-2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800" b="1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</c:legendEntry>
      <c:legendEntry>
        <c:idx val="1"/>
        <c:txPr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</c:legendEntry>
      <c:layout>
        <c:manualLayout>
          <c:xMode val="edge"/>
          <c:yMode val="edge"/>
          <c:x val="0.25744916982870181"/>
          <c:y val="0.72464850244025025"/>
          <c:w val="0.53375240351223496"/>
          <c:h val="3.9622603182748795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/>
              <a:t>Котировки купува и продава на 5 годишната емисия български еврооблигации
</a:t>
            </a:r>
          </a:p>
        </c:rich>
      </c:tx>
      <c:layout>
        <c:manualLayout>
          <c:xMode val="edge"/>
          <c:yMode val="edge"/>
          <c:x val="0.13430136047808838"/>
          <c:y val="2.835063388959668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333938294010891"/>
          <c:y val="0.21391779497950608"/>
          <c:w val="0.7622504537205087"/>
          <c:h val="0.48711401507381502"/>
        </c:manualLayout>
      </c:layout>
      <c:lineChart>
        <c:grouping val="standard"/>
        <c:ser>
          <c:idx val="1"/>
          <c:order val="0"/>
          <c:tx>
            <c:v>купува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[11]eurbid!$B$458:$B$518</c:f>
              <c:numCache>
                <c:formatCode>General</c:formatCode>
                <c:ptCount val="61"/>
                <c:pt idx="0">
                  <c:v>42738</c:v>
                </c:pt>
                <c:pt idx="1">
                  <c:v>42739</c:v>
                </c:pt>
                <c:pt idx="2">
                  <c:v>42740</c:v>
                </c:pt>
                <c:pt idx="3">
                  <c:v>42741</c:v>
                </c:pt>
                <c:pt idx="4">
                  <c:v>42744</c:v>
                </c:pt>
                <c:pt idx="5">
                  <c:v>42745</c:v>
                </c:pt>
                <c:pt idx="6">
                  <c:v>42747</c:v>
                </c:pt>
                <c:pt idx="7">
                  <c:v>42748</c:v>
                </c:pt>
                <c:pt idx="8">
                  <c:v>42751</c:v>
                </c:pt>
                <c:pt idx="9">
                  <c:v>42753</c:v>
                </c:pt>
                <c:pt idx="10">
                  <c:v>42754</c:v>
                </c:pt>
                <c:pt idx="11">
                  <c:v>42755</c:v>
                </c:pt>
                <c:pt idx="12">
                  <c:v>42758</c:v>
                </c:pt>
                <c:pt idx="13">
                  <c:v>42759</c:v>
                </c:pt>
                <c:pt idx="14">
                  <c:v>42761</c:v>
                </c:pt>
                <c:pt idx="15">
                  <c:v>42762</c:v>
                </c:pt>
                <c:pt idx="16">
                  <c:v>42765</c:v>
                </c:pt>
                <c:pt idx="17">
                  <c:v>42766</c:v>
                </c:pt>
                <c:pt idx="18">
                  <c:v>42767</c:v>
                </c:pt>
                <c:pt idx="19">
                  <c:v>42768</c:v>
                </c:pt>
                <c:pt idx="20">
                  <c:v>42769</c:v>
                </c:pt>
                <c:pt idx="21">
                  <c:v>42772</c:v>
                </c:pt>
                <c:pt idx="22">
                  <c:v>42773</c:v>
                </c:pt>
                <c:pt idx="23">
                  <c:v>42774</c:v>
                </c:pt>
                <c:pt idx="24">
                  <c:v>42775</c:v>
                </c:pt>
                <c:pt idx="25">
                  <c:v>42776</c:v>
                </c:pt>
                <c:pt idx="26">
                  <c:v>42779</c:v>
                </c:pt>
                <c:pt idx="27">
                  <c:v>42780</c:v>
                </c:pt>
                <c:pt idx="28">
                  <c:v>42781</c:v>
                </c:pt>
                <c:pt idx="29">
                  <c:v>42782</c:v>
                </c:pt>
                <c:pt idx="30">
                  <c:v>42783</c:v>
                </c:pt>
                <c:pt idx="31">
                  <c:v>42786</c:v>
                </c:pt>
                <c:pt idx="32">
                  <c:v>42787</c:v>
                </c:pt>
                <c:pt idx="33">
                  <c:v>42788</c:v>
                </c:pt>
                <c:pt idx="34">
                  <c:v>42789</c:v>
                </c:pt>
                <c:pt idx="35">
                  <c:v>42790</c:v>
                </c:pt>
                <c:pt idx="36">
                  <c:v>42793</c:v>
                </c:pt>
                <c:pt idx="37">
                  <c:v>42794</c:v>
                </c:pt>
                <c:pt idx="38">
                  <c:v>42795</c:v>
                </c:pt>
                <c:pt idx="39">
                  <c:v>42796</c:v>
                </c:pt>
                <c:pt idx="40">
                  <c:v>42797</c:v>
                </c:pt>
                <c:pt idx="41">
                  <c:v>42800</c:v>
                </c:pt>
                <c:pt idx="42">
                  <c:v>42801</c:v>
                </c:pt>
                <c:pt idx="43">
                  <c:v>42802</c:v>
                </c:pt>
                <c:pt idx="44">
                  <c:v>42803</c:v>
                </c:pt>
                <c:pt idx="45">
                  <c:v>42804</c:v>
                </c:pt>
                <c:pt idx="46">
                  <c:v>42807</c:v>
                </c:pt>
                <c:pt idx="47">
                  <c:v>42808</c:v>
                </c:pt>
                <c:pt idx="48">
                  <c:v>42809</c:v>
                </c:pt>
                <c:pt idx="49">
                  <c:v>42810</c:v>
                </c:pt>
                <c:pt idx="50">
                  <c:v>42811</c:v>
                </c:pt>
                <c:pt idx="51">
                  <c:v>42814</c:v>
                </c:pt>
                <c:pt idx="52">
                  <c:v>42815</c:v>
                </c:pt>
                <c:pt idx="53">
                  <c:v>42816</c:v>
                </c:pt>
                <c:pt idx="54">
                  <c:v>42817</c:v>
                </c:pt>
                <c:pt idx="55">
                  <c:v>42818</c:v>
                </c:pt>
                <c:pt idx="56">
                  <c:v>42821</c:v>
                </c:pt>
                <c:pt idx="57">
                  <c:v>42822</c:v>
                </c:pt>
                <c:pt idx="58">
                  <c:v>42823</c:v>
                </c:pt>
                <c:pt idx="59">
                  <c:v>42824</c:v>
                </c:pt>
                <c:pt idx="60">
                  <c:v>42825</c:v>
                </c:pt>
              </c:numCache>
            </c:numRef>
          </c:cat>
          <c:val>
            <c:numRef>
              <c:f>[11]eurbid!$C$458:$C$518</c:f>
              <c:numCache>
                <c:formatCode>General</c:formatCode>
                <c:ptCount val="61"/>
                <c:pt idx="0">
                  <c:v>102.05</c:v>
                </c:pt>
                <c:pt idx="1">
                  <c:v>102.05</c:v>
                </c:pt>
                <c:pt idx="2">
                  <c:v>102.2</c:v>
                </c:pt>
                <c:pt idx="3">
                  <c:v>102.2</c:v>
                </c:pt>
                <c:pt idx="4">
                  <c:v>102.2</c:v>
                </c:pt>
                <c:pt idx="5">
                  <c:v>101.85</c:v>
                </c:pt>
                <c:pt idx="6">
                  <c:v>102.2</c:v>
                </c:pt>
                <c:pt idx="7">
                  <c:v>102.2</c:v>
                </c:pt>
                <c:pt idx="8">
                  <c:v>102.2</c:v>
                </c:pt>
                <c:pt idx="9">
                  <c:v>102.2</c:v>
                </c:pt>
                <c:pt idx="10">
                  <c:v>102.2</c:v>
                </c:pt>
                <c:pt idx="11">
                  <c:v>102.2</c:v>
                </c:pt>
                <c:pt idx="12">
                  <c:v>102</c:v>
                </c:pt>
                <c:pt idx="13">
                  <c:v>101.95</c:v>
                </c:pt>
                <c:pt idx="14">
                  <c:v>102.2</c:v>
                </c:pt>
                <c:pt idx="15">
                  <c:v>102.2</c:v>
                </c:pt>
                <c:pt idx="16">
                  <c:v>101.75</c:v>
                </c:pt>
                <c:pt idx="17">
                  <c:v>101.75</c:v>
                </c:pt>
                <c:pt idx="18">
                  <c:v>101.7</c:v>
                </c:pt>
                <c:pt idx="19">
                  <c:v>101.6</c:v>
                </c:pt>
                <c:pt idx="20">
                  <c:v>101.6</c:v>
                </c:pt>
                <c:pt idx="21">
                  <c:v>101.6</c:v>
                </c:pt>
                <c:pt idx="22">
                  <c:v>101.6</c:v>
                </c:pt>
                <c:pt idx="23">
                  <c:v>101.6</c:v>
                </c:pt>
                <c:pt idx="24">
                  <c:v>101.6</c:v>
                </c:pt>
                <c:pt idx="25">
                  <c:v>101.6</c:v>
                </c:pt>
                <c:pt idx="26">
                  <c:v>101.55</c:v>
                </c:pt>
                <c:pt idx="27">
                  <c:v>101.5</c:v>
                </c:pt>
                <c:pt idx="28">
                  <c:v>101.45</c:v>
                </c:pt>
                <c:pt idx="29">
                  <c:v>101.5</c:v>
                </c:pt>
                <c:pt idx="30">
                  <c:v>101.5</c:v>
                </c:pt>
                <c:pt idx="31">
                  <c:v>101.45</c:v>
                </c:pt>
                <c:pt idx="32">
                  <c:v>101.4</c:v>
                </c:pt>
                <c:pt idx="33">
                  <c:v>101.4</c:v>
                </c:pt>
                <c:pt idx="34">
                  <c:v>101.4</c:v>
                </c:pt>
                <c:pt idx="35">
                  <c:v>101.4</c:v>
                </c:pt>
                <c:pt idx="36">
                  <c:v>101.4</c:v>
                </c:pt>
                <c:pt idx="37">
                  <c:v>101.4</c:v>
                </c:pt>
                <c:pt idx="38">
                  <c:v>101.4</c:v>
                </c:pt>
                <c:pt idx="39">
                  <c:v>101.25</c:v>
                </c:pt>
                <c:pt idx="40">
                  <c:v>101.3</c:v>
                </c:pt>
                <c:pt idx="41">
                  <c:v>101.3</c:v>
                </c:pt>
                <c:pt idx="42">
                  <c:v>101.25</c:v>
                </c:pt>
                <c:pt idx="43">
                  <c:v>101.25</c:v>
                </c:pt>
                <c:pt idx="44">
                  <c:v>101.25</c:v>
                </c:pt>
                <c:pt idx="45">
                  <c:v>101.25</c:v>
                </c:pt>
                <c:pt idx="46">
                  <c:v>101.2</c:v>
                </c:pt>
                <c:pt idx="47">
                  <c:v>101.2</c:v>
                </c:pt>
                <c:pt idx="48">
                  <c:v>101.2</c:v>
                </c:pt>
                <c:pt idx="49">
                  <c:v>101.1</c:v>
                </c:pt>
                <c:pt idx="50">
                  <c:v>101.05</c:v>
                </c:pt>
                <c:pt idx="51">
                  <c:v>101.1</c:v>
                </c:pt>
                <c:pt idx="52">
                  <c:v>101.1</c:v>
                </c:pt>
                <c:pt idx="53">
                  <c:v>101.05</c:v>
                </c:pt>
                <c:pt idx="54">
                  <c:v>101.05</c:v>
                </c:pt>
                <c:pt idx="55">
                  <c:v>100.95</c:v>
                </c:pt>
                <c:pt idx="56">
                  <c:v>100.95</c:v>
                </c:pt>
                <c:pt idx="57">
                  <c:v>100.95</c:v>
                </c:pt>
                <c:pt idx="58">
                  <c:v>100.95</c:v>
                </c:pt>
                <c:pt idx="59">
                  <c:v>100.95</c:v>
                </c:pt>
                <c:pt idx="60">
                  <c:v>100.95</c:v>
                </c:pt>
              </c:numCache>
            </c:numRef>
          </c:val>
          <c:smooth val="1"/>
        </c:ser>
        <c:ser>
          <c:idx val="0"/>
          <c:order val="1"/>
          <c:tx>
            <c:v>продава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[11]eurbid!$B$458:$B$518</c:f>
              <c:numCache>
                <c:formatCode>General</c:formatCode>
                <c:ptCount val="61"/>
                <c:pt idx="0">
                  <c:v>42738</c:v>
                </c:pt>
                <c:pt idx="1">
                  <c:v>42739</c:v>
                </c:pt>
                <c:pt idx="2">
                  <c:v>42740</c:v>
                </c:pt>
                <c:pt idx="3">
                  <c:v>42741</c:v>
                </c:pt>
                <c:pt idx="4">
                  <c:v>42744</c:v>
                </c:pt>
                <c:pt idx="5">
                  <c:v>42745</c:v>
                </c:pt>
                <c:pt idx="6">
                  <c:v>42747</c:v>
                </c:pt>
                <c:pt idx="7">
                  <c:v>42748</c:v>
                </c:pt>
                <c:pt idx="8">
                  <c:v>42751</c:v>
                </c:pt>
                <c:pt idx="9">
                  <c:v>42753</c:v>
                </c:pt>
                <c:pt idx="10">
                  <c:v>42754</c:v>
                </c:pt>
                <c:pt idx="11">
                  <c:v>42755</c:v>
                </c:pt>
                <c:pt idx="12">
                  <c:v>42758</c:v>
                </c:pt>
                <c:pt idx="13">
                  <c:v>42759</c:v>
                </c:pt>
                <c:pt idx="14">
                  <c:v>42761</c:v>
                </c:pt>
                <c:pt idx="15">
                  <c:v>42762</c:v>
                </c:pt>
                <c:pt idx="16">
                  <c:v>42765</c:v>
                </c:pt>
                <c:pt idx="17">
                  <c:v>42766</c:v>
                </c:pt>
                <c:pt idx="18">
                  <c:v>42767</c:v>
                </c:pt>
                <c:pt idx="19">
                  <c:v>42768</c:v>
                </c:pt>
                <c:pt idx="20">
                  <c:v>42769</c:v>
                </c:pt>
                <c:pt idx="21">
                  <c:v>42772</c:v>
                </c:pt>
                <c:pt idx="22">
                  <c:v>42773</c:v>
                </c:pt>
                <c:pt idx="23">
                  <c:v>42774</c:v>
                </c:pt>
                <c:pt idx="24">
                  <c:v>42775</c:v>
                </c:pt>
                <c:pt idx="25">
                  <c:v>42776</c:v>
                </c:pt>
                <c:pt idx="26">
                  <c:v>42779</c:v>
                </c:pt>
                <c:pt idx="27">
                  <c:v>42780</c:v>
                </c:pt>
                <c:pt idx="28">
                  <c:v>42781</c:v>
                </c:pt>
                <c:pt idx="29">
                  <c:v>42782</c:v>
                </c:pt>
                <c:pt idx="30">
                  <c:v>42783</c:v>
                </c:pt>
                <c:pt idx="31">
                  <c:v>42786</c:v>
                </c:pt>
                <c:pt idx="32">
                  <c:v>42787</c:v>
                </c:pt>
                <c:pt idx="33">
                  <c:v>42788</c:v>
                </c:pt>
                <c:pt idx="34">
                  <c:v>42789</c:v>
                </c:pt>
                <c:pt idx="35">
                  <c:v>42790</c:v>
                </c:pt>
                <c:pt idx="36">
                  <c:v>42793</c:v>
                </c:pt>
                <c:pt idx="37">
                  <c:v>42794</c:v>
                </c:pt>
                <c:pt idx="38">
                  <c:v>42795</c:v>
                </c:pt>
                <c:pt idx="39">
                  <c:v>42796</c:v>
                </c:pt>
                <c:pt idx="40">
                  <c:v>42797</c:v>
                </c:pt>
                <c:pt idx="41">
                  <c:v>42800</c:v>
                </c:pt>
                <c:pt idx="42">
                  <c:v>42801</c:v>
                </c:pt>
                <c:pt idx="43">
                  <c:v>42802</c:v>
                </c:pt>
                <c:pt idx="44">
                  <c:v>42803</c:v>
                </c:pt>
                <c:pt idx="45">
                  <c:v>42804</c:v>
                </c:pt>
                <c:pt idx="46">
                  <c:v>42807</c:v>
                </c:pt>
                <c:pt idx="47">
                  <c:v>42808</c:v>
                </c:pt>
                <c:pt idx="48">
                  <c:v>42809</c:v>
                </c:pt>
                <c:pt idx="49">
                  <c:v>42810</c:v>
                </c:pt>
                <c:pt idx="50">
                  <c:v>42811</c:v>
                </c:pt>
                <c:pt idx="51">
                  <c:v>42814</c:v>
                </c:pt>
                <c:pt idx="52">
                  <c:v>42815</c:v>
                </c:pt>
                <c:pt idx="53">
                  <c:v>42816</c:v>
                </c:pt>
                <c:pt idx="54">
                  <c:v>42817</c:v>
                </c:pt>
                <c:pt idx="55">
                  <c:v>42818</c:v>
                </c:pt>
                <c:pt idx="56">
                  <c:v>42821</c:v>
                </c:pt>
                <c:pt idx="57">
                  <c:v>42822</c:v>
                </c:pt>
                <c:pt idx="58">
                  <c:v>42823</c:v>
                </c:pt>
                <c:pt idx="59">
                  <c:v>42824</c:v>
                </c:pt>
                <c:pt idx="60">
                  <c:v>42825</c:v>
                </c:pt>
              </c:numCache>
            </c:numRef>
          </c:cat>
          <c:val>
            <c:numRef>
              <c:f>[11]eurbid!$D$458:$D$518</c:f>
              <c:numCache>
                <c:formatCode>General</c:formatCode>
                <c:ptCount val="61"/>
                <c:pt idx="0">
                  <c:v>102.8</c:v>
                </c:pt>
                <c:pt idx="1">
                  <c:v>102.8</c:v>
                </c:pt>
                <c:pt idx="2">
                  <c:v>102.3</c:v>
                </c:pt>
                <c:pt idx="3">
                  <c:v>102.3</c:v>
                </c:pt>
                <c:pt idx="4">
                  <c:v>102.3</c:v>
                </c:pt>
                <c:pt idx="5">
                  <c:v>102.6</c:v>
                </c:pt>
                <c:pt idx="6">
                  <c:v>102.3</c:v>
                </c:pt>
                <c:pt idx="7">
                  <c:v>102.3</c:v>
                </c:pt>
                <c:pt idx="8">
                  <c:v>102.3</c:v>
                </c:pt>
                <c:pt idx="9">
                  <c:v>102.3</c:v>
                </c:pt>
                <c:pt idx="10">
                  <c:v>102.3</c:v>
                </c:pt>
                <c:pt idx="11">
                  <c:v>102.3</c:v>
                </c:pt>
                <c:pt idx="12">
                  <c:v>102.25</c:v>
                </c:pt>
                <c:pt idx="13">
                  <c:v>102.2</c:v>
                </c:pt>
                <c:pt idx="14">
                  <c:v>102.3</c:v>
                </c:pt>
                <c:pt idx="15">
                  <c:v>102.3</c:v>
                </c:pt>
                <c:pt idx="16">
                  <c:v>102.3</c:v>
                </c:pt>
                <c:pt idx="17">
                  <c:v>102.45</c:v>
                </c:pt>
                <c:pt idx="18">
                  <c:v>102.4</c:v>
                </c:pt>
                <c:pt idx="19">
                  <c:v>102.35</c:v>
                </c:pt>
                <c:pt idx="20">
                  <c:v>102.35</c:v>
                </c:pt>
                <c:pt idx="21">
                  <c:v>102.35</c:v>
                </c:pt>
                <c:pt idx="22">
                  <c:v>102.35</c:v>
                </c:pt>
                <c:pt idx="23">
                  <c:v>102.35</c:v>
                </c:pt>
                <c:pt idx="24">
                  <c:v>102.35</c:v>
                </c:pt>
                <c:pt idx="25">
                  <c:v>102.35</c:v>
                </c:pt>
                <c:pt idx="26">
                  <c:v>102.3</c:v>
                </c:pt>
                <c:pt idx="27">
                  <c:v>102.25</c:v>
                </c:pt>
                <c:pt idx="28">
                  <c:v>102.25</c:v>
                </c:pt>
                <c:pt idx="29">
                  <c:v>102.25</c:v>
                </c:pt>
                <c:pt idx="30">
                  <c:v>102.25</c:v>
                </c:pt>
                <c:pt idx="31">
                  <c:v>102.2</c:v>
                </c:pt>
                <c:pt idx="32">
                  <c:v>102.15</c:v>
                </c:pt>
                <c:pt idx="33">
                  <c:v>102.15</c:v>
                </c:pt>
                <c:pt idx="34">
                  <c:v>102.15</c:v>
                </c:pt>
                <c:pt idx="35">
                  <c:v>102.15</c:v>
                </c:pt>
                <c:pt idx="36">
                  <c:v>102.15</c:v>
                </c:pt>
                <c:pt idx="37">
                  <c:v>102.15</c:v>
                </c:pt>
                <c:pt idx="38">
                  <c:v>102.15</c:v>
                </c:pt>
                <c:pt idx="39">
                  <c:v>102</c:v>
                </c:pt>
                <c:pt idx="40">
                  <c:v>102</c:v>
                </c:pt>
                <c:pt idx="41">
                  <c:v>102</c:v>
                </c:pt>
                <c:pt idx="42">
                  <c:v>102</c:v>
                </c:pt>
                <c:pt idx="43">
                  <c:v>102</c:v>
                </c:pt>
                <c:pt idx="44">
                  <c:v>101.95</c:v>
                </c:pt>
                <c:pt idx="45">
                  <c:v>101.95</c:v>
                </c:pt>
                <c:pt idx="46">
                  <c:v>101.9</c:v>
                </c:pt>
                <c:pt idx="47">
                  <c:v>101.9</c:v>
                </c:pt>
                <c:pt idx="48">
                  <c:v>101.952</c:v>
                </c:pt>
                <c:pt idx="49">
                  <c:v>101.7</c:v>
                </c:pt>
                <c:pt idx="50">
                  <c:v>101.7</c:v>
                </c:pt>
                <c:pt idx="51">
                  <c:v>101.7</c:v>
                </c:pt>
                <c:pt idx="52">
                  <c:v>101.7</c:v>
                </c:pt>
                <c:pt idx="53">
                  <c:v>101.75</c:v>
                </c:pt>
                <c:pt idx="54">
                  <c:v>101.7</c:v>
                </c:pt>
                <c:pt idx="55">
                  <c:v>101.65</c:v>
                </c:pt>
                <c:pt idx="56">
                  <c:v>101.65</c:v>
                </c:pt>
                <c:pt idx="57">
                  <c:v>101.7</c:v>
                </c:pt>
                <c:pt idx="58">
                  <c:v>101.65</c:v>
                </c:pt>
                <c:pt idx="59">
                  <c:v>101.65</c:v>
                </c:pt>
                <c:pt idx="60">
                  <c:v>101.7</c:v>
                </c:pt>
              </c:numCache>
            </c:numRef>
          </c:val>
        </c:ser>
        <c:dLbls/>
        <c:marker val="1"/>
        <c:axId val="144252288"/>
        <c:axId val="144086144"/>
      </c:lineChart>
      <c:catAx>
        <c:axId val="14425228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4086144"/>
        <c:crossesAt val="95"/>
        <c:lblAlgn val="ctr"/>
        <c:lblOffset val="100"/>
        <c:tickLblSkip val="5"/>
        <c:tickMarkSkip val="10"/>
      </c:catAx>
      <c:valAx>
        <c:axId val="144086144"/>
        <c:scaling>
          <c:orientation val="minMax"/>
          <c:max val="104"/>
          <c:min val="1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/>
                  <a:t>евро</a:t>
                </a:r>
              </a:p>
            </c:rich>
          </c:tx>
          <c:layout>
            <c:manualLayout>
              <c:xMode val="edge"/>
              <c:yMode val="edge"/>
              <c:x val="4.7186879417850547E-2"/>
              <c:y val="0.414949073010436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4252288"/>
        <c:crosses val="autoZero"/>
        <c:crossBetween val="between"/>
        <c:majorUnit val="1"/>
        <c:minorUnit val="0.5"/>
      </c:valAx>
      <c:spPr>
        <a:solidFill>
          <a:srgbClr val="FFFFFF"/>
        </a:solidFill>
        <a:ln w="3175">
          <a:solidFill>
            <a:srgbClr val="000000">
              <a:alpha val="95000"/>
            </a:srgbClr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7379920102579772"/>
          <c:y val="0.9268856910127613"/>
          <c:w val="0.28493641998453911"/>
          <c:h val="5.6700989299414473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/>
    <c:pageMargins b="1.2204724409448819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r>
              <a:rPr lang="bg-BG" sz="1100">
                <a:latin typeface="Arial" panose="020B0604020202020204" pitchFamily="34" charset="0"/>
                <a:cs typeface="Arial" panose="020B0604020202020204" pitchFamily="34" charset="0"/>
              </a:rPr>
              <a:t>Котировки купува и продава на деноминираните в щатски долари ДЦК, емитирани по ЗУНК</a:t>
            </a:r>
          </a:p>
        </c:rich>
      </c:tx>
      <c:layout>
        <c:manualLayout>
          <c:xMode val="edge"/>
          <c:yMode val="edge"/>
          <c:x val="0.11260510280737875"/>
          <c:y val="2.735562563963325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838055555555547"/>
          <c:y val="0.17878833333333347"/>
          <c:w val="0.80035500000000004"/>
          <c:h val="0.58744472222222177"/>
        </c:manualLayout>
      </c:layout>
      <c:lineChart>
        <c:grouping val="standard"/>
        <c:ser>
          <c:idx val="2"/>
          <c:order val="0"/>
          <c:tx>
            <c:v>купува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'[12]ДАННИ 5-8'!$A$1693:$A$1755</c:f>
              <c:numCache>
                <c:formatCode>General</c:formatCode>
                <c:ptCount val="63"/>
                <c:pt idx="0">
                  <c:v>42738</c:v>
                </c:pt>
                <c:pt idx="1">
                  <c:v>42739</c:v>
                </c:pt>
                <c:pt idx="2">
                  <c:v>42740</c:v>
                </c:pt>
                <c:pt idx="3">
                  <c:v>42741</c:v>
                </c:pt>
                <c:pt idx="4">
                  <c:v>42744</c:v>
                </c:pt>
                <c:pt idx="5">
                  <c:v>42745</c:v>
                </c:pt>
                <c:pt idx="6">
                  <c:v>42746</c:v>
                </c:pt>
                <c:pt idx="7">
                  <c:v>42747</c:v>
                </c:pt>
                <c:pt idx="8">
                  <c:v>42748</c:v>
                </c:pt>
                <c:pt idx="9">
                  <c:v>42751</c:v>
                </c:pt>
                <c:pt idx="10">
                  <c:v>42752</c:v>
                </c:pt>
                <c:pt idx="11">
                  <c:v>42753</c:v>
                </c:pt>
                <c:pt idx="12">
                  <c:v>42754</c:v>
                </c:pt>
                <c:pt idx="13">
                  <c:v>42755</c:v>
                </c:pt>
                <c:pt idx="14">
                  <c:v>42758</c:v>
                </c:pt>
                <c:pt idx="15">
                  <c:v>42759</c:v>
                </c:pt>
                <c:pt idx="16">
                  <c:v>42760</c:v>
                </c:pt>
                <c:pt idx="17">
                  <c:v>42761</c:v>
                </c:pt>
                <c:pt idx="18">
                  <c:v>42762</c:v>
                </c:pt>
                <c:pt idx="19">
                  <c:v>42765</c:v>
                </c:pt>
                <c:pt idx="20">
                  <c:v>42766</c:v>
                </c:pt>
                <c:pt idx="21">
                  <c:v>42767</c:v>
                </c:pt>
                <c:pt idx="22">
                  <c:v>42768</c:v>
                </c:pt>
                <c:pt idx="23">
                  <c:v>42769</c:v>
                </c:pt>
                <c:pt idx="24">
                  <c:v>42772</c:v>
                </c:pt>
                <c:pt idx="25">
                  <c:v>42773</c:v>
                </c:pt>
                <c:pt idx="26">
                  <c:v>42774</c:v>
                </c:pt>
                <c:pt idx="27">
                  <c:v>42775</c:v>
                </c:pt>
                <c:pt idx="28">
                  <c:v>42776</c:v>
                </c:pt>
                <c:pt idx="29">
                  <c:v>42779</c:v>
                </c:pt>
                <c:pt idx="30">
                  <c:v>42780</c:v>
                </c:pt>
                <c:pt idx="31">
                  <c:v>42781</c:v>
                </c:pt>
                <c:pt idx="32">
                  <c:v>42782</c:v>
                </c:pt>
                <c:pt idx="33">
                  <c:v>42783</c:v>
                </c:pt>
                <c:pt idx="34">
                  <c:v>42786</c:v>
                </c:pt>
                <c:pt idx="35">
                  <c:v>42787</c:v>
                </c:pt>
                <c:pt idx="36">
                  <c:v>42788</c:v>
                </c:pt>
                <c:pt idx="37">
                  <c:v>42789</c:v>
                </c:pt>
                <c:pt idx="38">
                  <c:v>42790</c:v>
                </c:pt>
                <c:pt idx="39">
                  <c:v>42793</c:v>
                </c:pt>
                <c:pt idx="40">
                  <c:v>42794</c:v>
                </c:pt>
                <c:pt idx="41">
                  <c:v>42795</c:v>
                </c:pt>
                <c:pt idx="42">
                  <c:v>42796</c:v>
                </c:pt>
                <c:pt idx="43">
                  <c:v>42800</c:v>
                </c:pt>
                <c:pt idx="44">
                  <c:v>42801</c:v>
                </c:pt>
                <c:pt idx="45">
                  <c:v>42802</c:v>
                </c:pt>
                <c:pt idx="46">
                  <c:v>42803</c:v>
                </c:pt>
                <c:pt idx="47">
                  <c:v>42804</c:v>
                </c:pt>
                <c:pt idx="48">
                  <c:v>42807</c:v>
                </c:pt>
                <c:pt idx="49">
                  <c:v>42808</c:v>
                </c:pt>
                <c:pt idx="50">
                  <c:v>42809</c:v>
                </c:pt>
                <c:pt idx="51">
                  <c:v>42810</c:v>
                </c:pt>
                <c:pt idx="52">
                  <c:v>42811</c:v>
                </c:pt>
                <c:pt idx="53">
                  <c:v>42814</c:v>
                </c:pt>
                <c:pt idx="54">
                  <c:v>42815</c:v>
                </c:pt>
                <c:pt idx="55">
                  <c:v>42816</c:v>
                </c:pt>
                <c:pt idx="56">
                  <c:v>42817</c:v>
                </c:pt>
                <c:pt idx="57">
                  <c:v>42818</c:v>
                </c:pt>
                <c:pt idx="58">
                  <c:v>42821</c:v>
                </c:pt>
                <c:pt idx="59">
                  <c:v>42822</c:v>
                </c:pt>
                <c:pt idx="60">
                  <c:v>42823</c:v>
                </c:pt>
                <c:pt idx="61">
                  <c:v>42824</c:v>
                </c:pt>
                <c:pt idx="62">
                  <c:v>42825</c:v>
                </c:pt>
              </c:numCache>
            </c:numRef>
          </c:cat>
          <c:val>
            <c:numRef>
              <c:f>'[12]ДАННИ 5-8'!$B$1693:$B$1755</c:f>
              <c:numCache>
                <c:formatCode>General</c:formatCode>
                <c:ptCount val="63"/>
                <c:pt idx="0">
                  <c:v>99.2</c:v>
                </c:pt>
                <c:pt idx="1">
                  <c:v>99.2</c:v>
                </c:pt>
                <c:pt idx="2">
                  <c:v>99</c:v>
                </c:pt>
                <c:pt idx="3">
                  <c:v>99</c:v>
                </c:pt>
                <c:pt idx="4">
                  <c:v>99</c:v>
                </c:pt>
                <c:pt idx="5">
                  <c:v>99</c:v>
                </c:pt>
                <c:pt idx="6">
                  <c:v>99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  <c:pt idx="11">
                  <c:v>99</c:v>
                </c:pt>
                <c:pt idx="12">
                  <c:v>99</c:v>
                </c:pt>
                <c:pt idx="13">
                  <c:v>99</c:v>
                </c:pt>
                <c:pt idx="14">
                  <c:v>99.2</c:v>
                </c:pt>
                <c:pt idx="15">
                  <c:v>99</c:v>
                </c:pt>
                <c:pt idx="16">
                  <c:v>99</c:v>
                </c:pt>
                <c:pt idx="17">
                  <c:v>99</c:v>
                </c:pt>
                <c:pt idx="18">
                  <c:v>99</c:v>
                </c:pt>
                <c:pt idx="19">
                  <c:v>99</c:v>
                </c:pt>
                <c:pt idx="20">
                  <c:v>99</c:v>
                </c:pt>
                <c:pt idx="21">
                  <c:v>99</c:v>
                </c:pt>
                <c:pt idx="22">
                  <c:v>99</c:v>
                </c:pt>
                <c:pt idx="23">
                  <c:v>99</c:v>
                </c:pt>
                <c:pt idx="24">
                  <c:v>99.1</c:v>
                </c:pt>
                <c:pt idx="25">
                  <c:v>99.5</c:v>
                </c:pt>
                <c:pt idx="26">
                  <c:v>99.15</c:v>
                </c:pt>
                <c:pt idx="27">
                  <c:v>99.15</c:v>
                </c:pt>
                <c:pt idx="28">
                  <c:v>99</c:v>
                </c:pt>
                <c:pt idx="29">
                  <c:v>99</c:v>
                </c:pt>
                <c:pt idx="30">
                  <c:v>99</c:v>
                </c:pt>
                <c:pt idx="31">
                  <c:v>99</c:v>
                </c:pt>
                <c:pt idx="32">
                  <c:v>99</c:v>
                </c:pt>
                <c:pt idx="33">
                  <c:v>99</c:v>
                </c:pt>
                <c:pt idx="34">
                  <c:v>99.15</c:v>
                </c:pt>
                <c:pt idx="35">
                  <c:v>99.75</c:v>
                </c:pt>
                <c:pt idx="36">
                  <c:v>99</c:v>
                </c:pt>
                <c:pt idx="37">
                  <c:v>99</c:v>
                </c:pt>
                <c:pt idx="38">
                  <c:v>99</c:v>
                </c:pt>
                <c:pt idx="39">
                  <c:v>99</c:v>
                </c:pt>
                <c:pt idx="40">
                  <c:v>99</c:v>
                </c:pt>
                <c:pt idx="41">
                  <c:v>99</c:v>
                </c:pt>
                <c:pt idx="42">
                  <c:v>99</c:v>
                </c:pt>
                <c:pt idx="43">
                  <c:v>99</c:v>
                </c:pt>
                <c:pt idx="44">
                  <c:v>99</c:v>
                </c:pt>
                <c:pt idx="45">
                  <c:v>99</c:v>
                </c:pt>
                <c:pt idx="46">
                  <c:v>99</c:v>
                </c:pt>
                <c:pt idx="47">
                  <c:v>99</c:v>
                </c:pt>
                <c:pt idx="48">
                  <c:v>99</c:v>
                </c:pt>
                <c:pt idx="49">
                  <c:v>99</c:v>
                </c:pt>
                <c:pt idx="50">
                  <c:v>99</c:v>
                </c:pt>
                <c:pt idx="51">
                  <c:v>99</c:v>
                </c:pt>
                <c:pt idx="52">
                  <c:v>99</c:v>
                </c:pt>
                <c:pt idx="53">
                  <c:v>99</c:v>
                </c:pt>
                <c:pt idx="54">
                  <c:v>99</c:v>
                </c:pt>
                <c:pt idx="55">
                  <c:v>99</c:v>
                </c:pt>
                <c:pt idx="56">
                  <c:v>99</c:v>
                </c:pt>
                <c:pt idx="57">
                  <c:v>99</c:v>
                </c:pt>
                <c:pt idx="58">
                  <c:v>99</c:v>
                </c:pt>
                <c:pt idx="59">
                  <c:v>99</c:v>
                </c:pt>
                <c:pt idx="60">
                  <c:v>99</c:v>
                </c:pt>
                <c:pt idx="61">
                  <c:v>99</c:v>
                </c:pt>
                <c:pt idx="62">
                  <c:v>99</c:v>
                </c:pt>
              </c:numCache>
            </c:numRef>
          </c:val>
        </c:ser>
        <c:ser>
          <c:idx val="4"/>
          <c:order val="1"/>
          <c:tx>
            <c:v>продава</c:v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none"/>
          </c:marker>
          <c:cat>
            <c:numRef>
              <c:f>'[12]ДАННИ 5-8'!$A$1693:$A$1755</c:f>
              <c:numCache>
                <c:formatCode>General</c:formatCode>
                <c:ptCount val="63"/>
                <c:pt idx="0">
                  <c:v>42738</c:v>
                </c:pt>
                <c:pt idx="1">
                  <c:v>42739</c:v>
                </c:pt>
                <c:pt idx="2">
                  <c:v>42740</c:v>
                </c:pt>
                <c:pt idx="3">
                  <c:v>42741</c:v>
                </c:pt>
                <c:pt idx="4">
                  <c:v>42744</c:v>
                </c:pt>
                <c:pt idx="5">
                  <c:v>42745</c:v>
                </c:pt>
                <c:pt idx="6">
                  <c:v>42746</c:v>
                </c:pt>
                <c:pt idx="7">
                  <c:v>42747</c:v>
                </c:pt>
                <c:pt idx="8">
                  <c:v>42748</c:v>
                </c:pt>
                <c:pt idx="9">
                  <c:v>42751</c:v>
                </c:pt>
                <c:pt idx="10">
                  <c:v>42752</c:v>
                </c:pt>
                <c:pt idx="11">
                  <c:v>42753</c:v>
                </c:pt>
                <c:pt idx="12">
                  <c:v>42754</c:v>
                </c:pt>
                <c:pt idx="13">
                  <c:v>42755</c:v>
                </c:pt>
                <c:pt idx="14">
                  <c:v>42758</c:v>
                </c:pt>
                <c:pt idx="15">
                  <c:v>42759</c:v>
                </c:pt>
                <c:pt idx="16">
                  <c:v>42760</c:v>
                </c:pt>
                <c:pt idx="17">
                  <c:v>42761</c:v>
                </c:pt>
                <c:pt idx="18">
                  <c:v>42762</c:v>
                </c:pt>
                <c:pt idx="19">
                  <c:v>42765</c:v>
                </c:pt>
                <c:pt idx="20">
                  <c:v>42766</c:v>
                </c:pt>
                <c:pt idx="21">
                  <c:v>42767</c:v>
                </c:pt>
                <c:pt idx="22">
                  <c:v>42768</c:v>
                </c:pt>
                <c:pt idx="23">
                  <c:v>42769</c:v>
                </c:pt>
                <c:pt idx="24">
                  <c:v>42772</c:v>
                </c:pt>
                <c:pt idx="25">
                  <c:v>42773</c:v>
                </c:pt>
                <c:pt idx="26">
                  <c:v>42774</c:v>
                </c:pt>
                <c:pt idx="27">
                  <c:v>42775</c:v>
                </c:pt>
                <c:pt idx="28">
                  <c:v>42776</c:v>
                </c:pt>
                <c:pt idx="29">
                  <c:v>42779</c:v>
                </c:pt>
                <c:pt idx="30">
                  <c:v>42780</c:v>
                </c:pt>
                <c:pt idx="31">
                  <c:v>42781</c:v>
                </c:pt>
                <c:pt idx="32">
                  <c:v>42782</c:v>
                </c:pt>
                <c:pt idx="33">
                  <c:v>42783</c:v>
                </c:pt>
                <c:pt idx="34">
                  <c:v>42786</c:v>
                </c:pt>
                <c:pt idx="35">
                  <c:v>42787</c:v>
                </c:pt>
                <c:pt idx="36">
                  <c:v>42788</c:v>
                </c:pt>
                <c:pt idx="37">
                  <c:v>42789</c:v>
                </c:pt>
                <c:pt idx="38">
                  <c:v>42790</c:v>
                </c:pt>
                <c:pt idx="39">
                  <c:v>42793</c:v>
                </c:pt>
                <c:pt idx="40">
                  <c:v>42794</c:v>
                </c:pt>
                <c:pt idx="41">
                  <c:v>42795</c:v>
                </c:pt>
                <c:pt idx="42">
                  <c:v>42796</c:v>
                </c:pt>
                <c:pt idx="43">
                  <c:v>42800</c:v>
                </c:pt>
                <c:pt idx="44">
                  <c:v>42801</c:v>
                </c:pt>
                <c:pt idx="45">
                  <c:v>42802</c:v>
                </c:pt>
                <c:pt idx="46">
                  <c:v>42803</c:v>
                </c:pt>
                <c:pt idx="47">
                  <c:v>42804</c:v>
                </c:pt>
                <c:pt idx="48">
                  <c:v>42807</c:v>
                </c:pt>
                <c:pt idx="49">
                  <c:v>42808</c:v>
                </c:pt>
                <c:pt idx="50">
                  <c:v>42809</c:v>
                </c:pt>
                <c:pt idx="51">
                  <c:v>42810</c:v>
                </c:pt>
                <c:pt idx="52">
                  <c:v>42811</c:v>
                </c:pt>
                <c:pt idx="53">
                  <c:v>42814</c:v>
                </c:pt>
                <c:pt idx="54">
                  <c:v>42815</c:v>
                </c:pt>
                <c:pt idx="55">
                  <c:v>42816</c:v>
                </c:pt>
                <c:pt idx="56">
                  <c:v>42817</c:v>
                </c:pt>
                <c:pt idx="57">
                  <c:v>42818</c:v>
                </c:pt>
                <c:pt idx="58">
                  <c:v>42821</c:v>
                </c:pt>
                <c:pt idx="59">
                  <c:v>42822</c:v>
                </c:pt>
                <c:pt idx="60">
                  <c:v>42823</c:v>
                </c:pt>
                <c:pt idx="61">
                  <c:v>42824</c:v>
                </c:pt>
                <c:pt idx="62">
                  <c:v>42825</c:v>
                </c:pt>
              </c:numCache>
            </c:numRef>
          </c:cat>
          <c:val>
            <c:numRef>
              <c:f>'[12]ДАННИ 5-8'!$C$1693:$C$1755</c:f>
              <c:numCache>
                <c:formatCode>General</c:formatCode>
                <c:ptCount val="63"/>
                <c:pt idx="0">
                  <c:v>100.2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100.2</c:v>
                </c:pt>
                <c:pt idx="15">
                  <c:v>99.25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100.1</c:v>
                </c:pt>
                <c:pt idx="25">
                  <c:v>99.75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  <c:pt idx="50">
                  <c:v>100</c:v>
                </c:pt>
                <c:pt idx="51">
                  <c:v>100</c:v>
                </c:pt>
                <c:pt idx="52">
                  <c:v>100</c:v>
                </c:pt>
                <c:pt idx="53">
                  <c:v>100</c:v>
                </c:pt>
                <c:pt idx="54">
                  <c:v>100</c:v>
                </c:pt>
                <c:pt idx="55">
                  <c:v>100</c:v>
                </c:pt>
                <c:pt idx="56">
                  <c:v>100</c:v>
                </c:pt>
                <c:pt idx="57">
                  <c:v>100</c:v>
                </c:pt>
                <c:pt idx="58">
                  <c:v>100</c:v>
                </c:pt>
                <c:pt idx="59">
                  <c:v>100</c:v>
                </c:pt>
                <c:pt idx="60">
                  <c:v>100</c:v>
                </c:pt>
                <c:pt idx="61">
                  <c:v>100</c:v>
                </c:pt>
                <c:pt idx="62">
                  <c:v>100</c:v>
                </c:pt>
              </c:numCache>
            </c:numRef>
          </c:val>
        </c:ser>
        <c:dLbls/>
        <c:marker val="1"/>
        <c:axId val="144280192"/>
        <c:axId val="144302464"/>
      </c:lineChart>
      <c:catAx>
        <c:axId val="144280192"/>
        <c:scaling>
          <c:orientation val="minMax"/>
        </c:scaling>
        <c:axPos val="b"/>
        <c:numFmt formatCode="dd/mm/yyyy" sourceLinked="0"/>
        <c:minorTickMark val="out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bg-BG"/>
          </a:p>
        </c:txPr>
        <c:crossAx val="144302464"/>
        <c:crossesAt val="50"/>
        <c:lblAlgn val="ctr"/>
        <c:lblOffset val="100"/>
        <c:tickLblSkip val="5"/>
        <c:tickMarkSkip val="10"/>
      </c:catAx>
      <c:valAx>
        <c:axId val="144302464"/>
        <c:scaling>
          <c:orientation val="minMax"/>
          <c:max val="105"/>
          <c:min val="90"/>
        </c:scaling>
        <c:axPos val="l"/>
        <c:majorGridlines>
          <c:spPr>
            <a:ln w="3175">
              <a:solidFill>
                <a:schemeClr val="tx1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 panose="020B0604020202020204" pitchFamily="34" charset="0"/>
                    <a:ea typeface="Times New Roman"/>
                    <a:cs typeface="Arial" panose="020B0604020202020204" pitchFamily="34" charset="0"/>
                  </a:defRPr>
                </a:pPr>
                <a:r>
                  <a:rPr lang="bg-BG" sz="900" b="0">
                    <a:latin typeface="Arial" panose="020B0604020202020204" pitchFamily="34" charset="0"/>
                    <a:cs typeface="Arial" panose="020B0604020202020204" pitchFamily="34" charset="0"/>
                  </a:rPr>
                  <a:t>щ.д.</a:t>
                </a:r>
              </a:p>
            </c:rich>
          </c:tx>
          <c:layout>
            <c:manualLayout>
              <c:xMode val="edge"/>
              <c:yMode val="edge"/>
              <c:x val="1.6806803743171689E-2"/>
              <c:y val="0.45592737247366638"/>
            </c:manualLayout>
          </c:layout>
          <c:spPr>
            <a:noFill/>
            <a:ln w="25400">
              <a:noFill/>
            </a:ln>
          </c:spPr>
        </c:title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bg-BG"/>
          </a:p>
        </c:txPr>
        <c:crossAx val="144280192"/>
        <c:crosses val="autoZero"/>
        <c:crossBetween val="between"/>
        <c:majorUnit val="5"/>
      </c:valAx>
      <c:spPr>
        <a:noFill/>
        <a:ln w="3175">
          <a:solidFill>
            <a:schemeClr val="tx1"/>
          </a:solidFill>
          <a:prstDash val="solid"/>
        </a:ln>
      </c:spPr>
    </c:plotArea>
    <c:legend>
      <c:legendPos val="b"/>
      <c:legendEntry>
        <c:idx val="1"/>
        <c:txPr>
          <a:bodyPr/>
          <a:lstStyle/>
          <a:p>
            <a:pPr>
              <a:defRPr sz="800"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bg-BG"/>
          </a:p>
        </c:txPr>
      </c:legendEntry>
      <c:layout>
        <c:manualLayout>
          <c:xMode val="edge"/>
          <c:yMode val="edge"/>
          <c:x val="0.27557255873051201"/>
          <c:y val="0.94528958416007014"/>
          <c:w val="0.35299889633937126"/>
          <c:h val="4.4073045246002092E-2"/>
        </c:manualLayout>
      </c:layout>
      <c:txPr>
        <a:bodyPr/>
        <a:lstStyle/>
        <a:p>
          <a:pPr>
            <a:defRPr sz="800">
              <a:latin typeface="Arial" panose="020B0604020202020204" pitchFamily="34" charset="0"/>
              <a:cs typeface="Arial" panose="020B0604020202020204" pitchFamily="34" charset="0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 cap="flat">
      <a:solidFill>
        <a:srgbClr val="000000"/>
      </a:solidFill>
      <a:prstDash val="solid"/>
      <a:round/>
    </a:ln>
  </c:spPr>
  <c:txPr>
    <a:bodyPr/>
    <a:lstStyle/>
    <a:p>
      <a:pPr>
        <a:defRPr sz="147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bg-BG"/>
    </a:p>
  </c:txPr>
  <c:printSettings>
    <c:headerFooter alignWithMargins="0">
      <c:oddFooter>&amp;LИзготвил: Ст. Кръстева
Проверил: К. Ангелова</c:oddFooter>
    </c:headerFooter>
    <c:pageMargins b="0.9842519685039367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/>
              <a:t>Котировки купува и продава на 10 годишната емисия</a:t>
            </a:r>
            <a:r>
              <a:rPr lang="bg-BG" baseline="0"/>
              <a:t> български </a:t>
            </a:r>
            <a:r>
              <a:rPr lang="bg-BG"/>
              <a:t>еврооблигации 
</a:t>
            </a:r>
          </a:p>
        </c:rich>
      </c:tx>
      <c:layout>
        <c:manualLayout>
          <c:xMode val="edge"/>
          <c:yMode val="edge"/>
          <c:x val="0.15124016905294257"/>
          <c:y val="3.86596768242166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333938294010891"/>
          <c:y val="0.21391779497950608"/>
          <c:w val="0.7622504537205087"/>
          <c:h val="0.48711401507381502"/>
        </c:manualLayout>
      </c:layout>
      <c:lineChart>
        <c:grouping val="standard"/>
        <c:ser>
          <c:idx val="1"/>
          <c:order val="0"/>
          <c:tx>
            <c:v>купува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[13]eurbid!$B$460:$B$524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[13]eurbid!$C$460:$C$524</c:f>
              <c:numCache>
                <c:formatCode>General</c:formatCode>
                <c:ptCount val="65"/>
                <c:pt idx="0">
                  <c:v>109.85</c:v>
                </c:pt>
                <c:pt idx="1">
                  <c:v>110.16</c:v>
                </c:pt>
                <c:pt idx="2">
                  <c:v>110.33</c:v>
                </c:pt>
                <c:pt idx="3">
                  <c:v>110</c:v>
                </c:pt>
                <c:pt idx="4">
                  <c:v>110</c:v>
                </c:pt>
                <c:pt idx="5">
                  <c:v>110.25</c:v>
                </c:pt>
                <c:pt idx="6">
                  <c:v>109.55</c:v>
                </c:pt>
                <c:pt idx="7">
                  <c:v>109.91</c:v>
                </c:pt>
                <c:pt idx="8">
                  <c:v>110.18</c:v>
                </c:pt>
                <c:pt idx="9">
                  <c:v>110</c:v>
                </c:pt>
                <c:pt idx="10">
                  <c:v>109.8</c:v>
                </c:pt>
                <c:pt idx="11">
                  <c:v>109.7</c:v>
                </c:pt>
                <c:pt idx="12">
                  <c:v>109.82</c:v>
                </c:pt>
                <c:pt idx="13">
                  <c:v>109.55</c:v>
                </c:pt>
                <c:pt idx="14">
                  <c:v>109.291</c:v>
                </c:pt>
                <c:pt idx="15">
                  <c:v>109.291</c:v>
                </c:pt>
                <c:pt idx="16">
                  <c:v>109.43</c:v>
                </c:pt>
                <c:pt idx="17">
                  <c:v>108.75</c:v>
                </c:pt>
                <c:pt idx="18">
                  <c:v>108.75</c:v>
                </c:pt>
                <c:pt idx="19">
                  <c:v>108.75</c:v>
                </c:pt>
                <c:pt idx="20">
                  <c:v>108.75</c:v>
                </c:pt>
                <c:pt idx="21">
                  <c:v>108.75</c:v>
                </c:pt>
                <c:pt idx="22">
                  <c:v>108.75</c:v>
                </c:pt>
                <c:pt idx="23">
                  <c:v>108.75</c:v>
                </c:pt>
                <c:pt idx="24">
                  <c:v>108.75</c:v>
                </c:pt>
                <c:pt idx="25">
                  <c:v>108.8</c:v>
                </c:pt>
                <c:pt idx="26">
                  <c:v>108.6</c:v>
                </c:pt>
                <c:pt idx="27">
                  <c:v>108.8</c:v>
                </c:pt>
                <c:pt idx="28">
                  <c:v>108.8</c:v>
                </c:pt>
                <c:pt idx="29">
                  <c:v>108.75</c:v>
                </c:pt>
                <c:pt idx="30">
                  <c:v>108.75</c:v>
                </c:pt>
                <c:pt idx="31">
                  <c:v>108.75</c:v>
                </c:pt>
                <c:pt idx="32">
                  <c:v>108.75</c:v>
                </c:pt>
                <c:pt idx="33">
                  <c:v>108.75</c:v>
                </c:pt>
                <c:pt idx="34">
                  <c:v>108.75</c:v>
                </c:pt>
                <c:pt idx="35">
                  <c:v>108.75</c:v>
                </c:pt>
                <c:pt idx="36">
                  <c:v>108.75</c:v>
                </c:pt>
                <c:pt idx="37">
                  <c:v>108.75</c:v>
                </c:pt>
                <c:pt idx="38">
                  <c:v>108.75</c:v>
                </c:pt>
                <c:pt idx="39">
                  <c:v>108.75</c:v>
                </c:pt>
                <c:pt idx="40">
                  <c:v>109.3</c:v>
                </c:pt>
                <c:pt idx="41">
                  <c:v>109.91500000000001</c:v>
                </c:pt>
                <c:pt idx="42">
                  <c:v>109.7</c:v>
                </c:pt>
                <c:pt idx="43">
                  <c:v>109.8</c:v>
                </c:pt>
                <c:pt idx="44">
                  <c:v>109.98099999999999</c:v>
                </c:pt>
                <c:pt idx="45">
                  <c:v>110.004</c:v>
                </c:pt>
                <c:pt idx="46">
                  <c:v>110.121</c:v>
                </c:pt>
                <c:pt idx="47">
                  <c:v>110.157</c:v>
                </c:pt>
                <c:pt idx="48">
                  <c:v>109.89100000000001</c:v>
                </c:pt>
                <c:pt idx="49">
                  <c:v>109.789</c:v>
                </c:pt>
                <c:pt idx="50">
                  <c:v>109.57299999999999</c:v>
                </c:pt>
                <c:pt idx="51">
                  <c:v>109.812</c:v>
                </c:pt>
                <c:pt idx="52">
                  <c:v>109.55</c:v>
                </c:pt>
                <c:pt idx="53">
                  <c:v>109.538</c:v>
                </c:pt>
                <c:pt idx="54">
                  <c:v>109.92700000000001</c:v>
                </c:pt>
                <c:pt idx="55">
                  <c:v>109.65</c:v>
                </c:pt>
                <c:pt idx="56">
                  <c:v>109.65</c:v>
                </c:pt>
                <c:pt idx="57">
                  <c:v>109.84099999999999</c:v>
                </c:pt>
                <c:pt idx="58">
                  <c:v>109.833</c:v>
                </c:pt>
                <c:pt idx="59">
                  <c:v>109.65</c:v>
                </c:pt>
                <c:pt idx="60">
                  <c:v>110.05</c:v>
                </c:pt>
                <c:pt idx="61">
                  <c:v>110.05</c:v>
                </c:pt>
                <c:pt idx="62">
                  <c:v>110.3</c:v>
                </c:pt>
                <c:pt idx="63">
                  <c:v>110.3</c:v>
                </c:pt>
                <c:pt idx="64">
                  <c:v>110.35</c:v>
                </c:pt>
              </c:numCache>
            </c:numRef>
          </c:val>
          <c:smooth val="1"/>
        </c:ser>
        <c:ser>
          <c:idx val="0"/>
          <c:order val="1"/>
          <c:tx>
            <c:v>продава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[13]eurbid!$B$460:$B$524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[13]eurbid!$D$460:$D$524</c:f>
              <c:numCache>
                <c:formatCode>General</c:formatCode>
                <c:ptCount val="65"/>
                <c:pt idx="0">
                  <c:v>111.05</c:v>
                </c:pt>
                <c:pt idx="1">
                  <c:v>110.77</c:v>
                </c:pt>
                <c:pt idx="2">
                  <c:v>110.94</c:v>
                </c:pt>
                <c:pt idx="3">
                  <c:v>111.15</c:v>
                </c:pt>
                <c:pt idx="4">
                  <c:v>111.05</c:v>
                </c:pt>
                <c:pt idx="5">
                  <c:v>110.86</c:v>
                </c:pt>
                <c:pt idx="6">
                  <c:v>110.5</c:v>
                </c:pt>
                <c:pt idx="7">
                  <c:v>110.44</c:v>
                </c:pt>
                <c:pt idx="8">
                  <c:v>110.71</c:v>
                </c:pt>
                <c:pt idx="9">
                  <c:v>111.1</c:v>
                </c:pt>
                <c:pt idx="10">
                  <c:v>111.05</c:v>
                </c:pt>
                <c:pt idx="11">
                  <c:v>111.15</c:v>
                </c:pt>
                <c:pt idx="12">
                  <c:v>110.28</c:v>
                </c:pt>
                <c:pt idx="13">
                  <c:v>110.75</c:v>
                </c:pt>
                <c:pt idx="14">
                  <c:v>110.711</c:v>
                </c:pt>
                <c:pt idx="15">
                  <c:v>110.711</c:v>
                </c:pt>
                <c:pt idx="16">
                  <c:v>109.88</c:v>
                </c:pt>
                <c:pt idx="17">
                  <c:v>109.25</c:v>
                </c:pt>
                <c:pt idx="18">
                  <c:v>109.25</c:v>
                </c:pt>
                <c:pt idx="19">
                  <c:v>109.25</c:v>
                </c:pt>
                <c:pt idx="20">
                  <c:v>109.25</c:v>
                </c:pt>
                <c:pt idx="21">
                  <c:v>109.25</c:v>
                </c:pt>
                <c:pt idx="22">
                  <c:v>109.25</c:v>
                </c:pt>
                <c:pt idx="23">
                  <c:v>109.25</c:v>
                </c:pt>
                <c:pt idx="24">
                  <c:v>109.25</c:v>
                </c:pt>
                <c:pt idx="25">
                  <c:v>110.05</c:v>
                </c:pt>
                <c:pt idx="26">
                  <c:v>109.95</c:v>
                </c:pt>
                <c:pt idx="27">
                  <c:v>109.86</c:v>
                </c:pt>
                <c:pt idx="28">
                  <c:v>109.93</c:v>
                </c:pt>
                <c:pt idx="29">
                  <c:v>109.25</c:v>
                </c:pt>
                <c:pt idx="30">
                  <c:v>109.25</c:v>
                </c:pt>
                <c:pt idx="31">
                  <c:v>109.25</c:v>
                </c:pt>
                <c:pt idx="32">
                  <c:v>109.25</c:v>
                </c:pt>
                <c:pt idx="33">
                  <c:v>109.25</c:v>
                </c:pt>
                <c:pt idx="34">
                  <c:v>109.25</c:v>
                </c:pt>
                <c:pt idx="35">
                  <c:v>109.9</c:v>
                </c:pt>
                <c:pt idx="36">
                  <c:v>109.95</c:v>
                </c:pt>
                <c:pt idx="37">
                  <c:v>109.25</c:v>
                </c:pt>
                <c:pt idx="38">
                  <c:v>109.25</c:v>
                </c:pt>
                <c:pt idx="39">
                  <c:v>109.25</c:v>
                </c:pt>
                <c:pt idx="40">
                  <c:v>110.18</c:v>
                </c:pt>
                <c:pt idx="41">
                  <c:v>110.288</c:v>
                </c:pt>
                <c:pt idx="42">
                  <c:v>110.78</c:v>
                </c:pt>
                <c:pt idx="43">
                  <c:v>110.78</c:v>
                </c:pt>
                <c:pt idx="44">
                  <c:v>110.35299999999999</c:v>
                </c:pt>
                <c:pt idx="45">
                  <c:v>110.376</c:v>
                </c:pt>
                <c:pt idx="46">
                  <c:v>110.494</c:v>
                </c:pt>
                <c:pt idx="47">
                  <c:v>110.53</c:v>
                </c:pt>
                <c:pt idx="48">
                  <c:v>110.262</c:v>
                </c:pt>
                <c:pt idx="49">
                  <c:v>110.16</c:v>
                </c:pt>
                <c:pt idx="50">
                  <c:v>109.943</c:v>
                </c:pt>
                <c:pt idx="51">
                  <c:v>110.18300000000001</c:v>
                </c:pt>
                <c:pt idx="52">
                  <c:v>110.76600000000001</c:v>
                </c:pt>
                <c:pt idx="53">
                  <c:v>109.907</c:v>
                </c:pt>
                <c:pt idx="54">
                  <c:v>110.298</c:v>
                </c:pt>
                <c:pt idx="55">
                  <c:v>110.48</c:v>
                </c:pt>
                <c:pt idx="56">
                  <c:v>110.48</c:v>
                </c:pt>
                <c:pt idx="57">
                  <c:v>110.211</c:v>
                </c:pt>
                <c:pt idx="58">
                  <c:v>110.202</c:v>
                </c:pt>
                <c:pt idx="59">
                  <c:v>110.7</c:v>
                </c:pt>
                <c:pt idx="60">
                  <c:v>110.6</c:v>
                </c:pt>
                <c:pt idx="61">
                  <c:v>110.98</c:v>
                </c:pt>
                <c:pt idx="62">
                  <c:v>111.1</c:v>
                </c:pt>
                <c:pt idx="63">
                  <c:v>111.1</c:v>
                </c:pt>
                <c:pt idx="64">
                  <c:v>111.48</c:v>
                </c:pt>
              </c:numCache>
            </c:numRef>
          </c:val>
        </c:ser>
        <c:dLbls/>
        <c:marker val="1"/>
        <c:axId val="144374400"/>
        <c:axId val="145707392"/>
      </c:lineChart>
      <c:catAx>
        <c:axId val="14437440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5707392"/>
        <c:crossesAt val="85"/>
        <c:lblAlgn val="ctr"/>
        <c:lblOffset val="100"/>
        <c:tickLblSkip val="5"/>
        <c:tickMarkSkip val="10"/>
      </c:catAx>
      <c:valAx>
        <c:axId val="145707392"/>
        <c:scaling>
          <c:orientation val="minMax"/>
          <c:max val="115"/>
          <c:min val="105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/>
                  <a:t>евро</a:t>
                </a:r>
              </a:p>
            </c:rich>
          </c:tx>
          <c:layout>
            <c:manualLayout>
              <c:xMode val="edge"/>
              <c:yMode val="edge"/>
              <c:x val="4.7186879417850547E-2"/>
              <c:y val="0.414949073010436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4374400"/>
        <c:crosses val="autoZero"/>
        <c:crossBetween val="between"/>
        <c:majorUnit val="2.5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4603748605498391"/>
          <c:y val="0.90979483002290495"/>
          <c:w val="0.28493641998453911"/>
          <c:h val="5.6700989299414473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/>
    <c:pageMargins b="1.2204724409448819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/>
              <a:t>Котировки купува и продава на </a:t>
            </a:r>
            <a:r>
              <a:rPr lang="en-US"/>
              <a:t>7</a:t>
            </a:r>
            <a:r>
              <a:rPr lang="bg-BG"/>
              <a:t> годишните емисии</a:t>
            </a:r>
            <a:r>
              <a:rPr lang="bg-BG" baseline="0"/>
              <a:t> български </a:t>
            </a:r>
            <a:r>
              <a:rPr lang="bg-BG"/>
              <a:t>еврооблигации</a:t>
            </a:r>
            <a:r>
              <a:rPr lang="en-US" baseline="0"/>
              <a:t> </a:t>
            </a:r>
            <a:r>
              <a:rPr lang="bg-BG" baseline="0"/>
              <a:t>емитирани през</a:t>
            </a:r>
            <a:r>
              <a:rPr lang="bg-BG"/>
              <a:t> 2015 и 2016 г.
</a:t>
            </a:r>
          </a:p>
        </c:rich>
      </c:tx>
      <c:layout>
        <c:manualLayout>
          <c:xMode val="edge"/>
          <c:yMode val="edge"/>
          <c:x val="0.15124008792187207"/>
          <c:y val="3.86596768242166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333938294010891"/>
          <c:y val="0.21391779497950608"/>
          <c:w val="0.7622504537205087"/>
          <c:h val="0.48711401507381502"/>
        </c:manualLayout>
      </c:layout>
      <c:lineChart>
        <c:grouping val="standard"/>
        <c:ser>
          <c:idx val="1"/>
          <c:order val="0"/>
          <c:tx>
            <c:v>купува 2015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[14]eurbid!$B$461:$B$525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[14]eurbid!$C$461:$C$525</c:f>
              <c:numCache>
                <c:formatCode>General</c:formatCode>
                <c:ptCount val="65"/>
                <c:pt idx="0">
                  <c:v>106.1</c:v>
                </c:pt>
                <c:pt idx="1">
                  <c:v>106.4</c:v>
                </c:pt>
                <c:pt idx="2">
                  <c:v>106.5</c:v>
                </c:pt>
                <c:pt idx="3">
                  <c:v>106.4</c:v>
                </c:pt>
                <c:pt idx="4">
                  <c:v>106.2</c:v>
                </c:pt>
                <c:pt idx="5">
                  <c:v>105.5</c:v>
                </c:pt>
                <c:pt idx="6">
                  <c:v>106.38</c:v>
                </c:pt>
                <c:pt idx="7">
                  <c:v>105.5</c:v>
                </c:pt>
                <c:pt idx="8">
                  <c:v>105.5</c:v>
                </c:pt>
                <c:pt idx="9">
                  <c:v>105.5</c:v>
                </c:pt>
                <c:pt idx="10">
                  <c:v>105.5</c:v>
                </c:pt>
                <c:pt idx="11">
                  <c:v>105.5</c:v>
                </c:pt>
                <c:pt idx="12">
                  <c:v>105.5</c:v>
                </c:pt>
                <c:pt idx="13">
                  <c:v>105.5</c:v>
                </c:pt>
                <c:pt idx="14">
                  <c:v>105.5</c:v>
                </c:pt>
                <c:pt idx="15">
                  <c:v>105.974</c:v>
                </c:pt>
                <c:pt idx="16">
                  <c:v>105.941</c:v>
                </c:pt>
                <c:pt idx="17">
                  <c:v>105.5</c:v>
                </c:pt>
                <c:pt idx="18">
                  <c:v>105.5</c:v>
                </c:pt>
                <c:pt idx="19">
                  <c:v>105.5</c:v>
                </c:pt>
                <c:pt idx="20">
                  <c:v>105.52800000000001</c:v>
                </c:pt>
                <c:pt idx="21">
                  <c:v>105.5</c:v>
                </c:pt>
                <c:pt idx="22">
                  <c:v>105.5</c:v>
                </c:pt>
                <c:pt idx="23">
                  <c:v>105.5</c:v>
                </c:pt>
                <c:pt idx="24">
                  <c:v>105.5</c:v>
                </c:pt>
                <c:pt idx="25">
                  <c:v>105.3</c:v>
                </c:pt>
                <c:pt idx="26">
                  <c:v>105.334</c:v>
                </c:pt>
                <c:pt idx="27">
                  <c:v>105.36</c:v>
                </c:pt>
                <c:pt idx="28">
                  <c:v>105.273</c:v>
                </c:pt>
                <c:pt idx="29">
                  <c:v>105.25</c:v>
                </c:pt>
                <c:pt idx="30">
                  <c:v>105.5</c:v>
                </c:pt>
                <c:pt idx="31">
                  <c:v>105.5</c:v>
                </c:pt>
                <c:pt idx="32">
                  <c:v>105.5</c:v>
                </c:pt>
                <c:pt idx="33">
                  <c:v>105.5</c:v>
                </c:pt>
                <c:pt idx="34">
                  <c:v>105.5</c:v>
                </c:pt>
                <c:pt idx="35">
                  <c:v>105.301</c:v>
                </c:pt>
                <c:pt idx="36">
                  <c:v>105.2</c:v>
                </c:pt>
                <c:pt idx="37">
                  <c:v>105.5</c:v>
                </c:pt>
                <c:pt idx="38">
                  <c:v>105.5</c:v>
                </c:pt>
                <c:pt idx="39">
                  <c:v>105.5</c:v>
                </c:pt>
                <c:pt idx="40">
                  <c:v>105.5</c:v>
                </c:pt>
                <c:pt idx="41">
                  <c:v>105.5</c:v>
                </c:pt>
                <c:pt idx="42">
                  <c:v>105.5</c:v>
                </c:pt>
                <c:pt idx="43">
                  <c:v>105.5</c:v>
                </c:pt>
                <c:pt idx="44">
                  <c:v>105.974</c:v>
                </c:pt>
                <c:pt idx="45">
                  <c:v>105.5</c:v>
                </c:pt>
                <c:pt idx="46">
                  <c:v>105.5</c:v>
                </c:pt>
                <c:pt idx="47">
                  <c:v>105.5</c:v>
                </c:pt>
                <c:pt idx="48">
                  <c:v>105.5</c:v>
                </c:pt>
                <c:pt idx="49">
                  <c:v>105.754</c:v>
                </c:pt>
                <c:pt idx="50">
                  <c:v>105.5</c:v>
                </c:pt>
                <c:pt idx="51">
                  <c:v>105.5</c:v>
                </c:pt>
                <c:pt idx="52">
                  <c:v>105.5</c:v>
                </c:pt>
                <c:pt idx="53">
                  <c:v>105.5</c:v>
                </c:pt>
                <c:pt idx="54">
                  <c:v>105.5</c:v>
                </c:pt>
                <c:pt idx="55">
                  <c:v>105.5</c:v>
                </c:pt>
                <c:pt idx="56">
                  <c:v>105.5</c:v>
                </c:pt>
                <c:pt idx="57">
                  <c:v>105.5</c:v>
                </c:pt>
                <c:pt idx="58">
                  <c:v>105.5</c:v>
                </c:pt>
                <c:pt idx="59">
                  <c:v>105.706</c:v>
                </c:pt>
                <c:pt idx="60">
                  <c:v>105.5</c:v>
                </c:pt>
                <c:pt idx="61">
                  <c:v>105.8</c:v>
                </c:pt>
                <c:pt idx="62">
                  <c:v>105.5</c:v>
                </c:pt>
                <c:pt idx="63">
                  <c:v>105.85</c:v>
                </c:pt>
                <c:pt idx="64">
                  <c:v>105.5</c:v>
                </c:pt>
              </c:numCache>
            </c:numRef>
          </c:val>
          <c:smooth val="1"/>
        </c:ser>
        <c:ser>
          <c:idx val="0"/>
          <c:order val="1"/>
          <c:tx>
            <c:v>продава 2015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[14]eurbid!$B$461:$B$525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[14]eurbid!$D$461:$D$525</c:f>
              <c:numCache>
                <c:formatCode>General</c:formatCode>
                <c:ptCount val="65"/>
                <c:pt idx="0">
                  <c:v>107</c:v>
                </c:pt>
                <c:pt idx="1">
                  <c:v>107.2</c:v>
                </c:pt>
                <c:pt idx="2">
                  <c:v>107.03</c:v>
                </c:pt>
                <c:pt idx="3">
                  <c:v>107.45</c:v>
                </c:pt>
                <c:pt idx="4">
                  <c:v>107.35</c:v>
                </c:pt>
                <c:pt idx="5">
                  <c:v>106.25</c:v>
                </c:pt>
                <c:pt idx="6">
                  <c:v>106.75</c:v>
                </c:pt>
                <c:pt idx="7">
                  <c:v>106.25</c:v>
                </c:pt>
                <c:pt idx="8">
                  <c:v>106.25</c:v>
                </c:pt>
                <c:pt idx="9">
                  <c:v>106.25</c:v>
                </c:pt>
                <c:pt idx="10">
                  <c:v>106.25</c:v>
                </c:pt>
                <c:pt idx="11">
                  <c:v>106.25</c:v>
                </c:pt>
                <c:pt idx="12">
                  <c:v>106.25</c:v>
                </c:pt>
                <c:pt idx="13">
                  <c:v>106.25</c:v>
                </c:pt>
                <c:pt idx="14">
                  <c:v>106.25</c:v>
                </c:pt>
                <c:pt idx="15">
                  <c:v>106.34</c:v>
                </c:pt>
                <c:pt idx="16">
                  <c:v>106.306</c:v>
                </c:pt>
                <c:pt idx="17">
                  <c:v>106.25</c:v>
                </c:pt>
                <c:pt idx="18">
                  <c:v>106.25</c:v>
                </c:pt>
                <c:pt idx="19">
                  <c:v>106.25</c:v>
                </c:pt>
                <c:pt idx="20">
                  <c:v>105.89100000000001</c:v>
                </c:pt>
                <c:pt idx="21">
                  <c:v>106.25</c:v>
                </c:pt>
                <c:pt idx="22">
                  <c:v>106.25</c:v>
                </c:pt>
                <c:pt idx="23">
                  <c:v>106.25</c:v>
                </c:pt>
                <c:pt idx="24">
                  <c:v>106.25</c:v>
                </c:pt>
                <c:pt idx="25">
                  <c:v>106.5</c:v>
                </c:pt>
                <c:pt idx="26">
                  <c:v>105.746</c:v>
                </c:pt>
                <c:pt idx="27">
                  <c:v>105.77200000000001</c:v>
                </c:pt>
                <c:pt idx="28">
                  <c:v>105.684</c:v>
                </c:pt>
                <c:pt idx="29">
                  <c:v>106.3</c:v>
                </c:pt>
                <c:pt idx="30">
                  <c:v>106.25</c:v>
                </c:pt>
                <c:pt idx="31">
                  <c:v>106.25</c:v>
                </c:pt>
                <c:pt idx="32">
                  <c:v>106.25</c:v>
                </c:pt>
                <c:pt idx="33">
                  <c:v>106.25</c:v>
                </c:pt>
                <c:pt idx="34">
                  <c:v>106.25</c:v>
                </c:pt>
                <c:pt idx="35">
                  <c:v>105.71</c:v>
                </c:pt>
                <c:pt idx="36">
                  <c:v>106.1</c:v>
                </c:pt>
                <c:pt idx="37">
                  <c:v>106.25</c:v>
                </c:pt>
                <c:pt idx="38">
                  <c:v>106.25</c:v>
                </c:pt>
                <c:pt idx="39">
                  <c:v>106.25</c:v>
                </c:pt>
                <c:pt idx="40">
                  <c:v>106.25</c:v>
                </c:pt>
                <c:pt idx="41">
                  <c:v>106.25</c:v>
                </c:pt>
                <c:pt idx="42">
                  <c:v>106.25</c:v>
                </c:pt>
                <c:pt idx="43">
                  <c:v>106.25</c:v>
                </c:pt>
                <c:pt idx="44">
                  <c:v>106.383</c:v>
                </c:pt>
                <c:pt idx="45">
                  <c:v>106.25</c:v>
                </c:pt>
                <c:pt idx="46">
                  <c:v>106.25</c:v>
                </c:pt>
                <c:pt idx="47">
                  <c:v>106.25</c:v>
                </c:pt>
                <c:pt idx="48">
                  <c:v>106.25</c:v>
                </c:pt>
                <c:pt idx="49">
                  <c:v>106.161</c:v>
                </c:pt>
                <c:pt idx="50">
                  <c:v>106.25</c:v>
                </c:pt>
                <c:pt idx="51">
                  <c:v>106.25</c:v>
                </c:pt>
                <c:pt idx="52">
                  <c:v>106.25</c:v>
                </c:pt>
                <c:pt idx="53">
                  <c:v>106.25</c:v>
                </c:pt>
                <c:pt idx="54">
                  <c:v>106.25</c:v>
                </c:pt>
                <c:pt idx="55">
                  <c:v>106.25</c:v>
                </c:pt>
                <c:pt idx="56">
                  <c:v>106.25</c:v>
                </c:pt>
                <c:pt idx="57">
                  <c:v>106.25</c:v>
                </c:pt>
                <c:pt idx="58">
                  <c:v>106.25</c:v>
                </c:pt>
                <c:pt idx="59">
                  <c:v>106.11</c:v>
                </c:pt>
                <c:pt idx="60">
                  <c:v>106.25</c:v>
                </c:pt>
                <c:pt idx="61">
                  <c:v>106.65</c:v>
                </c:pt>
                <c:pt idx="62">
                  <c:v>106.25</c:v>
                </c:pt>
                <c:pt idx="63">
                  <c:v>106.7</c:v>
                </c:pt>
                <c:pt idx="64">
                  <c:v>106.25</c:v>
                </c:pt>
              </c:numCache>
            </c:numRef>
          </c:val>
        </c:ser>
        <c:ser>
          <c:idx val="2"/>
          <c:order val="2"/>
          <c:tx>
            <c:v>купува 2016</c:v>
          </c:tx>
          <c:spPr>
            <a:ln w="25400">
              <a:solidFill>
                <a:srgbClr val="00B050"/>
              </a:solidFill>
              <a:prstDash val="sysDash"/>
            </a:ln>
          </c:spPr>
          <c:marker>
            <c:symbol val="none"/>
          </c:marker>
          <c:cat>
            <c:numRef>
              <c:f>[14]eurbid!$B$461:$B$525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[14]eurbid!$E$461:$E$525</c:f>
              <c:numCache>
                <c:formatCode>General</c:formatCode>
                <c:ptCount val="65"/>
                <c:pt idx="0">
                  <c:v>104.377</c:v>
                </c:pt>
                <c:pt idx="1">
                  <c:v>104.92700000000001</c:v>
                </c:pt>
                <c:pt idx="2">
                  <c:v>105.172</c:v>
                </c:pt>
                <c:pt idx="3">
                  <c:v>105.20399999999999</c:v>
                </c:pt>
                <c:pt idx="4">
                  <c:v>105.22</c:v>
                </c:pt>
                <c:pt idx="5">
                  <c:v>105.282</c:v>
                </c:pt>
                <c:pt idx="6">
                  <c:v>105.09099999999999</c:v>
                </c:pt>
                <c:pt idx="7">
                  <c:v>104.958</c:v>
                </c:pt>
                <c:pt idx="8">
                  <c:v>105.06699999999999</c:v>
                </c:pt>
                <c:pt idx="9">
                  <c:v>104.99</c:v>
                </c:pt>
                <c:pt idx="10">
                  <c:v>105.188</c:v>
                </c:pt>
                <c:pt idx="11">
                  <c:v>105.149</c:v>
                </c:pt>
                <c:pt idx="12">
                  <c:v>105.05800000000001</c:v>
                </c:pt>
                <c:pt idx="13">
                  <c:v>104.982</c:v>
                </c:pt>
                <c:pt idx="14">
                  <c:v>103.75</c:v>
                </c:pt>
                <c:pt idx="15">
                  <c:v>104.556</c:v>
                </c:pt>
                <c:pt idx="16">
                  <c:v>104.426</c:v>
                </c:pt>
                <c:pt idx="17">
                  <c:v>103.75</c:v>
                </c:pt>
                <c:pt idx="18">
                  <c:v>103.75</c:v>
                </c:pt>
                <c:pt idx="19">
                  <c:v>103.75</c:v>
                </c:pt>
                <c:pt idx="20">
                  <c:v>103.92</c:v>
                </c:pt>
                <c:pt idx="21">
                  <c:v>103.75</c:v>
                </c:pt>
                <c:pt idx="22">
                  <c:v>103.75</c:v>
                </c:pt>
                <c:pt idx="23">
                  <c:v>103.75</c:v>
                </c:pt>
                <c:pt idx="24">
                  <c:v>103.75</c:v>
                </c:pt>
                <c:pt idx="25">
                  <c:v>103.685</c:v>
                </c:pt>
                <c:pt idx="26">
                  <c:v>104.42</c:v>
                </c:pt>
                <c:pt idx="27">
                  <c:v>103.44499999999999</c:v>
                </c:pt>
                <c:pt idx="28">
                  <c:v>103.6</c:v>
                </c:pt>
                <c:pt idx="29">
                  <c:v>103.75</c:v>
                </c:pt>
                <c:pt idx="30">
                  <c:v>103.75</c:v>
                </c:pt>
                <c:pt idx="31">
                  <c:v>103.75</c:v>
                </c:pt>
                <c:pt idx="32">
                  <c:v>103.75</c:v>
                </c:pt>
                <c:pt idx="33">
                  <c:v>103.75</c:v>
                </c:pt>
                <c:pt idx="34">
                  <c:v>103.75</c:v>
                </c:pt>
                <c:pt idx="35">
                  <c:v>103.351</c:v>
                </c:pt>
                <c:pt idx="36">
                  <c:v>103.364</c:v>
                </c:pt>
                <c:pt idx="37">
                  <c:v>103.75</c:v>
                </c:pt>
                <c:pt idx="38">
                  <c:v>103.75</c:v>
                </c:pt>
                <c:pt idx="39">
                  <c:v>103.75</c:v>
                </c:pt>
                <c:pt idx="40">
                  <c:v>103.75</c:v>
                </c:pt>
                <c:pt idx="41">
                  <c:v>103.75</c:v>
                </c:pt>
                <c:pt idx="42">
                  <c:v>103.75</c:v>
                </c:pt>
                <c:pt idx="43">
                  <c:v>103.75</c:v>
                </c:pt>
                <c:pt idx="44">
                  <c:v>104.39700000000001</c:v>
                </c:pt>
                <c:pt idx="45">
                  <c:v>103.75</c:v>
                </c:pt>
                <c:pt idx="46">
                  <c:v>103.75</c:v>
                </c:pt>
                <c:pt idx="47">
                  <c:v>103.75</c:v>
                </c:pt>
                <c:pt idx="48">
                  <c:v>103.75</c:v>
                </c:pt>
                <c:pt idx="49">
                  <c:v>103.75</c:v>
                </c:pt>
                <c:pt idx="50">
                  <c:v>103.75</c:v>
                </c:pt>
                <c:pt idx="51">
                  <c:v>103.75</c:v>
                </c:pt>
                <c:pt idx="52">
                  <c:v>103.75</c:v>
                </c:pt>
                <c:pt idx="53">
                  <c:v>103.75</c:v>
                </c:pt>
                <c:pt idx="54">
                  <c:v>103.75</c:v>
                </c:pt>
                <c:pt idx="55">
                  <c:v>103.75</c:v>
                </c:pt>
                <c:pt idx="56">
                  <c:v>103.75</c:v>
                </c:pt>
                <c:pt idx="57">
                  <c:v>103.75</c:v>
                </c:pt>
                <c:pt idx="58">
                  <c:v>103.75</c:v>
                </c:pt>
                <c:pt idx="59">
                  <c:v>104.24299999999999</c:v>
                </c:pt>
                <c:pt idx="60">
                  <c:v>103.75</c:v>
                </c:pt>
                <c:pt idx="61">
                  <c:v>104.42400000000001</c:v>
                </c:pt>
                <c:pt idx="62">
                  <c:v>103.75</c:v>
                </c:pt>
                <c:pt idx="63">
                  <c:v>104.726</c:v>
                </c:pt>
                <c:pt idx="64">
                  <c:v>104.702</c:v>
                </c:pt>
              </c:numCache>
            </c:numRef>
          </c:val>
        </c:ser>
        <c:ser>
          <c:idx val="3"/>
          <c:order val="3"/>
          <c:tx>
            <c:v>продава 2016</c:v>
          </c:tx>
          <c:spPr>
            <a:ln w="25400">
              <a:solidFill>
                <a:srgbClr val="002060"/>
              </a:solidFill>
              <a:prstDash val="sysDash"/>
            </a:ln>
          </c:spPr>
          <c:marker>
            <c:symbol val="none"/>
          </c:marker>
          <c:cat>
            <c:numRef>
              <c:f>[14]eurbid!$B$461:$B$525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[14]eurbid!$F$461:$F$525</c:f>
              <c:numCache>
                <c:formatCode>General</c:formatCode>
                <c:ptCount val="65"/>
                <c:pt idx="0">
                  <c:v>104.867</c:v>
                </c:pt>
                <c:pt idx="1">
                  <c:v>105.42</c:v>
                </c:pt>
                <c:pt idx="2">
                  <c:v>105.666</c:v>
                </c:pt>
                <c:pt idx="3">
                  <c:v>105.69799999999999</c:v>
                </c:pt>
                <c:pt idx="4">
                  <c:v>105.71</c:v>
                </c:pt>
                <c:pt idx="5">
                  <c:v>105.776</c:v>
                </c:pt>
                <c:pt idx="6">
                  <c:v>105.584</c:v>
                </c:pt>
                <c:pt idx="7">
                  <c:v>105.45</c:v>
                </c:pt>
                <c:pt idx="8">
                  <c:v>105.559</c:v>
                </c:pt>
                <c:pt idx="9">
                  <c:v>105.48</c:v>
                </c:pt>
                <c:pt idx="10">
                  <c:v>105.68</c:v>
                </c:pt>
                <c:pt idx="11">
                  <c:v>105.64</c:v>
                </c:pt>
                <c:pt idx="12">
                  <c:v>105.54900000000001</c:v>
                </c:pt>
                <c:pt idx="13">
                  <c:v>105.47199999999999</c:v>
                </c:pt>
                <c:pt idx="14">
                  <c:v>104.25</c:v>
                </c:pt>
                <c:pt idx="15">
                  <c:v>105.04300000000001</c:v>
                </c:pt>
                <c:pt idx="16">
                  <c:v>104.91200000000001</c:v>
                </c:pt>
                <c:pt idx="17">
                  <c:v>104.25</c:v>
                </c:pt>
                <c:pt idx="18">
                  <c:v>104.25</c:v>
                </c:pt>
                <c:pt idx="19">
                  <c:v>104.25</c:v>
                </c:pt>
                <c:pt idx="20">
                  <c:v>104.4</c:v>
                </c:pt>
                <c:pt idx="21">
                  <c:v>104.25</c:v>
                </c:pt>
                <c:pt idx="22">
                  <c:v>104.25</c:v>
                </c:pt>
                <c:pt idx="23">
                  <c:v>104.25</c:v>
                </c:pt>
                <c:pt idx="24">
                  <c:v>104.25</c:v>
                </c:pt>
                <c:pt idx="25">
                  <c:v>104.044</c:v>
                </c:pt>
                <c:pt idx="26">
                  <c:v>104.9</c:v>
                </c:pt>
                <c:pt idx="27">
                  <c:v>103.803</c:v>
                </c:pt>
                <c:pt idx="28">
                  <c:v>104.08</c:v>
                </c:pt>
                <c:pt idx="29">
                  <c:v>104.25</c:v>
                </c:pt>
                <c:pt idx="30">
                  <c:v>104.25</c:v>
                </c:pt>
                <c:pt idx="31">
                  <c:v>104.25</c:v>
                </c:pt>
                <c:pt idx="32">
                  <c:v>104.25</c:v>
                </c:pt>
                <c:pt idx="33">
                  <c:v>104.25</c:v>
                </c:pt>
                <c:pt idx="34">
                  <c:v>104.25</c:v>
                </c:pt>
                <c:pt idx="35">
                  <c:v>103.706</c:v>
                </c:pt>
                <c:pt idx="36">
                  <c:v>103.71899999999999</c:v>
                </c:pt>
                <c:pt idx="37">
                  <c:v>104.25</c:v>
                </c:pt>
                <c:pt idx="38">
                  <c:v>104.25</c:v>
                </c:pt>
                <c:pt idx="39">
                  <c:v>104.25</c:v>
                </c:pt>
                <c:pt idx="40">
                  <c:v>104.25</c:v>
                </c:pt>
                <c:pt idx="41">
                  <c:v>104.25</c:v>
                </c:pt>
                <c:pt idx="42">
                  <c:v>104.25</c:v>
                </c:pt>
                <c:pt idx="43">
                  <c:v>104.25</c:v>
                </c:pt>
                <c:pt idx="44">
                  <c:v>104.755</c:v>
                </c:pt>
                <c:pt idx="45">
                  <c:v>104.25</c:v>
                </c:pt>
                <c:pt idx="46">
                  <c:v>104.25</c:v>
                </c:pt>
                <c:pt idx="47">
                  <c:v>104.25</c:v>
                </c:pt>
                <c:pt idx="48">
                  <c:v>104.25</c:v>
                </c:pt>
                <c:pt idx="49">
                  <c:v>104.25</c:v>
                </c:pt>
                <c:pt idx="50">
                  <c:v>104.25</c:v>
                </c:pt>
                <c:pt idx="51">
                  <c:v>104.25</c:v>
                </c:pt>
                <c:pt idx="52">
                  <c:v>104.25</c:v>
                </c:pt>
                <c:pt idx="53">
                  <c:v>104.25</c:v>
                </c:pt>
                <c:pt idx="54">
                  <c:v>104.25</c:v>
                </c:pt>
                <c:pt idx="55">
                  <c:v>104.25</c:v>
                </c:pt>
                <c:pt idx="56">
                  <c:v>104.25</c:v>
                </c:pt>
                <c:pt idx="57">
                  <c:v>104.25</c:v>
                </c:pt>
                <c:pt idx="58">
                  <c:v>104.25</c:v>
                </c:pt>
                <c:pt idx="59">
                  <c:v>104.59699999999999</c:v>
                </c:pt>
                <c:pt idx="60">
                  <c:v>104.25</c:v>
                </c:pt>
                <c:pt idx="61">
                  <c:v>104.77800000000001</c:v>
                </c:pt>
                <c:pt idx="62">
                  <c:v>104.25</c:v>
                </c:pt>
                <c:pt idx="63">
                  <c:v>105.081</c:v>
                </c:pt>
                <c:pt idx="64">
                  <c:v>105.057</c:v>
                </c:pt>
              </c:numCache>
            </c:numRef>
          </c:val>
        </c:ser>
        <c:dLbls/>
        <c:marker val="1"/>
        <c:axId val="145789696"/>
        <c:axId val="145791232"/>
      </c:lineChart>
      <c:catAx>
        <c:axId val="14578969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5791232"/>
        <c:crossesAt val="85"/>
        <c:lblAlgn val="ctr"/>
        <c:lblOffset val="100"/>
        <c:tickLblSkip val="5"/>
        <c:tickMarkSkip val="10"/>
      </c:catAx>
      <c:valAx>
        <c:axId val="145791232"/>
        <c:scaling>
          <c:orientation val="minMax"/>
          <c:max val="110"/>
          <c:min val="1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/>
                  <a:t>евро</a:t>
                </a:r>
              </a:p>
            </c:rich>
          </c:tx>
          <c:layout>
            <c:manualLayout>
              <c:xMode val="edge"/>
              <c:yMode val="edge"/>
              <c:x val="4.7186963820335229E-2"/>
              <c:y val="0.414949073010436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5789696"/>
        <c:crosses val="autoZero"/>
        <c:crossBetween val="between"/>
        <c:majorUnit val="2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145084072971448"/>
          <c:y val="0.90250645724987322"/>
          <c:w val="0.41923782495385958"/>
          <c:h val="6.845200052911164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/>
    <c:pageMargins b="1.2204724409448819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 sz="1175" b="1" i="0" u="none" strike="noStrike" baseline="0">
                <a:effectLst/>
              </a:rPr>
              <a:t>Котировки купува и продава на 12 годишните емисии български еврооблигации</a:t>
            </a:r>
            <a:r>
              <a:rPr lang="en-US" sz="1175" b="1" i="0" u="none" strike="noStrike" baseline="0">
                <a:effectLst/>
              </a:rPr>
              <a:t> </a:t>
            </a:r>
            <a:r>
              <a:rPr lang="bg-BG" sz="1175" b="1" i="0" u="none" strike="noStrike" baseline="0">
                <a:effectLst/>
              </a:rPr>
              <a:t>емитирани през 2015 и 2016 г</a:t>
            </a:r>
            <a:endParaRPr lang="bg-BG"/>
          </a:p>
        </c:rich>
      </c:tx>
      <c:layout>
        <c:manualLayout>
          <c:xMode val="edge"/>
          <c:yMode val="edge"/>
          <c:x val="0.15124027341105337"/>
          <c:y val="3.86596768242166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333938294010891"/>
          <c:y val="0.21391779497950608"/>
          <c:w val="0.7622504537205087"/>
          <c:h val="0.48711401507381502"/>
        </c:manualLayout>
      </c:layout>
      <c:lineChart>
        <c:grouping val="standard"/>
        <c:ser>
          <c:idx val="1"/>
          <c:order val="0"/>
          <c:tx>
            <c:v>купува 2015</c:v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[15]eurbid!$B$461:$B$525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[15]eurbid!$C$461:$C$525</c:f>
              <c:numCache>
                <c:formatCode>General</c:formatCode>
                <c:ptCount val="65"/>
                <c:pt idx="0">
                  <c:v>103.8</c:v>
                </c:pt>
                <c:pt idx="1">
                  <c:v>104.16</c:v>
                </c:pt>
                <c:pt idx="2">
                  <c:v>104.55</c:v>
                </c:pt>
                <c:pt idx="3">
                  <c:v>104.6</c:v>
                </c:pt>
                <c:pt idx="4">
                  <c:v>104.55</c:v>
                </c:pt>
                <c:pt idx="5">
                  <c:v>104.333</c:v>
                </c:pt>
                <c:pt idx="6">
                  <c:v>104.48</c:v>
                </c:pt>
                <c:pt idx="7">
                  <c:v>104.059</c:v>
                </c:pt>
                <c:pt idx="8">
                  <c:v>104.429</c:v>
                </c:pt>
                <c:pt idx="9">
                  <c:v>104.81100000000001</c:v>
                </c:pt>
                <c:pt idx="10">
                  <c:v>104.482</c:v>
                </c:pt>
                <c:pt idx="11">
                  <c:v>104.559</c:v>
                </c:pt>
                <c:pt idx="12">
                  <c:v>104.425</c:v>
                </c:pt>
                <c:pt idx="13">
                  <c:v>104.49</c:v>
                </c:pt>
                <c:pt idx="14">
                  <c:v>103</c:v>
                </c:pt>
                <c:pt idx="15">
                  <c:v>104.4</c:v>
                </c:pt>
                <c:pt idx="16">
                  <c:v>104.04600000000001</c:v>
                </c:pt>
                <c:pt idx="17">
                  <c:v>104.19499999999999</c:v>
                </c:pt>
                <c:pt idx="18">
                  <c:v>104.41200000000001</c:v>
                </c:pt>
                <c:pt idx="19">
                  <c:v>103</c:v>
                </c:pt>
                <c:pt idx="20">
                  <c:v>103</c:v>
                </c:pt>
                <c:pt idx="21">
                  <c:v>103.8</c:v>
                </c:pt>
                <c:pt idx="22">
                  <c:v>104.063</c:v>
                </c:pt>
                <c:pt idx="23">
                  <c:v>103</c:v>
                </c:pt>
                <c:pt idx="24">
                  <c:v>103</c:v>
                </c:pt>
                <c:pt idx="25">
                  <c:v>103.3</c:v>
                </c:pt>
                <c:pt idx="26">
                  <c:v>103.873</c:v>
                </c:pt>
                <c:pt idx="27">
                  <c:v>103.956</c:v>
                </c:pt>
                <c:pt idx="28">
                  <c:v>103.863</c:v>
                </c:pt>
                <c:pt idx="29">
                  <c:v>103</c:v>
                </c:pt>
                <c:pt idx="30">
                  <c:v>103.886</c:v>
                </c:pt>
                <c:pt idx="31">
                  <c:v>103.96299999999999</c:v>
                </c:pt>
                <c:pt idx="32">
                  <c:v>103.505</c:v>
                </c:pt>
                <c:pt idx="33">
                  <c:v>103.517</c:v>
                </c:pt>
                <c:pt idx="34">
                  <c:v>103</c:v>
                </c:pt>
                <c:pt idx="35">
                  <c:v>103.523</c:v>
                </c:pt>
                <c:pt idx="36">
                  <c:v>103.611</c:v>
                </c:pt>
                <c:pt idx="37">
                  <c:v>103.494</c:v>
                </c:pt>
                <c:pt idx="38">
                  <c:v>103</c:v>
                </c:pt>
                <c:pt idx="39">
                  <c:v>103</c:v>
                </c:pt>
                <c:pt idx="40">
                  <c:v>103</c:v>
                </c:pt>
                <c:pt idx="41">
                  <c:v>104.45099999999999</c:v>
                </c:pt>
                <c:pt idx="42">
                  <c:v>104.646</c:v>
                </c:pt>
                <c:pt idx="43">
                  <c:v>104.651</c:v>
                </c:pt>
                <c:pt idx="44">
                  <c:v>104.73699999999999</c:v>
                </c:pt>
                <c:pt idx="45">
                  <c:v>104.7</c:v>
                </c:pt>
                <c:pt idx="46">
                  <c:v>104.559</c:v>
                </c:pt>
                <c:pt idx="47">
                  <c:v>104.65600000000001</c:v>
                </c:pt>
                <c:pt idx="48">
                  <c:v>104.45699999999999</c:v>
                </c:pt>
                <c:pt idx="49">
                  <c:v>104.551</c:v>
                </c:pt>
                <c:pt idx="50">
                  <c:v>104.224</c:v>
                </c:pt>
                <c:pt idx="51">
                  <c:v>104.48</c:v>
                </c:pt>
                <c:pt idx="52">
                  <c:v>104.762</c:v>
                </c:pt>
                <c:pt idx="53">
                  <c:v>104.65</c:v>
                </c:pt>
                <c:pt idx="54">
                  <c:v>104.804</c:v>
                </c:pt>
                <c:pt idx="55">
                  <c:v>104.869</c:v>
                </c:pt>
                <c:pt idx="56">
                  <c:v>104.90600000000001</c:v>
                </c:pt>
                <c:pt idx="57">
                  <c:v>104.861</c:v>
                </c:pt>
                <c:pt idx="58">
                  <c:v>104.95699999999999</c:v>
                </c:pt>
                <c:pt idx="59">
                  <c:v>104.744</c:v>
                </c:pt>
                <c:pt idx="60">
                  <c:v>105.214</c:v>
                </c:pt>
                <c:pt idx="61">
                  <c:v>105.1</c:v>
                </c:pt>
                <c:pt idx="62">
                  <c:v>105.3</c:v>
                </c:pt>
                <c:pt idx="63">
                  <c:v>105.55</c:v>
                </c:pt>
                <c:pt idx="64">
                  <c:v>105.6</c:v>
                </c:pt>
              </c:numCache>
            </c:numRef>
          </c:val>
          <c:smooth val="1"/>
        </c:ser>
        <c:ser>
          <c:idx val="0"/>
          <c:order val="1"/>
          <c:tx>
            <c:v>продава 2015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[15]eurbid!$B$461:$B$525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[15]eurbid!$D$461:$D$525</c:f>
              <c:numCache>
                <c:formatCode>General</c:formatCode>
                <c:ptCount val="65"/>
                <c:pt idx="0">
                  <c:v>104.6</c:v>
                </c:pt>
                <c:pt idx="1">
                  <c:v>105.1</c:v>
                </c:pt>
                <c:pt idx="2">
                  <c:v>105.42</c:v>
                </c:pt>
                <c:pt idx="3">
                  <c:v>105.42</c:v>
                </c:pt>
                <c:pt idx="4">
                  <c:v>105.42</c:v>
                </c:pt>
                <c:pt idx="5">
                  <c:v>105.268</c:v>
                </c:pt>
                <c:pt idx="6">
                  <c:v>105.417</c:v>
                </c:pt>
                <c:pt idx="7">
                  <c:v>104.991</c:v>
                </c:pt>
                <c:pt idx="8">
                  <c:v>105.364</c:v>
                </c:pt>
                <c:pt idx="9">
                  <c:v>105.75</c:v>
                </c:pt>
                <c:pt idx="10">
                  <c:v>105.417</c:v>
                </c:pt>
                <c:pt idx="11">
                  <c:v>105.495</c:v>
                </c:pt>
                <c:pt idx="12">
                  <c:v>105.35899999999999</c:v>
                </c:pt>
                <c:pt idx="13">
                  <c:v>105.42400000000001</c:v>
                </c:pt>
                <c:pt idx="14">
                  <c:v>103.75</c:v>
                </c:pt>
                <c:pt idx="15">
                  <c:v>105.333</c:v>
                </c:pt>
                <c:pt idx="16">
                  <c:v>105.155</c:v>
                </c:pt>
                <c:pt idx="17">
                  <c:v>105.125</c:v>
                </c:pt>
                <c:pt idx="18">
                  <c:v>105.34399999999999</c:v>
                </c:pt>
                <c:pt idx="19">
                  <c:v>103.75</c:v>
                </c:pt>
                <c:pt idx="20">
                  <c:v>103.75</c:v>
                </c:pt>
                <c:pt idx="21">
                  <c:v>104.72499999999999</c:v>
                </c:pt>
                <c:pt idx="22">
                  <c:v>104.99</c:v>
                </c:pt>
                <c:pt idx="23">
                  <c:v>103.75</c:v>
                </c:pt>
                <c:pt idx="24">
                  <c:v>103.75</c:v>
                </c:pt>
                <c:pt idx="25">
                  <c:v>104.45</c:v>
                </c:pt>
                <c:pt idx="26">
                  <c:v>104.149</c:v>
                </c:pt>
                <c:pt idx="27">
                  <c:v>104.232</c:v>
                </c:pt>
                <c:pt idx="28">
                  <c:v>104.139</c:v>
                </c:pt>
                <c:pt idx="29">
                  <c:v>103.75</c:v>
                </c:pt>
                <c:pt idx="30">
                  <c:v>104.161</c:v>
                </c:pt>
                <c:pt idx="31">
                  <c:v>104.239</c:v>
                </c:pt>
                <c:pt idx="32">
                  <c:v>103.779</c:v>
                </c:pt>
                <c:pt idx="33">
                  <c:v>103.791</c:v>
                </c:pt>
                <c:pt idx="34">
                  <c:v>103.75</c:v>
                </c:pt>
                <c:pt idx="35">
                  <c:v>103.797</c:v>
                </c:pt>
                <c:pt idx="36">
                  <c:v>103.88500000000001</c:v>
                </c:pt>
                <c:pt idx="37">
                  <c:v>103.768</c:v>
                </c:pt>
                <c:pt idx="38">
                  <c:v>103.75</c:v>
                </c:pt>
                <c:pt idx="39">
                  <c:v>103.75</c:v>
                </c:pt>
                <c:pt idx="40">
                  <c:v>103.75</c:v>
                </c:pt>
                <c:pt idx="41">
                  <c:v>104.727</c:v>
                </c:pt>
                <c:pt idx="42">
                  <c:v>104.923</c:v>
                </c:pt>
                <c:pt idx="43">
                  <c:v>104.928</c:v>
                </c:pt>
                <c:pt idx="44">
                  <c:v>105.10599999999999</c:v>
                </c:pt>
                <c:pt idx="45">
                  <c:v>105.069</c:v>
                </c:pt>
                <c:pt idx="46">
                  <c:v>104.92700000000001</c:v>
                </c:pt>
                <c:pt idx="47">
                  <c:v>105.02500000000001</c:v>
                </c:pt>
                <c:pt idx="48">
                  <c:v>104.825</c:v>
                </c:pt>
                <c:pt idx="49">
                  <c:v>104.919</c:v>
                </c:pt>
                <c:pt idx="50">
                  <c:v>104.59099999999999</c:v>
                </c:pt>
                <c:pt idx="51">
                  <c:v>104.848</c:v>
                </c:pt>
                <c:pt idx="52">
                  <c:v>105.131</c:v>
                </c:pt>
                <c:pt idx="53">
                  <c:v>105.018</c:v>
                </c:pt>
                <c:pt idx="54">
                  <c:v>105.172</c:v>
                </c:pt>
                <c:pt idx="55">
                  <c:v>105.238</c:v>
                </c:pt>
                <c:pt idx="56">
                  <c:v>105.27500000000001</c:v>
                </c:pt>
                <c:pt idx="57">
                  <c:v>105.229</c:v>
                </c:pt>
                <c:pt idx="58">
                  <c:v>105.32599999999999</c:v>
                </c:pt>
                <c:pt idx="59">
                  <c:v>105.11199999999999</c:v>
                </c:pt>
                <c:pt idx="60">
                  <c:v>105.583</c:v>
                </c:pt>
                <c:pt idx="61">
                  <c:v>106.05</c:v>
                </c:pt>
                <c:pt idx="62">
                  <c:v>106.3</c:v>
                </c:pt>
                <c:pt idx="63">
                  <c:v>106.39</c:v>
                </c:pt>
                <c:pt idx="64">
                  <c:v>106.4</c:v>
                </c:pt>
              </c:numCache>
            </c:numRef>
          </c:val>
        </c:ser>
        <c:ser>
          <c:idx val="2"/>
          <c:order val="2"/>
          <c:tx>
            <c:v>купува 2016</c:v>
          </c:tx>
          <c:spPr>
            <a:ln w="25400">
              <a:solidFill>
                <a:srgbClr val="00B050"/>
              </a:solidFill>
              <a:prstDash val="sysDash"/>
            </a:ln>
          </c:spPr>
          <c:marker>
            <c:symbol val="none"/>
          </c:marker>
          <c:cat>
            <c:numRef>
              <c:f>[15]eurbid!$B$461:$B$525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[15]eurbid!$E$461:$E$525</c:f>
              <c:numCache>
                <c:formatCode>General</c:formatCode>
                <c:ptCount val="65"/>
                <c:pt idx="0">
                  <c:v>106.249</c:v>
                </c:pt>
                <c:pt idx="1">
                  <c:v>106.61</c:v>
                </c:pt>
                <c:pt idx="2">
                  <c:v>107.46</c:v>
                </c:pt>
                <c:pt idx="3">
                  <c:v>107.69</c:v>
                </c:pt>
                <c:pt idx="4">
                  <c:v>106</c:v>
                </c:pt>
                <c:pt idx="5">
                  <c:v>106</c:v>
                </c:pt>
                <c:pt idx="6">
                  <c:v>107.14</c:v>
                </c:pt>
                <c:pt idx="7">
                  <c:v>106</c:v>
                </c:pt>
                <c:pt idx="8">
                  <c:v>106</c:v>
                </c:pt>
                <c:pt idx="9">
                  <c:v>106</c:v>
                </c:pt>
                <c:pt idx="10">
                  <c:v>106</c:v>
                </c:pt>
                <c:pt idx="11">
                  <c:v>106</c:v>
                </c:pt>
                <c:pt idx="12">
                  <c:v>106.687</c:v>
                </c:pt>
                <c:pt idx="13">
                  <c:v>106</c:v>
                </c:pt>
                <c:pt idx="14">
                  <c:v>106</c:v>
                </c:pt>
                <c:pt idx="15">
                  <c:v>106.596</c:v>
                </c:pt>
                <c:pt idx="16">
                  <c:v>106.556</c:v>
                </c:pt>
                <c:pt idx="17">
                  <c:v>106</c:v>
                </c:pt>
                <c:pt idx="18">
                  <c:v>106</c:v>
                </c:pt>
                <c:pt idx="19">
                  <c:v>106</c:v>
                </c:pt>
                <c:pt idx="20">
                  <c:v>106</c:v>
                </c:pt>
                <c:pt idx="21">
                  <c:v>106</c:v>
                </c:pt>
                <c:pt idx="22">
                  <c:v>106</c:v>
                </c:pt>
                <c:pt idx="23">
                  <c:v>106</c:v>
                </c:pt>
                <c:pt idx="24">
                  <c:v>106</c:v>
                </c:pt>
                <c:pt idx="25">
                  <c:v>105.97199999999999</c:v>
                </c:pt>
                <c:pt idx="26">
                  <c:v>105.649</c:v>
                </c:pt>
                <c:pt idx="27">
                  <c:v>105.771</c:v>
                </c:pt>
                <c:pt idx="28">
                  <c:v>105.51300000000001</c:v>
                </c:pt>
                <c:pt idx="29">
                  <c:v>106</c:v>
                </c:pt>
                <c:pt idx="30">
                  <c:v>106</c:v>
                </c:pt>
                <c:pt idx="31">
                  <c:v>106</c:v>
                </c:pt>
                <c:pt idx="32">
                  <c:v>106</c:v>
                </c:pt>
                <c:pt idx="33">
                  <c:v>106</c:v>
                </c:pt>
                <c:pt idx="34">
                  <c:v>106</c:v>
                </c:pt>
                <c:pt idx="35">
                  <c:v>105.31</c:v>
                </c:pt>
                <c:pt idx="36">
                  <c:v>105.548</c:v>
                </c:pt>
                <c:pt idx="37">
                  <c:v>106</c:v>
                </c:pt>
                <c:pt idx="38">
                  <c:v>106</c:v>
                </c:pt>
                <c:pt idx="39">
                  <c:v>106</c:v>
                </c:pt>
                <c:pt idx="40">
                  <c:v>106</c:v>
                </c:pt>
                <c:pt idx="41">
                  <c:v>106</c:v>
                </c:pt>
                <c:pt idx="42">
                  <c:v>106</c:v>
                </c:pt>
                <c:pt idx="43">
                  <c:v>106</c:v>
                </c:pt>
                <c:pt idx="44">
                  <c:v>106.77</c:v>
                </c:pt>
                <c:pt idx="45">
                  <c:v>106</c:v>
                </c:pt>
                <c:pt idx="46">
                  <c:v>106</c:v>
                </c:pt>
                <c:pt idx="47">
                  <c:v>106</c:v>
                </c:pt>
                <c:pt idx="48">
                  <c:v>106</c:v>
                </c:pt>
                <c:pt idx="49">
                  <c:v>106</c:v>
                </c:pt>
                <c:pt idx="50">
                  <c:v>106</c:v>
                </c:pt>
                <c:pt idx="51">
                  <c:v>106</c:v>
                </c:pt>
                <c:pt idx="52">
                  <c:v>106</c:v>
                </c:pt>
                <c:pt idx="53">
                  <c:v>106</c:v>
                </c:pt>
                <c:pt idx="54">
                  <c:v>106</c:v>
                </c:pt>
                <c:pt idx="55">
                  <c:v>106.895</c:v>
                </c:pt>
                <c:pt idx="56">
                  <c:v>106</c:v>
                </c:pt>
                <c:pt idx="57">
                  <c:v>106.974</c:v>
                </c:pt>
                <c:pt idx="58">
                  <c:v>107.03</c:v>
                </c:pt>
                <c:pt idx="59">
                  <c:v>107.10899999999999</c:v>
                </c:pt>
                <c:pt idx="60">
                  <c:v>107.875</c:v>
                </c:pt>
                <c:pt idx="61">
                  <c:v>107.886</c:v>
                </c:pt>
                <c:pt idx="62">
                  <c:v>108.029</c:v>
                </c:pt>
                <c:pt idx="63">
                  <c:v>108.42</c:v>
                </c:pt>
                <c:pt idx="64">
                  <c:v>108.28400000000001</c:v>
                </c:pt>
              </c:numCache>
            </c:numRef>
          </c:val>
        </c:ser>
        <c:ser>
          <c:idx val="3"/>
          <c:order val="3"/>
          <c:tx>
            <c:v>продава 2016</c:v>
          </c:tx>
          <c:spPr>
            <a:ln w="25400">
              <a:solidFill>
                <a:srgbClr val="002060"/>
              </a:solidFill>
              <a:prstDash val="sysDash"/>
            </a:ln>
          </c:spPr>
          <c:marker>
            <c:symbol val="none"/>
          </c:marker>
          <c:cat>
            <c:numRef>
              <c:f>[15]eurbid!$B$461:$B$525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[15]eurbid!$F$461:$F$525</c:f>
              <c:numCache>
                <c:formatCode>General</c:formatCode>
                <c:ptCount val="65"/>
                <c:pt idx="0">
                  <c:v>106.755</c:v>
                </c:pt>
                <c:pt idx="1">
                  <c:v>107.42</c:v>
                </c:pt>
                <c:pt idx="2">
                  <c:v>108.28</c:v>
                </c:pt>
                <c:pt idx="3">
                  <c:v>108.52</c:v>
                </c:pt>
                <c:pt idx="4">
                  <c:v>107</c:v>
                </c:pt>
                <c:pt idx="5">
                  <c:v>107</c:v>
                </c:pt>
                <c:pt idx="6">
                  <c:v>107.75</c:v>
                </c:pt>
                <c:pt idx="7">
                  <c:v>107</c:v>
                </c:pt>
                <c:pt idx="8">
                  <c:v>107</c:v>
                </c:pt>
                <c:pt idx="9">
                  <c:v>107</c:v>
                </c:pt>
                <c:pt idx="10">
                  <c:v>107</c:v>
                </c:pt>
                <c:pt idx="11">
                  <c:v>107</c:v>
                </c:pt>
                <c:pt idx="12">
                  <c:v>107.194</c:v>
                </c:pt>
                <c:pt idx="13">
                  <c:v>107</c:v>
                </c:pt>
                <c:pt idx="14">
                  <c:v>107</c:v>
                </c:pt>
                <c:pt idx="15">
                  <c:v>107.102</c:v>
                </c:pt>
                <c:pt idx="16">
                  <c:v>107.062</c:v>
                </c:pt>
                <c:pt idx="17">
                  <c:v>107</c:v>
                </c:pt>
                <c:pt idx="18">
                  <c:v>107</c:v>
                </c:pt>
                <c:pt idx="19">
                  <c:v>107</c:v>
                </c:pt>
                <c:pt idx="20">
                  <c:v>107</c:v>
                </c:pt>
                <c:pt idx="21">
                  <c:v>107</c:v>
                </c:pt>
                <c:pt idx="22">
                  <c:v>107</c:v>
                </c:pt>
                <c:pt idx="23">
                  <c:v>107</c:v>
                </c:pt>
                <c:pt idx="24">
                  <c:v>107</c:v>
                </c:pt>
                <c:pt idx="25">
                  <c:v>106.473</c:v>
                </c:pt>
                <c:pt idx="26">
                  <c:v>106.148</c:v>
                </c:pt>
                <c:pt idx="27">
                  <c:v>106.271</c:v>
                </c:pt>
                <c:pt idx="28">
                  <c:v>106.011</c:v>
                </c:pt>
                <c:pt idx="29">
                  <c:v>107</c:v>
                </c:pt>
                <c:pt idx="30">
                  <c:v>107</c:v>
                </c:pt>
                <c:pt idx="31">
                  <c:v>107</c:v>
                </c:pt>
                <c:pt idx="32">
                  <c:v>107</c:v>
                </c:pt>
                <c:pt idx="33">
                  <c:v>107</c:v>
                </c:pt>
                <c:pt idx="34">
                  <c:v>107</c:v>
                </c:pt>
                <c:pt idx="35">
                  <c:v>105.806</c:v>
                </c:pt>
                <c:pt idx="36">
                  <c:v>106.045</c:v>
                </c:pt>
                <c:pt idx="37">
                  <c:v>107</c:v>
                </c:pt>
                <c:pt idx="38">
                  <c:v>107</c:v>
                </c:pt>
                <c:pt idx="39">
                  <c:v>107</c:v>
                </c:pt>
                <c:pt idx="40">
                  <c:v>107</c:v>
                </c:pt>
                <c:pt idx="41">
                  <c:v>107</c:v>
                </c:pt>
                <c:pt idx="42">
                  <c:v>107</c:v>
                </c:pt>
                <c:pt idx="43">
                  <c:v>107</c:v>
                </c:pt>
                <c:pt idx="44">
                  <c:v>107.374</c:v>
                </c:pt>
                <c:pt idx="45">
                  <c:v>107</c:v>
                </c:pt>
                <c:pt idx="46">
                  <c:v>107</c:v>
                </c:pt>
                <c:pt idx="47">
                  <c:v>107</c:v>
                </c:pt>
                <c:pt idx="48">
                  <c:v>107</c:v>
                </c:pt>
                <c:pt idx="49">
                  <c:v>107</c:v>
                </c:pt>
                <c:pt idx="50">
                  <c:v>107</c:v>
                </c:pt>
                <c:pt idx="51">
                  <c:v>107</c:v>
                </c:pt>
                <c:pt idx="52">
                  <c:v>107</c:v>
                </c:pt>
                <c:pt idx="53">
                  <c:v>107</c:v>
                </c:pt>
                <c:pt idx="54">
                  <c:v>107</c:v>
                </c:pt>
                <c:pt idx="55">
                  <c:v>107.498</c:v>
                </c:pt>
                <c:pt idx="56">
                  <c:v>107</c:v>
                </c:pt>
                <c:pt idx="57">
                  <c:v>107.577</c:v>
                </c:pt>
                <c:pt idx="58">
                  <c:v>107.633</c:v>
                </c:pt>
                <c:pt idx="59">
                  <c:v>107.712</c:v>
                </c:pt>
                <c:pt idx="60">
                  <c:v>108.483</c:v>
                </c:pt>
                <c:pt idx="61">
                  <c:v>108.494</c:v>
                </c:pt>
                <c:pt idx="62">
                  <c:v>108.63800000000001</c:v>
                </c:pt>
                <c:pt idx="63">
                  <c:v>108.93</c:v>
                </c:pt>
                <c:pt idx="64">
                  <c:v>108.89400000000001</c:v>
                </c:pt>
              </c:numCache>
            </c:numRef>
          </c:val>
        </c:ser>
        <c:dLbls/>
        <c:marker val="1"/>
        <c:axId val="144489856"/>
        <c:axId val="144502784"/>
      </c:lineChart>
      <c:catAx>
        <c:axId val="144489856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4502784"/>
        <c:crossesAt val="85"/>
        <c:lblAlgn val="ctr"/>
        <c:lblOffset val="100"/>
        <c:tickLblSkip val="5"/>
        <c:tickMarkSkip val="10"/>
      </c:catAx>
      <c:valAx>
        <c:axId val="144502784"/>
        <c:scaling>
          <c:orientation val="minMax"/>
          <c:max val="112"/>
          <c:min val="1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/>
                  <a:t>евро</a:t>
                </a:r>
              </a:p>
            </c:rich>
          </c:tx>
          <c:layout>
            <c:manualLayout>
              <c:xMode val="edge"/>
              <c:yMode val="edge"/>
              <c:x val="4.7187149309516507E-2"/>
              <c:y val="0.414949073010436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4489856"/>
        <c:crosses val="autoZero"/>
        <c:crossBetween val="between"/>
        <c:majorUnit val="2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27031783571223228"/>
          <c:y val="0.86338589639159902"/>
          <c:w val="0.41923782495385981"/>
          <c:h val="9.7954983743742979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&amp;LИзготвил:Ст. Яков
Проверил:Д. Коралска
</c:oddFooter>
    </c:headerFooter>
    <c:pageMargins b="1.2204724409448819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r>
              <a:rPr lang="bg-BG"/>
              <a:t>Котировки купува и продава на </a:t>
            </a:r>
            <a:r>
              <a:rPr lang="en-US"/>
              <a:t>20</a:t>
            </a:r>
            <a:r>
              <a:rPr lang="bg-BG"/>
              <a:t> годишната емисия</a:t>
            </a:r>
            <a:r>
              <a:rPr lang="bg-BG" baseline="0"/>
              <a:t> български </a:t>
            </a:r>
            <a:r>
              <a:rPr lang="bg-BG"/>
              <a:t>еврооблигации 
</a:t>
            </a:r>
          </a:p>
        </c:rich>
      </c:tx>
      <c:layout>
        <c:manualLayout>
          <c:xMode val="edge"/>
          <c:yMode val="edge"/>
          <c:x val="0.15124008792187207"/>
          <c:y val="3.865967682421660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333938294010891"/>
          <c:y val="0.21391779497950608"/>
          <c:w val="0.76709013914095581"/>
          <c:h val="0.54209676110073857"/>
        </c:manualLayout>
      </c:layout>
      <c:lineChart>
        <c:grouping val="standard"/>
        <c:ser>
          <c:idx val="1"/>
          <c:order val="0"/>
          <c:tx>
            <c:v>купува</c:v>
          </c:tx>
          <c:spPr>
            <a:ln w="12700">
              <a:solidFill>
                <a:schemeClr val="accent2">
                  <a:shade val="95000"/>
                  <a:satMod val="105000"/>
                </a:schemeClr>
              </a:solidFill>
              <a:prstDash val="solid"/>
            </a:ln>
          </c:spPr>
          <c:marker>
            <c:symbol val="none"/>
          </c:marker>
          <c:dPt>
            <c:idx val="5"/>
            <c:spPr>
              <a:ln w="9525">
                <a:solidFill>
                  <a:schemeClr val="accent2">
                    <a:shade val="95000"/>
                    <a:satMod val="105000"/>
                  </a:schemeClr>
                </a:solidFill>
                <a:prstDash val="solid"/>
              </a:ln>
            </c:spPr>
          </c:dPt>
          <c:cat>
            <c:numRef>
              <c:f>[16]eurbid!$B$461:$B$525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[16]eurbid!$C$461:$C$525</c:f>
              <c:numCache>
                <c:formatCode>General</c:formatCode>
                <c:ptCount val="65"/>
                <c:pt idx="0">
                  <c:v>98.263999999999996</c:v>
                </c:pt>
                <c:pt idx="1">
                  <c:v>99.8</c:v>
                </c:pt>
                <c:pt idx="2">
                  <c:v>99.873999999999995</c:v>
                </c:pt>
                <c:pt idx="3">
                  <c:v>100</c:v>
                </c:pt>
                <c:pt idx="4">
                  <c:v>100.05</c:v>
                </c:pt>
                <c:pt idx="5">
                  <c:v>100.334</c:v>
                </c:pt>
                <c:pt idx="6">
                  <c:v>100.05200000000001</c:v>
                </c:pt>
                <c:pt idx="7">
                  <c:v>100.273</c:v>
                </c:pt>
                <c:pt idx="8">
                  <c:v>99.786000000000001</c:v>
                </c:pt>
                <c:pt idx="9">
                  <c:v>100.286</c:v>
                </c:pt>
                <c:pt idx="10">
                  <c:v>99.881</c:v>
                </c:pt>
                <c:pt idx="11">
                  <c:v>100.119</c:v>
                </c:pt>
                <c:pt idx="12">
                  <c:v>99.864999999999995</c:v>
                </c:pt>
                <c:pt idx="13">
                  <c:v>99.51</c:v>
                </c:pt>
                <c:pt idx="14">
                  <c:v>99.436000000000007</c:v>
                </c:pt>
                <c:pt idx="15">
                  <c:v>99.864000000000004</c:v>
                </c:pt>
                <c:pt idx="16">
                  <c:v>99.301000000000002</c:v>
                </c:pt>
                <c:pt idx="17">
                  <c:v>98</c:v>
                </c:pt>
                <c:pt idx="18">
                  <c:v>98</c:v>
                </c:pt>
                <c:pt idx="19">
                  <c:v>98</c:v>
                </c:pt>
                <c:pt idx="20">
                  <c:v>98.188999999999993</c:v>
                </c:pt>
                <c:pt idx="21">
                  <c:v>98</c:v>
                </c:pt>
                <c:pt idx="22">
                  <c:v>98</c:v>
                </c:pt>
                <c:pt idx="23">
                  <c:v>98</c:v>
                </c:pt>
                <c:pt idx="24">
                  <c:v>98</c:v>
                </c:pt>
                <c:pt idx="25">
                  <c:v>97.8</c:v>
                </c:pt>
                <c:pt idx="26">
                  <c:v>98.364999999999995</c:v>
                </c:pt>
                <c:pt idx="27">
                  <c:v>98.322999999999993</c:v>
                </c:pt>
                <c:pt idx="28">
                  <c:v>97.903000000000006</c:v>
                </c:pt>
                <c:pt idx="29">
                  <c:v>97.3</c:v>
                </c:pt>
                <c:pt idx="30">
                  <c:v>98</c:v>
                </c:pt>
                <c:pt idx="31">
                  <c:v>98</c:v>
                </c:pt>
                <c:pt idx="32">
                  <c:v>98</c:v>
                </c:pt>
                <c:pt idx="33">
                  <c:v>98</c:v>
                </c:pt>
                <c:pt idx="34">
                  <c:v>98</c:v>
                </c:pt>
                <c:pt idx="35">
                  <c:v>97.460999999999999</c:v>
                </c:pt>
                <c:pt idx="36">
                  <c:v>97.647999999999996</c:v>
                </c:pt>
                <c:pt idx="37">
                  <c:v>98</c:v>
                </c:pt>
                <c:pt idx="38">
                  <c:v>98</c:v>
                </c:pt>
                <c:pt idx="39">
                  <c:v>98</c:v>
                </c:pt>
                <c:pt idx="40">
                  <c:v>98.84</c:v>
                </c:pt>
                <c:pt idx="41">
                  <c:v>99.450999999999993</c:v>
                </c:pt>
                <c:pt idx="42">
                  <c:v>99.334000000000003</c:v>
                </c:pt>
                <c:pt idx="43">
                  <c:v>99.935000000000002</c:v>
                </c:pt>
                <c:pt idx="44">
                  <c:v>100.13</c:v>
                </c:pt>
                <c:pt idx="45">
                  <c:v>100.178</c:v>
                </c:pt>
                <c:pt idx="46">
                  <c:v>100.089</c:v>
                </c:pt>
                <c:pt idx="47">
                  <c:v>100.304</c:v>
                </c:pt>
                <c:pt idx="48">
                  <c:v>100.035</c:v>
                </c:pt>
                <c:pt idx="49">
                  <c:v>99.962999999999994</c:v>
                </c:pt>
                <c:pt idx="50">
                  <c:v>99.131</c:v>
                </c:pt>
                <c:pt idx="51">
                  <c:v>99.738</c:v>
                </c:pt>
                <c:pt idx="52">
                  <c:v>100.038</c:v>
                </c:pt>
                <c:pt idx="53">
                  <c:v>99.301000000000002</c:v>
                </c:pt>
                <c:pt idx="54">
                  <c:v>99.844999999999999</c:v>
                </c:pt>
                <c:pt idx="55">
                  <c:v>99.92</c:v>
                </c:pt>
                <c:pt idx="56">
                  <c:v>100.169</c:v>
                </c:pt>
                <c:pt idx="57">
                  <c:v>100.03700000000001</c:v>
                </c:pt>
                <c:pt idx="58">
                  <c:v>100.54300000000001</c:v>
                </c:pt>
                <c:pt idx="59">
                  <c:v>100.45699999999999</c:v>
                </c:pt>
                <c:pt idx="60">
                  <c:v>101.3</c:v>
                </c:pt>
                <c:pt idx="61">
                  <c:v>101.55</c:v>
                </c:pt>
                <c:pt idx="62">
                  <c:v>101.93</c:v>
                </c:pt>
                <c:pt idx="63">
                  <c:v>102.18</c:v>
                </c:pt>
                <c:pt idx="64">
                  <c:v>102.33</c:v>
                </c:pt>
              </c:numCache>
            </c:numRef>
          </c:val>
          <c:smooth val="1"/>
        </c:ser>
        <c:ser>
          <c:idx val="0"/>
          <c:order val="1"/>
          <c:tx>
            <c:v>продава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numRef>
              <c:f>[16]eurbid!$B$461:$B$525</c:f>
              <c:numCache>
                <c:formatCode>General</c:formatCode>
                <c:ptCount val="65"/>
                <c:pt idx="0">
                  <c:v>42737</c:v>
                </c:pt>
                <c:pt idx="1">
                  <c:v>42738</c:v>
                </c:pt>
                <c:pt idx="2">
                  <c:v>42739</c:v>
                </c:pt>
                <c:pt idx="3">
                  <c:v>42740</c:v>
                </c:pt>
                <c:pt idx="4">
                  <c:v>42741</c:v>
                </c:pt>
                <c:pt idx="5">
                  <c:v>42744</c:v>
                </c:pt>
                <c:pt idx="6">
                  <c:v>42745</c:v>
                </c:pt>
                <c:pt idx="7">
                  <c:v>42746</c:v>
                </c:pt>
                <c:pt idx="8">
                  <c:v>42747</c:v>
                </c:pt>
                <c:pt idx="9">
                  <c:v>42748</c:v>
                </c:pt>
                <c:pt idx="10">
                  <c:v>42751</c:v>
                </c:pt>
                <c:pt idx="11">
                  <c:v>42752</c:v>
                </c:pt>
                <c:pt idx="12">
                  <c:v>42753</c:v>
                </c:pt>
                <c:pt idx="13">
                  <c:v>42754</c:v>
                </c:pt>
                <c:pt idx="14">
                  <c:v>42755</c:v>
                </c:pt>
                <c:pt idx="15">
                  <c:v>42758</c:v>
                </c:pt>
                <c:pt idx="16">
                  <c:v>42759</c:v>
                </c:pt>
                <c:pt idx="17">
                  <c:v>42760</c:v>
                </c:pt>
                <c:pt idx="18">
                  <c:v>42761</c:v>
                </c:pt>
                <c:pt idx="19">
                  <c:v>42762</c:v>
                </c:pt>
                <c:pt idx="20">
                  <c:v>42765</c:v>
                </c:pt>
                <c:pt idx="21">
                  <c:v>42766</c:v>
                </c:pt>
                <c:pt idx="22">
                  <c:v>42767</c:v>
                </c:pt>
                <c:pt idx="23">
                  <c:v>42768</c:v>
                </c:pt>
                <c:pt idx="24">
                  <c:v>42769</c:v>
                </c:pt>
                <c:pt idx="25">
                  <c:v>42772</c:v>
                </c:pt>
                <c:pt idx="26">
                  <c:v>42773</c:v>
                </c:pt>
                <c:pt idx="27">
                  <c:v>42774</c:v>
                </c:pt>
                <c:pt idx="28">
                  <c:v>42775</c:v>
                </c:pt>
                <c:pt idx="29">
                  <c:v>42776</c:v>
                </c:pt>
                <c:pt idx="30">
                  <c:v>42779</c:v>
                </c:pt>
                <c:pt idx="31">
                  <c:v>42780</c:v>
                </c:pt>
                <c:pt idx="32">
                  <c:v>42781</c:v>
                </c:pt>
                <c:pt idx="33">
                  <c:v>42782</c:v>
                </c:pt>
                <c:pt idx="34">
                  <c:v>42783</c:v>
                </c:pt>
                <c:pt idx="35">
                  <c:v>42786</c:v>
                </c:pt>
                <c:pt idx="36">
                  <c:v>42787</c:v>
                </c:pt>
                <c:pt idx="37">
                  <c:v>42788</c:v>
                </c:pt>
                <c:pt idx="38">
                  <c:v>42789</c:v>
                </c:pt>
                <c:pt idx="39">
                  <c:v>42790</c:v>
                </c:pt>
                <c:pt idx="40">
                  <c:v>42793</c:v>
                </c:pt>
                <c:pt idx="41">
                  <c:v>42794</c:v>
                </c:pt>
                <c:pt idx="42">
                  <c:v>42795</c:v>
                </c:pt>
                <c:pt idx="43">
                  <c:v>42796</c:v>
                </c:pt>
                <c:pt idx="44">
                  <c:v>42797</c:v>
                </c:pt>
                <c:pt idx="45">
                  <c:v>42800</c:v>
                </c:pt>
                <c:pt idx="46">
                  <c:v>42801</c:v>
                </c:pt>
                <c:pt idx="47">
                  <c:v>42802</c:v>
                </c:pt>
                <c:pt idx="48">
                  <c:v>42803</c:v>
                </c:pt>
                <c:pt idx="49">
                  <c:v>42804</c:v>
                </c:pt>
                <c:pt idx="50">
                  <c:v>42807</c:v>
                </c:pt>
                <c:pt idx="51">
                  <c:v>42808</c:v>
                </c:pt>
                <c:pt idx="52">
                  <c:v>42809</c:v>
                </c:pt>
                <c:pt idx="53">
                  <c:v>42810</c:v>
                </c:pt>
                <c:pt idx="54">
                  <c:v>42811</c:v>
                </c:pt>
                <c:pt idx="55">
                  <c:v>42814</c:v>
                </c:pt>
                <c:pt idx="56">
                  <c:v>42815</c:v>
                </c:pt>
                <c:pt idx="57">
                  <c:v>42816</c:v>
                </c:pt>
                <c:pt idx="58">
                  <c:v>42817</c:v>
                </c:pt>
                <c:pt idx="59">
                  <c:v>42818</c:v>
                </c:pt>
                <c:pt idx="60">
                  <c:v>42821</c:v>
                </c:pt>
                <c:pt idx="61">
                  <c:v>42822</c:v>
                </c:pt>
                <c:pt idx="62">
                  <c:v>42823</c:v>
                </c:pt>
                <c:pt idx="63">
                  <c:v>42824</c:v>
                </c:pt>
                <c:pt idx="64">
                  <c:v>42825</c:v>
                </c:pt>
              </c:numCache>
            </c:numRef>
          </c:cat>
          <c:val>
            <c:numRef>
              <c:f>[16]eurbid!$D$461:$D$525</c:f>
              <c:numCache>
                <c:formatCode>General</c:formatCode>
                <c:ptCount val="65"/>
                <c:pt idx="0">
                  <c:v>98.938999999999993</c:v>
                </c:pt>
                <c:pt idx="1">
                  <c:v>101.05</c:v>
                </c:pt>
                <c:pt idx="2">
                  <c:v>100.562</c:v>
                </c:pt>
                <c:pt idx="3">
                  <c:v>101.5</c:v>
                </c:pt>
                <c:pt idx="4">
                  <c:v>101.15</c:v>
                </c:pt>
                <c:pt idx="5">
                  <c:v>101.026</c:v>
                </c:pt>
                <c:pt idx="6">
                  <c:v>100.741</c:v>
                </c:pt>
                <c:pt idx="7">
                  <c:v>100.964</c:v>
                </c:pt>
                <c:pt idx="8">
                  <c:v>100.473</c:v>
                </c:pt>
                <c:pt idx="9">
                  <c:v>100.977</c:v>
                </c:pt>
                <c:pt idx="10">
                  <c:v>100.568</c:v>
                </c:pt>
                <c:pt idx="11">
                  <c:v>100.80800000000001</c:v>
                </c:pt>
                <c:pt idx="12">
                  <c:v>100.55200000000001</c:v>
                </c:pt>
                <c:pt idx="13">
                  <c:v>100.194</c:v>
                </c:pt>
                <c:pt idx="14">
                  <c:v>100.119</c:v>
                </c:pt>
                <c:pt idx="15">
                  <c:v>100.551</c:v>
                </c:pt>
                <c:pt idx="16">
                  <c:v>100.751</c:v>
                </c:pt>
                <c:pt idx="17">
                  <c:v>99</c:v>
                </c:pt>
                <c:pt idx="18">
                  <c:v>99</c:v>
                </c:pt>
                <c:pt idx="19">
                  <c:v>99</c:v>
                </c:pt>
                <c:pt idx="20">
                  <c:v>98.861000000000004</c:v>
                </c:pt>
                <c:pt idx="21">
                  <c:v>99</c:v>
                </c:pt>
                <c:pt idx="22">
                  <c:v>99</c:v>
                </c:pt>
                <c:pt idx="23">
                  <c:v>99</c:v>
                </c:pt>
                <c:pt idx="24">
                  <c:v>99</c:v>
                </c:pt>
                <c:pt idx="25">
                  <c:v>98.9</c:v>
                </c:pt>
                <c:pt idx="26">
                  <c:v>99.037999999999997</c:v>
                </c:pt>
                <c:pt idx="27">
                  <c:v>98.995000000000005</c:v>
                </c:pt>
                <c:pt idx="28">
                  <c:v>98.570999999999998</c:v>
                </c:pt>
                <c:pt idx="29">
                  <c:v>98.7</c:v>
                </c:pt>
                <c:pt idx="30">
                  <c:v>99</c:v>
                </c:pt>
                <c:pt idx="31">
                  <c:v>99</c:v>
                </c:pt>
                <c:pt idx="32">
                  <c:v>99</c:v>
                </c:pt>
                <c:pt idx="33">
                  <c:v>99</c:v>
                </c:pt>
                <c:pt idx="34">
                  <c:v>99</c:v>
                </c:pt>
                <c:pt idx="35">
                  <c:v>98.125</c:v>
                </c:pt>
                <c:pt idx="36">
                  <c:v>98.313000000000002</c:v>
                </c:pt>
                <c:pt idx="37">
                  <c:v>99</c:v>
                </c:pt>
                <c:pt idx="38">
                  <c:v>99</c:v>
                </c:pt>
                <c:pt idx="39">
                  <c:v>99</c:v>
                </c:pt>
                <c:pt idx="40">
                  <c:v>99.515000000000001</c:v>
                </c:pt>
                <c:pt idx="41">
                  <c:v>100.131</c:v>
                </c:pt>
                <c:pt idx="42">
                  <c:v>100.01300000000001</c:v>
                </c:pt>
                <c:pt idx="43">
                  <c:v>100.619</c:v>
                </c:pt>
                <c:pt idx="44">
                  <c:v>100.815</c:v>
                </c:pt>
                <c:pt idx="45">
                  <c:v>100.864</c:v>
                </c:pt>
                <c:pt idx="46">
                  <c:v>100.774</c:v>
                </c:pt>
                <c:pt idx="47">
                  <c:v>100.991</c:v>
                </c:pt>
                <c:pt idx="48">
                  <c:v>100.71899999999999</c:v>
                </c:pt>
                <c:pt idx="49">
                  <c:v>100.646</c:v>
                </c:pt>
                <c:pt idx="50">
                  <c:v>99.807000000000002</c:v>
                </c:pt>
                <c:pt idx="51">
                  <c:v>100.419</c:v>
                </c:pt>
                <c:pt idx="52">
                  <c:v>100.72199999999999</c:v>
                </c:pt>
                <c:pt idx="53">
                  <c:v>99.977999999999994</c:v>
                </c:pt>
                <c:pt idx="54">
                  <c:v>100.527</c:v>
                </c:pt>
                <c:pt idx="55">
                  <c:v>100.602</c:v>
                </c:pt>
                <c:pt idx="56">
                  <c:v>100.854</c:v>
                </c:pt>
                <c:pt idx="57">
                  <c:v>100.72</c:v>
                </c:pt>
                <c:pt idx="58">
                  <c:v>101.23</c:v>
                </c:pt>
                <c:pt idx="59">
                  <c:v>101.14400000000001</c:v>
                </c:pt>
                <c:pt idx="60">
                  <c:v>102.2</c:v>
                </c:pt>
                <c:pt idx="61">
                  <c:v>102.5</c:v>
                </c:pt>
                <c:pt idx="62">
                  <c:v>102.7</c:v>
                </c:pt>
                <c:pt idx="63">
                  <c:v>102.7</c:v>
                </c:pt>
                <c:pt idx="64">
                  <c:v>103.25</c:v>
                </c:pt>
              </c:numCache>
            </c:numRef>
          </c:val>
        </c:ser>
        <c:dLbls/>
        <c:marker val="1"/>
        <c:axId val="145901440"/>
        <c:axId val="145902976"/>
      </c:lineChart>
      <c:catAx>
        <c:axId val="14590144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5902976"/>
        <c:crosses val="autoZero"/>
        <c:lblAlgn val="ctr"/>
        <c:lblOffset val="100"/>
        <c:tickLblSkip val="5"/>
        <c:tickMarkSkip val="10"/>
      </c:catAx>
      <c:valAx>
        <c:axId val="145902976"/>
        <c:scaling>
          <c:orientation val="minMax"/>
          <c:max val="105"/>
          <c:min val="95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950" b="0" i="0" u="none" strike="noStrike" baseline="0">
                    <a:solidFill>
                      <a:srgbClr val="000000"/>
                    </a:solidFill>
                    <a:latin typeface="Arial Cyr"/>
                    <a:ea typeface="Arial Cyr"/>
                    <a:cs typeface="Arial Cyr"/>
                  </a:defRPr>
                </a:pPr>
                <a:r>
                  <a:rPr lang="bg-BG"/>
                  <a:t>евро</a:t>
                </a:r>
              </a:p>
            </c:rich>
          </c:tx>
          <c:layout>
            <c:manualLayout>
              <c:xMode val="edge"/>
              <c:yMode val="edge"/>
              <c:x val="4.7186963820335229E-2"/>
              <c:y val="0.4149490730104361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bg-BG"/>
          </a:p>
        </c:txPr>
        <c:crossAx val="145901440"/>
        <c:crosses val="autoZero"/>
        <c:crossBetween val="between"/>
        <c:majorUnit val="2"/>
        <c:minorUnit val="0.5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4087328306576542"/>
          <c:y val="0.91983012733487912"/>
          <c:w val="0.28493642358309457"/>
          <c:h val="5.6700989299414473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 Cyr"/>
              <a:ea typeface="Arial Cyr"/>
              <a:cs typeface="Arial Cyr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bg-BG"/>
    </a:p>
  </c:txPr>
  <c:printSettings>
    <c:headerFooter alignWithMargins="0">
      <c:oddFooter>&amp;LИзготвил:Ст. Яков
Проверил:Д. Коралска
</c:oddFooter>
    </c:headerFooter>
    <c:pageMargins b="1.2204724409448819" l="0.74803149606299246" r="0.74803149606299246" t="0.9842519685039367" header="0.51181102362204722" footer="0.51181102362204722"/>
    <c:pageSetup paperSize="9" orientation="landscape"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bg-BG"/>
  <c:chart>
    <c:title>
      <c:tx>
        <c:rich>
          <a:bodyPr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Доходност по 10 годишни бенчмаркови облигации </a:t>
            </a:r>
          </a:p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март 2016 г. - март 2017 г.</a:t>
            </a:r>
          </a:p>
        </c:rich>
      </c:tx>
      <c:layout>
        <c:manualLayout>
          <c:xMode val="edge"/>
          <c:yMode val="edge"/>
          <c:x val="0.28273858729535656"/>
          <c:y val="1.799993355260971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6468410198725195E-2"/>
          <c:y val="0.12200000000000004"/>
          <c:w val="0.87004077615298125"/>
          <c:h val="0.55043888501279081"/>
        </c:manualLayout>
      </c:layout>
      <c:lineChart>
        <c:grouping val="standard"/>
        <c:ser>
          <c:idx val="0"/>
          <c:order val="0"/>
          <c:tx>
            <c:strRef>
              <c:f>[17]Sheet2!$B$2</c:f>
              <c:strCache>
                <c:ptCount val="1"/>
                <c:pt idx="0">
                  <c:v>Гърция</c:v>
                </c:pt>
              </c:strCache>
            </c:strRef>
          </c:tx>
          <c:spPr>
            <a:ln w="12700">
              <a:solidFill>
                <a:srgbClr val="002060"/>
              </a:solidFill>
              <a:prstDash val="solid"/>
            </a:ln>
          </c:spPr>
          <c:marker>
            <c:spPr>
              <a:ln>
                <a:solidFill>
                  <a:srgbClr val="002060"/>
                </a:solidFill>
              </a:ln>
            </c:spPr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[17]Sheet2!$B$3:$B$15</c:f>
              <c:numCache>
                <c:formatCode>General</c:formatCode>
                <c:ptCount val="13"/>
                <c:pt idx="0">
                  <c:v>9.1199999999999992</c:v>
                </c:pt>
                <c:pt idx="1">
                  <c:v>9.0299999999999994</c:v>
                </c:pt>
                <c:pt idx="2">
                  <c:v>7.64</c:v>
                </c:pt>
                <c:pt idx="3">
                  <c:v>7.92</c:v>
                </c:pt>
                <c:pt idx="4">
                  <c:v>7.99</c:v>
                </c:pt>
                <c:pt idx="5">
                  <c:v>8.19</c:v>
                </c:pt>
                <c:pt idx="6">
                  <c:v>8.34</c:v>
                </c:pt>
                <c:pt idx="7">
                  <c:v>8.33</c:v>
                </c:pt>
                <c:pt idx="8">
                  <c:v>7.33</c:v>
                </c:pt>
                <c:pt idx="9">
                  <c:v>6.94</c:v>
                </c:pt>
                <c:pt idx="10">
                  <c:v>7.04</c:v>
                </c:pt>
                <c:pt idx="11">
                  <c:v>7.52</c:v>
                </c:pt>
                <c:pt idx="12">
                  <c:v>7.17</c:v>
                </c:pt>
              </c:numCache>
            </c:numRef>
          </c:val>
        </c:ser>
        <c:ser>
          <c:idx val="1"/>
          <c:order val="1"/>
          <c:tx>
            <c:strRef>
              <c:f>[17]Sheet2!$C$2</c:f>
              <c:strCache>
                <c:ptCount val="1"/>
                <c:pt idx="0">
                  <c:v>Ирландия</c:v>
                </c:pt>
              </c:strCache>
            </c:strRef>
          </c:tx>
          <c:spPr>
            <a:ln w="25400">
              <a:solidFill>
                <a:srgbClr val="00FF00"/>
              </a:solidFill>
              <a:prstDash val="sysDash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[17]Sheet2!$C$3:$C$15</c:f>
              <c:numCache>
                <c:formatCode>General</c:formatCode>
                <c:ptCount val="13"/>
                <c:pt idx="0">
                  <c:v>0.85</c:v>
                </c:pt>
                <c:pt idx="1">
                  <c:v>0.86</c:v>
                </c:pt>
                <c:pt idx="2">
                  <c:v>0.84</c:v>
                </c:pt>
                <c:pt idx="3">
                  <c:v>0.76</c:v>
                </c:pt>
                <c:pt idx="4">
                  <c:v>0.47</c:v>
                </c:pt>
                <c:pt idx="5">
                  <c:v>0.4</c:v>
                </c:pt>
                <c:pt idx="6">
                  <c:v>0.42</c:v>
                </c:pt>
                <c:pt idx="7">
                  <c:v>0.5</c:v>
                </c:pt>
                <c:pt idx="8">
                  <c:v>0.85</c:v>
                </c:pt>
                <c:pt idx="9">
                  <c:v>0.84</c:v>
                </c:pt>
                <c:pt idx="10">
                  <c:v>0.99</c:v>
                </c:pt>
                <c:pt idx="11">
                  <c:v>1.06</c:v>
                </c:pt>
                <c:pt idx="12">
                  <c:v>1.05</c:v>
                </c:pt>
              </c:numCache>
            </c:numRef>
          </c:val>
        </c:ser>
        <c:ser>
          <c:idx val="2"/>
          <c:order val="2"/>
          <c:tx>
            <c:strRef>
              <c:f>[17]Sheet2!$D$2</c:f>
              <c:strCache>
                <c:ptCount val="1"/>
                <c:pt idx="0">
                  <c:v>Португалия</c:v>
                </c:pt>
              </c:strCache>
            </c:strRef>
          </c:tx>
          <c:spPr>
            <a:ln w="12700">
              <a:solidFill>
                <a:srgbClr val="008000"/>
              </a:solidFill>
              <a:prstDash val="lgDashDot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[17]Sheet2!$D$3:$D$15</c:f>
              <c:numCache>
                <c:formatCode>General</c:formatCode>
                <c:ptCount val="13"/>
                <c:pt idx="0">
                  <c:v>2.84</c:v>
                </c:pt>
                <c:pt idx="1">
                  <c:v>3.13</c:v>
                </c:pt>
                <c:pt idx="2">
                  <c:v>3.15</c:v>
                </c:pt>
                <c:pt idx="3">
                  <c:v>3.2</c:v>
                </c:pt>
                <c:pt idx="4">
                  <c:v>3.06</c:v>
                </c:pt>
                <c:pt idx="5">
                  <c:v>2.91</c:v>
                </c:pt>
                <c:pt idx="6">
                  <c:v>3.26</c:v>
                </c:pt>
                <c:pt idx="7">
                  <c:v>3.33</c:v>
                </c:pt>
                <c:pt idx="8">
                  <c:v>3.51</c:v>
                </c:pt>
                <c:pt idx="9">
                  <c:v>3.74</c:v>
                </c:pt>
                <c:pt idx="10">
                  <c:v>3.95</c:v>
                </c:pt>
                <c:pt idx="11">
                  <c:v>4.04</c:v>
                </c:pt>
                <c:pt idx="12">
                  <c:v>3.99</c:v>
                </c:pt>
              </c:numCache>
            </c:numRef>
          </c:val>
        </c:ser>
        <c:ser>
          <c:idx val="3"/>
          <c:order val="3"/>
          <c:tx>
            <c:strRef>
              <c:f>[17]Sheet2!$E$2</c:f>
              <c:strCache>
                <c:ptCount val="1"/>
                <c:pt idx="0">
                  <c:v>Румъния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[17]Sheet2!$E$3:$E$15</c:f>
              <c:numCache>
                <c:formatCode>General</c:formatCode>
                <c:ptCount val="13"/>
                <c:pt idx="0">
                  <c:v>3.34</c:v>
                </c:pt>
                <c:pt idx="1">
                  <c:v>3.49</c:v>
                </c:pt>
                <c:pt idx="2">
                  <c:v>3.43</c:v>
                </c:pt>
                <c:pt idx="3">
                  <c:v>3.48</c:v>
                </c:pt>
                <c:pt idx="4">
                  <c:v>3.14</c:v>
                </c:pt>
                <c:pt idx="5">
                  <c:v>2.93</c:v>
                </c:pt>
                <c:pt idx="6">
                  <c:v>2.92</c:v>
                </c:pt>
                <c:pt idx="7">
                  <c:v>2.94</c:v>
                </c:pt>
                <c:pt idx="8">
                  <c:v>3.56</c:v>
                </c:pt>
                <c:pt idx="9">
                  <c:v>3.73</c:v>
                </c:pt>
                <c:pt idx="10">
                  <c:v>3.75</c:v>
                </c:pt>
                <c:pt idx="11">
                  <c:v>3.96</c:v>
                </c:pt>
                <c:pt idx="12">
                  <c:v>3.99</c:v>
                </c:pt>
              </c:numCache>
            </c:numRef>
          </c:val>
        </c:ser>
        <c:ser>
          <c:idx val="4"/>
          <c:order val="4"/>
          <c:tx>
            <c:strRef>
              <c:f>[17]Sheet2!$F$2</c:f>
              <c:strCache>
                <c:ptCount val="1"/>
                <c:pt idx="0">
                  <c:v>България</c:v>
                </c:pt>
              </c:strCache>
            </c:strRef>
          </c:tx>
          <c:spPr>
            <a:ln w="12700">
              <a:solidFill>
                <a:srgbClr val="800080"/>
              </a:solidFill>
              <a:prstDash val="lgDash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[17]Sheet2!$F$3:$F$15</c:f>
              <c:numCache>
                <c:formatCode>General</c:formatCode>
                <c:ptCount val="13"/>
                <c:pt idx="0">
                  <c:v>2.66</c:v>
                </c:pt>
                <c:pt idx="1">
                  <c:v>2.44</c:v>
                </c:pt>
                <c:pt idx="2">
                  <c:v>2.37</c:v>
                </c:pt>
                <c:pt idx="3">
                  <c:v>2.4</c:v>
                </c:pt>
                <c:pt idx="4">
                  <c:v>2.39</c:v>
                </c:pt>
                <c:pt idx="5">
                  <c:v>2.2799999999999998</c:v>
                </c:pt>
                <c:pt idx="6">
                  <c:v>2.15</c:v>
                </c:pt>
                <c:pt idx="7">
                  <c:v>1.84</c:v>
                </c:pt>
                <c:pt idx="8">
                  <c:v>1.82</c:v>
                </c:pt>
                <c:pt idx="9">
                  <c:v>1.8</c:v>
                </c:pt>
                <c:pt idx="10">
                  <c:v>1.77</c:v>
                </c:pt>
                <c:pt idx="11">
                  <c:v>1.75</c:v>
                </c:pt>
                <c:pt idx="12">
                  <c:v>1.73</c:v>
                </c:pt>
              </c:numCache>
            </c:numRef>
          </c:val>
        </c:ser>
        <c:ser>
          <c:idx val="5"/>
          <c:order val="5"/>
          <c:tx>
            <c:strRef>
              <c:f>[17]Sheet2!$G$2</c:f>
              <c:strCache>
                <c:ptCount val="1"/>
                <c:pt idx="0">
                  <c:v>Франция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square"/>
            <c:size val="3"/>
            <c:spPr>
              <a:noFill/>
              <a:ln w="6350">
                <a:noFill/>
              </a:ln>
            </c:spPr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[17]Sheet2!$G$3:$G$15</c:f>
              <c:numCache>
                <c:formatCode>General</c:formatCode>
                <c:ptCount val="13"/>
                <c:pt idx="0">
                  <c:v>0.51</c:v>
                </c:pt>
                <c:pt idx="1">
                  <c:v>0.51</c:v>
                </c:pt>
                <c:pt idx="2">
                  <c:v>0.51</c:v>
                </c:pt>
                <c:pt idx="3">
                  <c:v>0.39</c:v>
                </c:pt>
                <c:pt idx="4">
                  <c:v>0.17</c:v>
                </c:pt>
                <c:pt idx="5">
                  <c:v>0.15</c:v>
                </c:pt>
                <c:pt idx="6">
                  <c:v>0.18</c:v>
                </c:pt>
                <c:pt idx="7">
                  <c:v>0.33</c:v>
                </c:pt>
                <c:pt idx="8">
                  <c:v>0.67</c:v>
                </c:pt>
                <c:pt idx="9">
                  <c:v>0.75</c:v>
                </c:pt>
                <c:pt idx="10">
                  <c:v>0.86</c:v>
                </c:pt>
                <c:pt idx="11">
                  <c:v>1.03</c:v>
                </c:pt>
                <c:pt idx="12">
                  <c:v>1.02</c:v>
                </c:pt>
              </c:numCache>
            </c:numRef>
          </c:val>
        </c:ser>
        <c:ser>
          <c:idx val="6"/>
          <c:order val="6"/>
          <c:tx>
            <c:strRef>
              <c:f>[17]Sheet2!$H$2</c:f>
              <c:strCache>
                <c:ptCount val="1"/>
                <c:pt idx="0">
                  <c:v>Германия</c:v>
                </c:pt>
              </c:strCache>
            </c:strRef>
          </c:tx>
          <c:spPr>
            <a:ln w="12700">
              <a:solidFill>
                <a:srgbClr val="008080"/>
              </a:solidFill>
              <a:prstDash val="lgDashDotDot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[17]Sheet2!$H$3:$H$15</c:f>
              <c:numCache>
                <c:formatCode>General</c:formatCode>
                <c:ptCount val="13"/>
                <c:pt idx="0">
                  <c:v>0.17</c:v>
                </c:pt>
                <c:pt idx="1">
                  <c:v>0.13</c:v>
                </c:pt>
                <c:pt idx="2">
                  <c:v>0.13</c:v>
                </c:pt>
                <c:pt idx="3">
                  <c:v>-0.02</c:v>
                </c:pt>
                <c:pt idx="4">
                  <c:v>-0.15</c:v>
                </c:pt>
                <c:pt idx="5">
                  <c:v>-0.13</c:v>
                </c:pt>
                <c:pt idx="6">
                  <c:v>-0.09</c:v>
                </c:pt>
                <c:pt idx="7">
                  <c:v>0</c:v>
                </c:pt>
                <c:pt idx="8">
                  <c:v>0.19</c:v>
                </c:pt>
                <c:pt idx="9">
                  <c:v>0.25</c:v>
                </c:pt>
                <c:pt idx="10">
                  <c:v>0.25</c:v>
                </c:pt>
                <c:pt idx="11">
                  <c:v>0.26</c:v>
                </c:pt>
                <c:pt idx="12">
                  <c:v>0.35</c:v>
                </c:pt>
              </c:numCache>
            </c:numRef>
          </c:val>
        </c:ser>
        <c:ser>
          <c:idx val="7"/>
          <c:order val="7"/>
          <c:tx>
            <c:strRef>
              <c:f>[17]Sheet2!$I$2</c:f>
              <c:strCache>
                <c:ptCount val="1"/>
                <c:pt idx="0">
                  <c:v>Италия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[17]Sheet2!$I$3:$I$15</c:f>
              <c:numCache>
                <c:formatCode>General</c:formatCode>
                <c:ptCount val="13"/>
                <c:pt idx="0">
                  <c:v>1.38</c:v>
                </c:pt>
                <c:pt idx="1">
                  <c:v>1.44</c:v>
                </c:pt>
                <c:pt idx="2">
                  <c:v>1.53</c:v>
                </c:pt>
                <c:pt idx="3">
                  <c:v>1.45</c:v>
                </c:pt>
                <c:pt idx="4">
                  <c:v>1.23</c:v>
                </c:pt>
                <c:pt idx="5">
                  <c:v>1.18</c:v>
                </c:pt>
                <c:pt idx="6">
                  <c:v>1.27</c:v>
                </c:pt>
                <c:pt idx="7">
                  <c:v>1.45</c:v>
                </c:pt>
                <c:pt idx="8">
                  <c:v>1.94</c:v>
                </c:pt>
                <c:pt idx="9">
                  <c:v>1.89</c:v>
                </c:pt>
                <c:pt idx="10">
                  <c:v>1.99</c:v>
                </c:pt>
                <c:pt idx="11">
                  <c:v>2.35</c:v>
                </c:pt>
                <c:pt idx="12">
                  <c:v>2.4</c:v>
                </c:pt>
              </c:numCache>
            </c:numRef>
          </c:val>
        </c:ser>
        <c:ser>
          <c:idx val="8"/>
          <c:order val="8"/>
          <c:tx>
            <c:strRef>
              <c:f>[17]Sheet2!$J$2</c:f>
              <c:strCache>
                <c:ptCount val="1"/>
                <c:pt idx="0">
                  <c:v>Испания</c:v>
                </c:pt>
              </c:strCache>
            </c:strRef>
          </c:tx>
          <c:spPr>
            <a:ln w="12700">
              <a:solidFill>
                <a:srgbClr val="00CCFF"/>
              </a:solidFill>
              <a:prstDash val="solid"/>
            </a:ln>
          </c:spPr>
          <c:marker>
            <c:symbol val="none"/>
          </c:marker>
          <c:cat>
            <c:strRef>
              <c:f>[17]Sheet2!$A$3:$A$15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[17]Sheet2!$J$3:$J$15</c:f>
              <c:numCache>
                <c:formatCode>General</c:formatCode>
                <c:ptCount val="13"/>
                <c:pt idx="0">
                  <c:v>1.54</c:v>
                </c:pt>
                <c:pt idx="1">
                  <c:v>1.53</c:v>
                </c:pt>
                <c:pt idx="2">
                  <c:v>1.57</c:v>
                </c:pt>
                <c:pt idx="3">
                  <c:v>1.48</c:v>
                </c:pt>
                <c:pt idx="4">
                  <c:v>1.17</c:v>
                </c:pt>
                <c:pt idx="5">
                  <c:v>1.01</c:v>
                </c:pt>
                <c:pt idx="6">
                  <c:v>1.04</c:v>
                </c:pt>
                <c:pt idx="7">
                  <c:v>1.07</c:v>
                </c:pt>
                <c:pt idx="8">
                  <c:v>1.43</c:v>
                </c:pt>
                <c:pt idx="9">
                  <c:v>1.44</c:v>
                </c:pt>
                <c:pt idx="10">
                  <c:v>1.46</c:v>
                </c:pt>
                <c:pt idx="11">
                  <c:v>1.7</c:v>
                </c:pt>
                <c:pt idx="12">
                  <c:v>1.72</c:v>
                </c:pt>
              </c:numCache>
            </c:numRef>
          </c:val>
        </c:ser>
        <c:dLbls/>
        <c:marker val="1"/>
        <c:axId val="146020608"/>
        <c:axId val="146046976"/>
      </c:lineChart>
      <c:catAx>
        <c:axId val="14602060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6046976"/>
        <c:crosses val="autoZero"/>
        <c:auto val="1"/>
        <c:lblAlgn val="ctr"/>
        <c:lblOffset val="100"/>
        <c:tickLblSkip val="1"/>
        <c:tickMarkSkip val="1"/>
      </c:catAx>
      <c:valAx>
        <c:axId val="146046976"/>
        <c:scaling>
          <c:orientation val="minMax"/>
          <c:max val="14"/>
        </c:scaling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%</a:t>
                </a:r>
              </a:p>
            </c:rich>
          </c:tx>
          <c:layout>
            <c:manualLayout>
              <c:xMode val="edge"/>
              <c:yMode val="edge"/>
              <c:x val="4.3154686309372622E-2"/>
              <c:y val="5.2813050267450763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146020608"/>
        <c:crosses val="autoZero"/>
        <c:crossBetween val="between"/>
        <c:majorUnit val="2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4.6130956504337253E-2"/>
          <c:y val="0.7834709901768605"/>
          <c:w val="0.89137029425573999"/>
          <c:h val="8.800004429826022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33" r="0.75000000000000033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3</xdr:row>
      <xdr:rowOff>47625</xdr:rowOff>
    </xdr:from>
    <xdr:to>
      <xdr:col>10</xdr:col>
      <xdr:colOff>552450</xdr:colOff>
      <xdr:row>24</xdr:row>
      <xdr:rowOff>28575</xdr:rowOff>
    </xdr:to>
    <xdr:graphicFrame macro="">
      <xdr:nvGraphicFramePr>
        <xdr:cNvPr id="2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0.14105</cdr:x>
      <cdr:y>0.89265</cdr:y>
    </cdr:from>
    <cdr:to>
      <cdr:x>0.99205</cdr:x>
      <cdr:y>0.95634</cdr:y>
    </cdr:to>
    <cdr:sp macro="" textlink="">
      <cdr:nvSpPr>
        <cdr:cNvPr id="61449" name="Text Box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48231" y="3565718"/>
          <a:ext cx="5098544" cy="25419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650" b="1" i="0" u="none" strike="noStrike" baseline="0">
              <a:solidFill>
                <a:srgbClr val="000000"/>
              </a:solidFill>
              <a:latin typeface="Arial"/>
              <a:cs typeface="Arial"/>
            </a:rPr>
            <a:t>Забележка:</a:t>
          </a:r>
          <a:r>
            <a:rPr lang="bg-BG" sz="650" b="0" i="0" u="none" strike="noStrike" baseline="0">
              <a:solidFill>
                <a:srgbClr val="000000"/>
              </a:solidFill>
              <a:latin typeface="Arial"/>
              <a:cs typeface="Arial"/>
            </a:rPr>
            <a:t> МФ не обяви провеждането на аукциони през периода м.юни - м.декември 2016 г.</a:t>
          </a:r>
        </a:p>
      </cdr:txBody>
    </cdr:sp>
  </cdr:relSizeAnchor>
  <cdr:relSizeAnchor xmlns:cdr="http://schemas.openxmlformats.org/drawingml/2006/chartDrawing">
    <cdr:from>
      <cdr:x>0.12924</cdr:x>
      <cdr:y>0.68522</cdr:y>
    </cdr:from>
    <cdr:to>
      <cdr:x>0.20723</cdr:x>
      <cdr:y>0.72744</cdr:y>
    </cdr:to>
    <cdr:sp macro="" textlink="">
      <cdr:nvSpPr>
        <cdr:cNvPr id="61450" name="Text Box 1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77479" y="2737876"/>
          <a:ext cx="467256" cy="16849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2016                              2016</a:t>
          </a:r>
        </a:p>
      </cdr:txBody>
    </cdr:sp>
  </cdr:relSizeAnchor>
  <cdr:relSizeAnchor xmlns:cdr="http://schemas.openxmlformats.org/drawingml/2006/chartDrawing">
    <cdr:from>
      <cdr:x>0.73594</cdr:x>
      <cdr:y>0.68058</cdr:y>
    </cdr:from>
    <cdr:to>
      <cdr:x>0.8063</cdr:x>
      <cdr:y>0.72573</cdr:y>
    </cdr:to>
    <cdr:sp macro="" textlink="">
      <cdr:nvSpPr>
        <cdr:cNvPr id="61452" name="Text Box 1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412348" y="2719372"/>
          <a:ext cx="421562" cy="18017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2017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2</xdr:row>
      <xdr:rowOff>180975</xdr:rowOff>
    </xdr:from>
    <xdr:to>
      <xdr:col>9</xdr:col>
      <xdr:colOff>352425</xdr:colOff>
      <xdr:row>20</xdr:row>
      <xdr:rowOff>85725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0.09518</cdr:x>
      <cdr:y>0.07105</cdr:y>
    </cdr:from>
    <cdr:to>
      <cdr:x>0.24737</cdr:x>
      <cdr:y>0.14513</cdr:y>
    </cdr:to>
    <cdr:sp macro="" textlink="">
      <cdr:nvSpPr>
        <cdr:cNvPr id="185345" name="Text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0740" y="241585"/>
          <a:ext cx="800668" cy="251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bg-BG" sz="1000" b="0" i="0" u="none" strike="noStrike" baseline="0">
              <a:solidFill>
                <a:srgbClr val="000000"/>
              </a:solidFill>
              <a:latin typeface="Arial Cyr"/>
              <a:cs typeface="Arial Cyr"/>
            </a:rPr>
            <a:t>(</a:t>
          </a:r>
          <a:r>
            <a:rPr lang="bg-BG" sz="800" b="0" i="0" u="none" strike="noStrike" baseline="0">
              <a:solidFill>
                <a:srgbClr val="000000"/>
              </a:solidFill>
              <a:latin typeface="Arial Cyr"/>
              <a:cs typeface="Arial Cyr"/>
            </a:rPr>
            <a:t>млн.лв)</a:t>
          </a:r>
        </a:p>
        <a:p xmlns:a="http://schemas.openxmlformats.org/drawingml/2006/main">
          <a:pPr algn="ctr" rtl="0">
            <a:defRPr sz="1000"/>
          </a:pPr>
          <a:endParaRPr lang="bg-BG" sz="1000" b="0" i="0" u="none" strike="noStrike" baseline="0">
            <a:solidFill>
              <a:srgbClr val="000000"/>
            </a:solidFill>
            <a:latin typeface="Arial Cyr"/>
            <a:cs typeface="Arial Cyr"/>
          </a:endParaRPr>
        </a:p>
      </cdr:txBody>
    </cdr:sp>
  </cdr:relSizeAnchor>
  <cdr:relSizeAnchor xmlns:cdr="http://schemas.openxmlformats.org/drawingml/2006/chartDrawing">
    <cdr:from>
      <cdr:x>0.12341</cdr:x>
      <cdr:y>0.87143</cdr:y>
    </cdr:from>
    <cdr:to>
      <cdr:x>0.91833</cdr:x>
      <cdr:y>0.96571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47700" y="2905125"/>
          <a:ext cx="4171950" cy="314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0.07441</cdr:x>
      <cdr:y>0.86857</cdr:y>
    </cdr:from>
    <cdr:to>
      <cdr:x>0.94555</cdr:x>
      <cdr:y>0.98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390525" y="2895600"/>
          <a:ext cx="45720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Забележка: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Левовата равностойност на ДЦК във валута е изчислена по определения от БНБ обменен курс, валиден за последния работен ден на съответния период 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2</xdr:row>
      <xdr:rowOff>38100</xdr:rowOff>
    </xdr:from>
    <xdr:to>
      <xdr:col>8</xdr:col>
      <xdr:colOff>400050</xdr:colOff>
      <xdr:row>20</xdr:row>
      <xdr:rowOff>28575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9525</xdr:colOff>
      <xdr:row>2</xdr:row>
      <xdr:rowOff>47625</xdr:rowOff>
    </xdr:from>
    <xdr:to>
      <xdr:col>16</xdr:col>
      <xdr:colOff>419100</xdr:colOff>
      <xdr:row>20</xdr:row>
      <xdr:rowOff>38100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0.01629</cdr:x>
      <cdr:y>0.84123</cdr:y>
    </cdr:from>
    <cdr:to>
      <cdr:x>0.98982</cdr:x>
      <cdr:y>0.99721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6200" y="2876550"/>
          <a:ext cx="455295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bg-BG" sz="750" b="1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  <a:endParaRPr lang="bg-BG" sz="75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75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Обемът на репо-сделките включва обратните репо-сделки и тези, сключени през текущия ден.</a:t>
          </a:r>
          <a:endParaRPr lang="bg-BG" sz="75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75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</a:t>
          </a:r>
          <a:endParaRPr lang="bg-BG" sz="75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75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от БНБ обменен курс на съответната валута в деня на сделката.</a:t>
          </a:r>
          <a:endParaRPr lang="bg-BG" sz="75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bg-BG" sz="75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0.03867</cdr:x>
      <cdr:y>0.72571</cdr:y>
    </cdr:from>
    <cdr:to>
      <cdr:x>0.23405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0975" y="3105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0.01221</cdr:x>
      <cdr:y>0.88952</cdr:y>
    </cdr:from>
    <cdr:to>
      <cdr:x>0.97896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7150" y="2990850"/>
          <a:ext cx="4524375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bg-BG" sz="800" b="1"/>
            <a:t>Забележка:</a:t>
          </a:r>
          <a:endParaRPr lang="en-US" sz="800" b="1"/>
        </a:p>
        <a:p xmlns:a="http://schemas.openxmlformats.org/drawingml/2006/main">
          <a:r>
            <a:rPr lang="bg-BG" sz="800"/>
            <a:t>Броят на репо-сделките включва обратните репо-сделки и тези, сключени през текущия ден.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49</xdr:row>
      <xdr:rowOff>123824</xdr:rowOff>
    </xdr:from>
    <xdr:to>
      <xdr:col>0</xdr:col>
      <xdr:colOff>228600</xdr:colOff>
      <xdr:row>50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</xdr:row>
      <xdr:rowOff>28574</xdr:rowOff>
    </xdr:from>
    <xdr:to>
      <xdr:col>7</xdr:col>
      <xdr:colOff>232800</xdr:colOff>
      <xdr:row>20</xdr:row>
      <xdr:rowOff>155849</xdr:rowOff>
    </xdr:to>
    <xdr:graphicFrame macro="">
      <xdr:nvGraphicFramePr>
        <xdr:cNvPr id="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314324</xdr:colOff>
      <xdr:row>3</xdr:row>
      <xdr:rowOff>28574</xdr:rowOff>
    </xdr:from>
    <xdr:to>
      <xdr:col>14</xdr:col>
      <xdr:colOff>547124</xdr:colOff>
      <xdr:row>20</xdr:row>
      <xdr:rowOff>155849</xdr:rowOff>
    </xdr:to>
    <xdr:graphicFrame macro="">
      <xdr:nvGraphicFramePr>
        <xdr:cNvPr id="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0.01736</cdr:x>
      <cdr:y>0.678</cdr:y>
    </cdr:from>
    <cdr:to>
      <cdr:x>0.95069</cdr:x>
      <cdr:y>0.97344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79375" y="1952626"/>
          <a:ext cx="4267177" cy="85088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1. Обемът на репо-сделките включва обратните репо-сделки и тези, сключени през текущия работен ден.</a:t>
          </a: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валутав деня на сделката.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0.01528</cdr:x>
      <cdr:y>0.678</cdr:y>
    </cdr:from>
    <cdr:to>
      <cdr:x>0.94861</cdr:x>
      <cdr:y>0.97675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9850" y="1952626"/>
          <a:ext cx="4267177" cy="860412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 cyr" panose="020B0604020202020204" pitchFamily="34" charset="0"/>
              <a:cs typeface="Arial cyr" panose="020B0604020202020204" pitchFamily="34" charset="0"/>
            </a:rPr>
            <a:t>Забележки:</a:t>
          </a:r>
        </a:p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1. Обемът на репо-сделките включва обратните репо-сделки и тези, сключени през текущия работен ден.</a:t>
          </a:r>
        </a:p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2. Сделките с ДЦК, деноминирани във валута, са в левова равностойност по определения от БНБ обменен курс на съответната валутав деня на сделката.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3</xdr:row>
      <xdr:rowOff>0</xdr:rowOff>
    </xdr:from>
    <xdr:to>
      <xdr:col>7</xdr:col>
      <xdr:colOff>180974</xdr:colOff>
      <xdr:row>20</xdr:row>
      <xdr:rowOff>127275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295275</xdr:colOff>
      <xdr:row>3</xdr:row>
      <xdr:rowOff>0</xdr:rowOff>
    </xdr:from>
    <xdr:to>
      <xdr:col>14</xdr:col>
      <xdr:colOff>523875</xdr:colOff>
      <xdr:row>20</xdr:row>
      <xdr:rowOff>127275</xdr:rowOff>
    </xdr:to>
    <xdr:graphicFrame macro="">
      <xdr:nvGraphicFramePr>
        <xdr:cNvPr id="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0.13878</cdr:x>
      <cdr:y>0.30497</cdr:y>
    </cdr:from>
    <cdr:to>
      <cdr:x>0.13878</cdr:x>
      <cdr:y>0.30497</cdr:y>
    </cdr:to>
    <cdr:sp macro="" textlink="">
      <cdr:nvSpPr>
        <cdr:cNvPr id="5122" name="Line 2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629768" y="790392"/>
          <a:ext cx="0" cy="0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round/>
          <a:headEnd/>
          <a:tailEnd type="triangle" w="med" len="med"/>
        </a:ln>
        <a:extLst xmlns:a="http://schemas.openxmlformats.org/drawingml/2006/main">
          <a:ext uri="{909E8E84-426E-40DD-AFC4-6F175D3DCCD1}">
            <a14:hiddenFill xmlns:a14="http://schemas.microsoft.com/office/drawing/2010/main" xmlns="">
              <a:noFill/>
            </a14:hiddenFill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0.02399</cdr:x>
      <cdr:y>0.83344</cdr:y>
    </cdr:from>
    <cdr:to>
      <cdr:x>0.97225</cdr:x>
      <cdr:y>0.98447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107950" y="2400300"/>
          <a:ext cx="4267177" cy="434984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 cyr" panose="020B0604020202020204" pitchFamily="34" charset="0"/>
              <a:cs typeface="Arial cyr" panose="020B0604020202020204" pitchFamily="34" charset="0"/>
            </a:rPr>
            <a:t>Забележка: </a:t>
          </a:r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 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0.02187</cdr:x>
      <cdr:y>0.82131</cdr:y>
    </cdr:from>
    <cdr:to>
      <cdr:x>0.97013</cdr:x>
      <cdr:y>0.98778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8425" y="2365375"/>
          <a:ext cx="4267177" cy="479434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 cyr" panose="020B0604020202020204" pitchFamily="34" charset="0"/>
              <a:cs typeface="Arial cyr" panose="020B0604020202020204" pitchFamily="34" charset="0"/>
            </a:rPr>
            <a:t>Забележка: </a:t>
          </a:r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 </a:t>
          </a: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3</xdr:row>
      <xdr:rowOff>142875</xdr:rowOff>
    </xdr:from>
    <xdr:to>
      <xdr:col>3</xdr:col>
      <xdr:colOff>508049</xdr:colOff>
      <xdr:row>18</xdr:row>
      <xdr:rowOff>165375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3</xdr:row>
      <xdr:rowOff>142875</xdr:rowOff>
    </xdr:from>
    <xdr:to>
      <xdr:col>7</xdr:col>
      <xdr:colOff>736650</xdr:colOff>
      <xdr:row>18</xdr:row>
      <xdr:rowOff>165375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0.18114</cdr:x>
      <cdr:y>0.71438</cdr:y>
    </cdr:from>
    <cdr:to>
      <cdr:x>0.99032</cdr:x>
      <cdr:y>0.97346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847726" y="2057400"/>
          <a:ext cx="3786960" cy="746179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Забележки:  </a:t>
          </a:r>
          <a:endParaRPr lang="en-US" sz="900" b="1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1.Левовата равностойност на ДЦК, деноминирани във валута, е изчислена по определения от БНБ обменен курс валиден за последния работен ден на съответния период.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2. По данни на БНБ и на участниците в ЕСРОТ.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0.13945</cdr:x>
      <cdr:y>0.71107</cdr:y>
    </cdr:from>
    <cdr:to>
      <cdr:x>0.97837</cdr:x>
      <cdr:y>0.96865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52617" y="2047875"/>
          <a:ext cx="3926168" cy="74182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Забележки:  </a:t>
          </a:r>
          <a:endParaRPr lang="en-US" sz="900" b="1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1.Левовата равностойност на ДЦК, деноминирани във валута, е изчислена по определения от БНБ обменен курс валиден за последния работен ден на съответния период. 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2. По данни на БНБ и на участниците в ЕСРОТ.</a:t>
          </a:r>
          <a:endParaRPr lang="en-US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447675</xdr:colOff>
      <xdr:row>1</xdr:row>
      <xdr:rowOff>152400</xdr:rowOff>
    </xdr:from>
    <xdr:to>
      <xdr:col>9</xdr:col>
      <xdr:colOff>304800</xdr:colOff>
      <xdr:row>21</xdr:row>
      <xdr:rowOff>114300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0.12711</cdr:x>
      <cdr:y>0.05828</cdr:y>
    </cdr:from>
    <cdr:to>
      <cdr:x>0.1807</cdr:x>
      <cdr:y>0.15319</cdr:y>
    </cdr:to>
    <cdr:pic>
      <cdr:nvPicPr>
        <cdr:cNvPr id="8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0575" y="188193"/>
          <a:ext cx="333376" cy="306456"/>
        </a:xfrm>
        <a:prstGeom xmlns:a="http://schemas.openxmlformats.org/drawingml/2006/main" prst="rect">
          <a:avLst/>
        </a:prstGeom>
      </cdr:spPr>
    </cdr:pic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9525</xdr:rowOff>
    </xdr:from>
    <xdr:to>
      <xdr:col>9</xdr:col>
      <xdr:colOff>428625</xdr:colOff>
      <xdr:row>25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0.14326</cdr:x>
      <cdr:y>0.20731</cdr:y>
    </cdr:from>
    <cdr:to>
      <cdr:x>0.21618</cdr:x>
      <cdr:y>0.2736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64594" y="787113"/>
          <a:ext cx="387563" cy="2506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млн. лв.</a:t>
          </a:r>
        </a:p>
      </cdr:txBody>
    </cdr:sp>
  </cdr:relSizeAnchor>
  <cdr:relSizeAnchor xmlns:cdr="http://schemas.openxmlformats.org/drawingml/2006/chartDrawing">
    <cdr:from>
      <cdr:x>0.00898</cdr:x>
      <cdr:y>0.85859</cdr:y>
    </cdr:from>
    <cdr:to>
      <cdr:x>0.98384</cdr:x>
      <cdr:y>0.98604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47625" y="3238500"/>
          <a:ext cx="5172075" cy="480761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Забележка:</a:t>
          </a:r>
          <a:endParaRPr lang="en-US" sz="900">
            <a:latin typeface="Arial cyr" panose="020B0604020202020204" pitchFamily="34" charset="0"/>
            <a:cs typeface="Arial cyr" panose="020B0604020202020204" pitchFamily="34" charset="0"/>
          </a:endParaRPr>
        </a:p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Левовата равностойност на ДЦК, деноминирани във валута, е изчислена по определения от БНБ обменен</a:t>
          </a:r>
          <a:r>
            <a:rPr lang="en-US" sz="900">
              <a:latin typeface="Arial cyr" panose="020B0604020202020204" pitchFamily="34" charset="0"/>
              <a:cs typeface="Arial cyr" panose="020B0604020202020204" pitchFamily="34" charset="0"/>
            </a:rPr>
            <a:t> </a:t>
          </a:r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курс, валиден за последния работен ден на съответния период.</a:t>
          </a: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1</xdr:row>
      <xdr:rowOff>28575</xdr:rowOff>
    </xdr:from>
    <xdr:to>
      <xdr:col>5</xdr:col>
      <xdr:colOff>895350</xdr:colOff>
      <xdr:row>30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0.00836</cdr:x>
      <cdr:y>0.79171</cdr:y>
    </cdr:from>
    <cdr:to>
      <cdr:x>0.98819</cdr:x>
      <cdr:y>0.98968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57150" y="3705225"/>
          <a:ext cx="6702103" cy="926464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lt1">
              <a:shade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900" b="1">
              <a:latin typeface="Arial cyr" panose="020B0604020202020204" pitchFamily="34" charset="0"/>
              <a:cs typeface="Arial cyr" panose="020B0604020202020204" pitchFamily="34" charset="0"/>
            </a:rPr>
            <a:t>Забележки:</a:t>
          </a:r>
          <a:endParaRPr lang="en-US" sz="900" b="1">
            <a:latin typeface="Arial cyr" panose="020B0604020202020204" pitchFamily="34" charset="0"/>
            <a:cs typeface="Arial cyr" panose="020B0604020202020204" pitchFamily="34" charset="0"/>
          </a:endParaRPr>
        </a:p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1.Обемът на сделките с ДЦК включва покупко-продажбите, репо-сделките (в т.ч. обратните репо сделки и тези, сключени през текущия ден) и сделките със и за сметка на клиенти.</a:t>
          </a:r>
          <a:endParaRPr lang="en-US" sz="900">
            <a:latin typeface="Arial cyr" panose="020B0604020202020204" pitchFamily="34" charset="0"/>
            <a:cs typeface="Arial cyr" panose="020B0604020202020204" pitchFamily="34" charset="0"/>
          </a:endParaRPr>
        </a:p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2.Сделките с ДЦК, деноминирани във валута, са в левова равностойност по определения от БНБ обменен курс на съответната валута в деня на сделката.</a:t>
          </a:r>
          <a:endParaRPr lang="en-US" sz="900">
            <a:latin typeface="Arial cyr" panose="020B0604020202020204" pitchFamily="34" charset="0"/>
            <a:cs typeface="Arial cyr" panose="020B0604020202020204" pitchFamily="34" charset="0"/>
          </a:endParaRPr>
        </a:p>
        <a:p xmlns:a="http://schemas.openxmlformats.org/drawingml/2006/main">
          <a:r>
            <a:rPr lang="bg-BG" sz="900">
              <a:latin typeface="Arial cyr" panose="020B0604020202020204" pitchFamily="34" charset="0"/>
              <a:cs typeface="Arial cyr" panose="020B0604020202020204" pitchFamily="34" charset="0"/>
            </a:rPr>
            <a:t>3.Информацията за обема на сделките на БФБ и извънборсовия пазар е по пазарна стойност и е предоставена от управление "Банково" на БНБ.</a:t>
          </a:r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</xdr:colOff>
      <xdr:row>1</xdr:row>
      <xdr:rowOff>0</xdr:rowOff>
    </xdr:from>
    <xdr:to>
      <xdr:col>18</xdr:col>
      <xdr:colOff>561975</xdr:colOff>
      <xdr:row>19</xdr:row>
      <xdr:rowOff>171450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9</xdr:col>
      <xdr:colOff>523875</xdr:colOff>
      <xdr:row>19</xdr:row>
      <xdr:rowOff>171450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21</xdr:row>
      <xdr:rowOff>0</xdr:rowOff>
    </xdr:from>
    <xdr:to>
      <xdr:col>9</xdr:col>
      <xdr:colOff>523875</xdr:colOff>
      <xdr:row>39</xdr:row>
      <xdr:rowOff>171450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85725</xdr:colOff>
      <xdr:row>21</xdr:row>
      <xdr:rowOff>0</xdr:rowOff>
    </xdr:from>
    <xdr:to>
      <xdr:col>19</xdr:col>
      <xdr:colOff>0</xdr:colOff>
      <xdr:row>39</xdr:row>
      <xdr:rowOff>171450</xdr:rowOff>
    </xdr:to>
    <xdr:graphicFrame macro="">
      <xdr:nvGraphicFramePr>
        <xdr:cNvPr id="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41</xdr:row>
      <xdr:rowOff>0</xdr:rowOff>
    </xdr:from>
    <xdr:to>
      <xdr:col>9</xdr:col>
      <xdr:colOff>523875</xdr:colOff>
      <xdr:row>59</xdr:row>
      <xdr:rowOff>171450</xdr:rowOff>
    </xdr:to>
    <xdr:graphicFrame macro="">
      <xdr:nvGraphicFramePr>
        <xdr:cNvPr id="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38100</xdr:colOff>
      <xdr:row>41</xdr:row>
      <xdr:rowOff>0</xdr:rowOff>
    </xdr:from>
    <xdr:to>
      <xdr:col>18</xdr:col>
      <xdr:colOff>561975</xdr:colOff>
      <xdr:row>59</xdr:row>
      <xdr:rowOff>171450</xdr:rowOff>
    </xdr:to>
    <xdr:graphicFrame macro="">
      <xdr:nvGraphicFramePr>
        <xdr:cNvPr id="8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0.77856</cdr:x>
      <cdr:y>0.92671</cdr:y>
    </cdr:from>
    <cdr:to>
      <cdr:x>0.97768</cdr:x>
      <cdr:y>0.97377</cdr:y>
    </cdr:to>
    <cdr:sp macro="" textlink="">
      <cdr:nvSpPr>
        <cdr:cNvPr id="2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22750" y="3327400"/>
          <a:ext cx="1056726" cy="1764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36576" tIns="32004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януари - март 2</a:t>
          </a:r>
          <a:r>
            <a:rPr lang="en-US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0</a:t>
          </a: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17г.</a:t>
          </a:r>
          <a:endParaRPr lang="bg-BG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0.0042</cdr:x>
      <cdr:y>0.00759</cdr:y>
    </cdr:from>
    <cdr:to>
      <cdr:x>0.01387</cdr:x>
      <cdr:y>0.02876</cdr:y>
    </cdr:to>
    <cdr:sp macro="" textlink="">
      <cdr:nvSpPr>
        <cdr:cNvPr id="5122" name="Text 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0800"/>
          <a:ext cx="132176" cy="1329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0.0042</cdr:x>
      <cdr:y>0.00759</cdr:y>
    </cdr:from>
    <cdr:to>
      <cdr:x>0.01387</cdr:x>
      <cdr:y>0.02876</cdr:y>
    </cdr:to>
    <cdr:sp macro="" textlink="">
      <cdr:nvSpPr>
        <cdr:cNvPr id="5123" name="Text 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50800"/>
          <a:ext cx="132176" cy="1329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0.77549</cdr:x>
      <cdr:y>0.94283</cdr:y>
    </cdr:from>
    <cdr:to>
      <cdr:x>0.97388</cdr:x>
      <cdr:y>0.98916</cdr:y>
    </cdr:to>
    <cdr:sp macro="" textlink="">
      <cdr:nvSpPr>
        <cdr:cNvPr id="5124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88395" y="3838575"/>
          <a:ext cx="1179006" cy="2000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януари - март 2</a:t>
          </a:r>
          <a:r>
            <a:rPr lang="en-US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0</a:t>
          </a: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17г.</a:t>
          </a:r>
          <a:endParaRPr lang="bg-BG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0.75943</cdr:x>
      <cdr:y>0.91848</cdr:y>
    </cdr:from>
    <cdr:to>
      <cdr:x>0.96776</cdr:x>
      <cdr:y>0.96262</cdr:y>
    </cdr:to>
    <cdr:sp macro="" textlink="">
      <cdr:nvSpPr>
        <cdr:cNvPr id="2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03675" y="3384550"/>
          <a:ext cx="1075405" cy="1694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36576" tIns="32004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януари - март 2</a:t>
          </a:r>
          <a:r>
            <a:rPr lang="en-US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0</a:t>
          </a: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17г.</a:t>
          </a:r>
          <a:endParaRPr lang="bg-BG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0.79683</cdr:x>
      <cdr:y>0.91068</cdr:y>
    </cdr:from>
    <cdr:to>
      <cdr:x>0.98798</cdr:x>
      <cdr:y>0.95265</cdr:y>
    </cdr:to>
    <cdr:sp macro="" textlink="">
      <cdr:nvSpPr>
        <cdr:cNvPr id="3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4825" y="3267075"/>
          <a:ext cx="1020281" cy="15812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36576" tIns="32004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януари - март 2</a:t>
          </a:r>
          <a:r>
            <a:rPr lang="en-US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0</a:t>
          </a: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17г.</a:t>
          </a:r>
          <a:endParaRPr lang="bg-BG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0.78458</cdr:x>
      <cdr:y>0.8928</cdr:y>
    </cdr:from>
    <cdr:to>
      <cdr:x>0.97894</cdr:x>
      <cdr:y>0.93381</cdr:y>
    </cdr:to>
    <cdr:sp macro="" textlink="">
      <cdr:nvSpPr>
        <cdr:cNvPr id="2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51325" y="3203575"/>
          <a:ext cx="1034976" cy="15288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36576" tIns="32004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януари - март 2</a:t>
          </a:r>
          <a:r>
            <a:rPr lang="en-US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0</a:t>
          </a: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17г.</a:t>
          </a:r>
          <a:endParaRPr lang="bg-BG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0.77929</cdr:x>
      <cdr:y>0.92479</cdr:y>
    </cdr:from>
    <cdr:to>
      <cdr:x>0.97365</cdr:x>
      <cdr:y>0.96507</cdr:y>
    </cdr:to>
    <cdr:sp macro="" textlink="">
      <cdr:nvSpPr>
        <cdr:cNvPr id="2" name="Text 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22750" y="3317875"/>
          <a:ext cx="1034976" cy="15288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>
          <a:softEdge rad="76200"/>
        </a:effectLst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wrap="square" lIns="36576" tIns="32004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януари - март 2</a:t>
          </a:r>
          <a:r>
            <a:rPr lang="en-US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0</a:t>
          </a: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17г.</a:t>
          </a:r>
          <a:endParaRPr lang="bg-BG" sz="1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 xmlns:a="http://schemas.openxmlformats.org/drawingml/2006/main">
          <a:pPr algn="l" rtl="0">
            <a:defRPr sz="1000"/>
          </a:pPr>
          <a:r>
            <a:rPr lang="bg-BG" sz="1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</xdr:row>
      <xdr:rowOff>38100</xdr:rowOff>
    </xdr:from>
    <xdr:to>
      <xdr:col>11</xdr:col>
      <xdr:colOff>381000</xdr:colOff>
      <xdr:row>24</xdr:row>
      <xdr:rowOff>171450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0.04613</cdr:x>
      <cdr:y>0.92558</cdr:y>
    </cdr:from>
    <cdr:to>
      <cdr:x>0.96745</cdr:x>
      <cdr:y>0.98312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5275" y="4178855"/>
          <a:ext cx="5897179" cy="2597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0" tIns="22860" rIns="27432" bIns="0" anchor="t" upright="1"/>
        <a:lstStyle xmlns:a="http://schemas.openxmlformats.org/drawingml/2006/main"/>
        <a:p xmlns:a="http://schemas.openxmlformats.org/drawingml/2006/main"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bg-BG" sz="1000" b="0" i="1" baseline="0">
              <a:effectLst/>
              <a:latin typeface="+mn-lt"/>
              <a:ea typeface="+mn-ea"/>
              <a:cs typeface="+mn-cs"/>
            </a:rPr>
            <a:t>Източник: По данни на ЕЦБ.</a:t>
          </a:r>
          <a:endParaRPr lang="bg-BG" sz="800">
            <a:effectLst/>
          </a:endParaRPr>
        </a:p>
        <a:p xmlns:a="http://schemas.openxmlformats.org/drawingml/2006/main">
          <a:pPr algn="r" rtl="0">
            <a:defRPr sz="1000"/>
          </a:pPr>
          <a:endParaRPr lang="bg-BG" sz="800" b="0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0.12946</cdr:x>
      <cdr:y>0.6889</cdr:y>
    </cdr:from>
    <cdr:to>
      <cdr:x>0.88839</cdr:x>
      <cdr:y>0.76682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28675" y="3110280"/>
          <a:ext cx="4857749" cy="3517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ctr" upright="1"/>
        <a:lstStyle xmlns:a="http://schemas.openxmlformats.org/drawingml/2006/main"/>
        <a:p xmlns:a="http://schemas.openxmlformats.org/drawingml/2006/main">
          <a:pPr rtl="0"/>
          <a:r>
            <a:rPr lang="en-US" sz="1000">
              <a:effectLst/>
              <a:latin typeface="+mn-lt"/>
              <a:ea typeface="+mn-ea"/>
              <a:cs typeface="+mn-cs"/>
            </a:rPr>
            <a:t>      201</a:t>
          </a:r>
          <a:r>
            <a:rPr lang="bg-BG" sz="1000">
              <a:effectLst/>
              <a:latin typeface="+mn-lt"/>
              <a:ea typeface="+mn-ea"/>
              <a:cs typeface="+mn-cs"/>
            </a:rPr>
            <a:t>6</a:t>
          </a:r>
          <a:r>
            <a:rPr lang="en-US" sz="1000">
              <a:effectLst/>
              <a:latin typeface="+mn-lt"/>
              <a:ea typeface="+mn-ea"/>
              <a:cs typeface="+mn-cs"/>
            </a:rPr>
            <a:t> </a:t>
          </a:r>
          <a:r>
            <a:rPr lang="bg-BG" sz="1000">
              <a:effectLst/>
              <a:latin typeface="+mn-lt"/>
              <a:ea typeface="+mn-ea"/>
              <a:cs typeface="+mn-cs"/>
            </a:rPr>
            <a:t>г.                                                                      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 </a:t>
          </a:r>
          <a:r>
            <a:rPr lang="en-US" sz="1000">
              <a:effectLst/>
              <a:latin typeface="+mn-lt"/>
              <a:ea typeface="+mn-ea"/>
              <a:cs typeface="+mn-cs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	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                  </a:t>
          </a:r>
          <a:r>
            <a:rPr lang="bg-BG" sz="1000">
              <a:effectLst/>
              <a:latin typeface="+mn-lt"/>
              <a:ea typeface="+mn-ea"/>
              <a:cs typeface="+mn-cs"/>
            </a:rPr>
            <a:t>2017</a:t>
          </a:r>
          <a:r>
            <a:rPr lang="bg-BG" sz="1000" baseline="0">
              <a:effectLst/>
              <a:latin typeface="+mn-lt"/>
              <a:ea typeface="+mn-ea"/>
              <a:cs typeface="+mn-cs"/>
            </a:rPr>
            <a:t> г.</a:t>
          </a:r>
          <a:endParaRPr lang="bg-BG" sz="1000">
            <a:effectLst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grafika-koefnapokritie-april,16-march,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41;&#1083;&#1086;&#1082;&#1080;&#1088;&#1072;&#1085;&#1080;%20&#1044;&#1062;&#1050;-03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54;&#1073;&#1077;&#1084;%20&#1089;&#1076;&#1077;&#1083;&#1082;&#1080;%20&#1030;-&#1074;&#1086;%20&#1090;&#1088;&#1080;&#1084;&#1077;&#1089;.%20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41;&#1088;&#1086;&#1081;%20&#1089;&#1076;&#1077;&#1083;&#1082;&#1080;%20&#1030;-&#1074;&#1086;%20&#1090;&#1088;&#1080;&#1084;&#1077;&#1089;.%20201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57;&#1090;&#1088;&#1091;&#1082;&#1090;&#1091;&#1088;&#1072;-&#1087;&#1086;-&#1089;&#1088;&#1086;&#1095;&#1085;&#1086;&#1089;&#1090;1.17%20&#1085;&#1086;&#107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54;&#1073;&#1077;&#1084;%20&#1080;%20&#1089;&#1090;&#1088;&#1091;&#1082;&#1090;&#1091;&#1088;&#1072;%20&#1085;&#1072;%20&#1089;&#1076;&#1077;&#1083;&#1082;&#1080;&#1090;&#1077;%20&#1089;%20&#1090;&#1098;&#1088;&#1075;&#1091;&#1077;&#1084;&#1080;%20&#1044;&#1062;&#1050;%20&#1087;&#1086;%20&#1074;&#1072;&#1083;&#1091;&#1090;&#1072;%20&#1085;&#1072;%20&#1077;&#1084;&#1080;&#1089;&#1080;&#1080;&#1090;&#1077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02-05-&#1044;&#1098;&#1088;&#1078;&#1072;&#1090;&#1077;&#1083;&#1080;%20&#1085;&#1072;%20&#1044;&#1062;&#1050;-03-20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57;&#1088;&#1077;&#1076;&#1085;&#1086;&#1087;&#1088;&#1077;&#1090;%20&#1075;&#1086;&#1076;%20&#1076;&#1086;&#1093;%20&#1087;&#1086;%20&#1088;&#1077;&#1087;&#1086;%20&#1089;&#1076;&#1077;&#1083;&#1082;&#1080;%20-%201-&#1074;&#1086;%20&#1090;&#1088;&#1080;&#1084;.%202017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02-07-&#1044;&#1062;&#1050;%20&#1074;%20&#1087;&#1086;&#1088;&#1090;&#1092;&#1077;&#1081;&#1083;&#1072;%20&#1085;&#1072;%20&#1079;&#1072;&#1089;&#1090;&#1088;&#1072;&#1093;&#1086;&#1074;&#1072;&#1090;&#1077;&#1083;&#1085;&#1080;%20&#1076;&#1088;&#1091;&#1078;&#1077;&#1089;&#1090;&#1074;&#1072;%20&#1080;%20&#1087;&#1077;&#1085;&#1089;&#1080;&#1086;&#1085;&#1085;&#1080;%20&#1092;&#1086;&#1085;&#1076;&#1086;&#1074;&#107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54;&#1073;&#1077;&#1084;%20&#1085;&#1072;%20&#1089;&#1082;&#1083;&#1102;&#1095;&#1077;&#1085;&#1080;&#1090;&#1077;%20&#1089;&#1076;&#1077;&#1083;&#1082;&#1080;%20&#1089;%20&#1044;&#1062;&#1050;%20&#1085;&#1072;%20&#1074;&#1090;&#1086;&#1088;&#1080;&#1095;&#1085;&#1080;&#1103;%20&#1087;&#1072;&#1079;&#1072;&#1088;%20&#1080;%20&#1089;&#1076;&#1077;&#1083;&#1082;&#1080;%20&#1089;%20&#1094;&#1077;&#1085;&#1085;&#1080;%20&#1082;&#1085;&#1080;&#1078;&#107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Euro-Longterms%20-%205%20years%20-%20January%20-%20March%202017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47;&#1059;&#1053;&#1050;%20&#1103;&#1085;&#1091;&#1072;&#1088;&#1080;%20-%20&#1084;&#1072;&#1088;&#1090;%202017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Euro-Longterms%20-%2010%20years%20-%20January%20-%20March%202017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Euro-Longterms%202015%202016%20-%207%20years%20-%20January%20-%20March%202017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Euro-Longterms%202015%202016%20-%2012%20years%20-%20January%20-%20March%20201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Euro-Longterms%20-%2020%20years%20-%20January%20-%20March%202017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siaP\AppData\Local\Microsoft\Windows\Temporary%20Internet%20Files\Content.Outlook\9A3AYJX5\30.05.2017\&#1044;&#1086;&#1093;&#1086;&#1076;&#1085;&#1086;&#1089;&#1090;%20&#1085;&#1072;%20&#1073;&#1077;&#1085;&#1095;&#1084;&#1072;&#1088;&#1082;&#1086;&#1074;&#1080;%20&#1086;&#1073;&#1083;&#1080;&#1075;&#1072;&#1094;&#1080;&#1080;%20&#1079;&#1072;%20&#1084;&#1072;&#1088;&#1090;%20201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bl-koefpokr"/>
      <sheetName val="Sheet3"/>
    </sheetNames>
    <sheetDataSet>
      <sheetData sheetId="0">
        <row r="5">
          <cell r="C5" t="str">
            <v>4-годишни ДЦК</v>
          </cell>
          <cell r="D5" t="str">
            <v>10.6-годишни ДЦК</v>
          </cell>
        </row>
        <row r="6">
          <cell r="B6" t="str">
            <v>V</v>
          </cell>
          <cell r="D6">
            <v>2.33</v>
          </cell>
        </row>
        <row r="7">
          <cell r="B7" t="str">
            <v>I</v>
          </cell>
          <cell r="D7">
            <v>4.22</v>
          </cell>
        </row>
        <row r="8">
          <cell r="B8" t="str">
            <v>II</v>
          </cell>
          <cell r="C8">
            <v>3.55</v>
          </cell>
          <cell r="D8">
            <v>3.07</v>
          </cell>
        </row>
        <row r="9">
          <cell r="B9" t="str">
            <v>III</v>
          </cell>
          <cell r="D9">
            <v>1.92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hart1"/>
      <sheetName val="Chart4"/>
      <sheetName val="Chart2"/>
      <sheetName val="Chart3"/>
      <sheetName val="Chart5"/>
      <sheetName val="Chart7"/>
      <sheetName val="Chart6"/>
      <sheetName val="Chart8"/>
      <sheetName val="Chart9"/>
      <sheetName val="Chart11"/>
      <sheetName val="Chart12"/>
      <sheetName val="Chart10"/>
      <sheetName val="Chart13"/>
      <sheetName val="Chart14"/>
      <sheetName val="Chart16"/>
      <sheetName val="Chart15"/>
      <sheetName val="Chart17"/>
      <sheetName val="Chart18"/>
      <sheetName val="Chart19"/>
      <sheetName val="Chart20"/>
      <sheetName val="Chart21"/>
      <sheetName val="Chart22"/>
      <sheetName val="Chart23"/>
      <sheetName val="Chart24"/>
      <sheetName val="Chart25"/>
      <sheetName val="Sheet1"/>
      <sheetName val="Sheet3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>
        <row r="2">
          <cell r="B2" t="str">
            <v>за обезпечение</v>
          </cell>
          <cell r="C2" t="str">
            <v xml:space="preserve">по учредени </v>
          </cell>
          <cell r="D2" t="str">
            <v xml:space="preserve">други </v>
          </cell>
        </row>
        <row r="3">
          <cell r="B3" t="str">
            <v>на бюджетни средства</v>
          </cell>
          <cell r="C3" t="str">
            <v>особени залози</v>
          </cell>
        </row>
        <row r="4">
          <cell r="A4" t="str">
            <v>31.03.2014</v>
          </cell>
          <cell r="B4">
            <v>2242.94</v>
          </cell>
          <cell r="C4">
            <v>61.41</v>
          </cell>
        </row>
        <row r="5">
          <cell r="A5" t="str">
            <v>31.03.2015</v>
          </cell>
          <cell r="B5">
            <v>1856.28</v>
          </cell>
          <cell r="C5">
            <v>31.17</v>
          </cell>
        </row>
        <row r="6">
          <cell r="A6">
            <v>42460</v>
          </cell>
          <cell r="B6">
            <v>985.32</v>
          </cell>
          <cell r="C6">
            <v>22.5</v>
          </cell>
        </row>
        <row r="7">
          <cell r="A7" t="str">
            <v>31.03.2017</v>
          </cell>
          <cell r="B7">
            <v>935.77</v>
          </cell>
          <cell r="C7">
            <v>9.5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1200289962.21</v>
          </cell>
          <cell r="C2">
            <v>328368320.13</v>
          </cell>
          <cell r="D2">
            <v>232906897.5</v>
          </cell>
        </row>
        <row r="3">
          <cell r="A3" t="str">
            <v>репо-сделки и заем на ДЦК</v>
          </cell>
          <cell r="B3">
            <v>1919126125.2</v>
          </cell>
          <cell r="C3">
            <v>1444278630.5</v>
          </cell>
          <cell r="D3">
            <v>2012300000</v>
          </cell>
        </row>
        <row r="4">
          <cell r="A4" t="str">
            <v>сделки със и за сметка на клиенти</v>
          </cell>
          <cell r="B4">
            <v>2693248728.5</v>
          </cell>
          <cell r="C4">
            <v>1485755082.4000001</v>
          </cell>
          <cell r="D4">
            <v>942106735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B1">
            <v>2015</v>
          </cell>
          <cell r="C1">
            <v>2016</v>
          </cell>
          <cell r="D1">
            <v>2017</v>
          </cell>
        </row>
        <row r="2">
          <cell r="A2" t="str">
            <v>покупко-продажби</v>
          </cell>
          <cell r="B2">
            <v>270</v>
          </cell>
          <cell r="C2">
            <v>106</v>
          </cell>
          <cell r="D2">
            <v>53</v>
          </cell>
        </row>
        <row r="3">
          <cell r="A3" t="str">
            <v>репо-сделки и заем на ДЦК</v>
          </cell>
          <cell r="B3">
            <v>187</v>
          </cell>
          <cell r="C3">
            <v>164</v>
          </cell>
          <cell r="D3">
            <v>241</v>
          </cell>
        </row>
        <row r="4">
          <cell r="A4" t="str">
            <v>сделки със и за сметка на клиенти</v>
          </cell>
          <cell r="B4">
            <v>551</v>
          </cell>
          <cell r="C4">
            <v>461</v>
          </cell>
          <cell r="D4">
            <v>259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2016 г.</v>
          </cell>
        </row>
        <row r="23">
          <cell r="B23" t="str">
            <v>ДЦК до 7 години</v>
          </cell>
          <cell r="C23">
            <v>1945.3</v>
          </cell>
        </row>
        <row r="24">
          <cell r="B24" t="str">
            <v>ДЦК до 25 години</v>
          </cell>
          <cell r="C24">
            <v>1246.0999999999999</v>
          </cell>
        </row>
        <row r="45">
          <cell r="C45" t="str">
            <v>2016 г.</v>
          </cell>
        </row>
        <row r="47">
          <cell r="B47" t="str">
            <v>ДЦК до 7 години</v>
          </cell>
          <cell r="C47">
            <v>1817.6</v>
          </cell>
        </row>
        <row r="48">
          <cell r="B48" t="str">
            <v>ДЦК до 25 години</v>
          </cell>
          <cell r="C48">
            <v>1353.8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4"/>
      <sheetName val="Sheet3"/>
    </sheetNames>
    <sheetDataSet>
      <sheetData sheetId="0"/>
      <sheetData sheetId="1">
        <row r="4">
          <cell r="B4" t="str">
            <v>ЛЕВА</v>
          </cell>
          <cell r="C4" t="str">
            <v>ЕВРО</v>
          </cell>
          <cell r="D4" t="str">
            <v>Щ.Д.</v>
          </cell>
          <cell r="H4" t="str">
            <v>ЛЕВА</v>
          </cell>
          <cell r="I4" t="str">
            <v>ЕВРО</v>
          </cell>
          <cell r="J4" t="str">
            <v>Щ.Д.</v>
          </cell>
        </row>
        <row r="5">
          <cell r="A5" t="str">
            <v xml:space="preserve"> 2016г.</v>
          </cell>
          <cell r="B5">
            <v>2960.3</v>
          </cell>
          <cell r="C5">
            <v>225.3</v>
          </cell>
          <cell r="D5">
            <v>1.7</v>
          </cell>
          <cell r="G5" t="str">
            <v xml:space="preserve"> 2017г.</v>
          </cell>
          <cell r="H5">
            <v>2804.9</v>
          </cell>
          <cell r="I5">
            <v>453.5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>банки</v>
          </cell>
          <cell r="B3">
            <v>4428.7039999999997</v>
          </cell>
          <cell r="F3" t="str">
            <v>банки</v>
          </cell>
          <cell r="G3">
            <v>4029.7423290000002</v>
          </cell>
        </row>
        <row r="4">
          <cell r="A4" t="str">
            <v>небанкови финансови институции, фирми и граждани</v>
          </cell>
          <cell r="B4">
            <v>601.73199999999997</v>
          </cell>
          <cell r="F4" t="str">
            <v>небанкови финансови институции, фирми и граждани</v>
          </cell>
          <cell r="G4">
            <v>471.16828700000002</v>
          </cell>
        </row>
        <row r="5">
          <cell r="A5" t="str">
            <v xml:space="preserve">застрахователни дружества и пенсионни фондове </v>
          </cell>
          <cell r="B5">
            <v>1648.691337</v>
          </cell>
          <cell r="F5" t="str">
            <v>застрахователни дружества и пенсионни фондове</v>
          </cell>
          <cell r="G5">
            <v>1523.1049820000001</v>
          </cell>
        </row>
        <row r="6">
          <cell r="A6" t="str">
            <v xml:space="preserve">чуждестранни  инвеститори </v>
          </cell>
          <cell r="B6">
            <v>147.149</v>
          </cell>
          <cell r="F6" t="str">
            <v>чуждестранни  инвеститори</v>
          </cell>
          <cell r="G6">
            <v>112.472801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QueryResult"/>
    </sheetNames>
    <sheetDataSet>
      <sheetData sheetId="0">
        <row r="2">
          <cell r="B2" t="str">
            <v>от 1 до 3 дни</v>
          </cell>
          <cell r="C2" t="str">
            <v>от 4 до 7 дни</v>
          </cell>
          <cell r="D2" t="str">
            <v>над 8 дни</v>
          </cell>
          <cell r="E2" t="str">
            <v>ОЛП</v>
          </cell>
        </row>
        <row r="3">
          <cell r="A3" t="str">
            <v>Април</v>
          </cell>
          <cell r="B3">
            <v>-0.06</v>
          </cell>
          <cell r="C3">
            <v>-0.14000000000000001</v>
          </cell>
          <cell r="D3">
            <v>-0.01</v>
          </cell>
          <cell r="E3">
            <v>0</v>
          </cell>
        </row>
        <row r="4">
          <cell r="A4" t="str">
            <v>Май</v>
          </cell>
          <cell r="B4">
            <v>-0.15</v>
          </cell>
          <cell r="C4">
            <v>-0.12</v>
          </cell>
          <cell r="D4">
            <v>-0.02</v>
          </cell>
          <cell r="E4">
            <v>0</v>
          </cell>
        </row>
        <row r="5">
          <cell r="A5" t="str">
            <v xml:space="preserve">Юни </v>
          </cell>
          <cell r="B5">
            <v>-0.19</v>
          </cell>
          <cell r="C5">
            <v>-0.04</v>
          </cell>
          <cell r="D5">
            <v>-0.03</v>
          </cell>
          <cell r="E5">
            <v>0</v>
          </cell>
        </row>
        <row r="6">
          <cell r="A6" t="str">
            <v>Юли</v>
          </cell>
          <cell r="B6">
            <v>-0.12</v>
          </cell>
          <cell r="C6">
            <v>-0.05</v>
          </cell>
          <cell r="D6">
            <v>0</v>
          </cell>
          <cell r="E6">
            <v>0</v>
          </cell>
        </row>
        <row r="7">
          <cell r="A7" t="str">
            <v>Август</v>
          </cell>
          <cell r="B7">
            <v>-0.16</v>
          </cell>
          <cell r="C7">
            <v>-0.06</v>
          </cell>
          <cell r="D7">
            <v>0</v>
          </cell>
          <cell r="E7">
            <v>0</v>
          </cell>
        </row>
        <row r="8">
          <cell r="A8" t="str">
            <v>Септември</v>
          </cell>
          <cell r="B8">
            <v>-0.24</v>
          </cell>
          <cell r="C8">
            <v>-0.08</v>
          </cell>
          <cell r="D8">
            <v>-0.09</v>
          </cell>
          <cell r="E8">
            <v>0</v>
          </cell>
        </row>
        <row r="9">
          <cell r="A9" t="str">
            <v>Октомври</v>
          </cell>
          <cell r="B9">
            <v>-0.28000000000000003</v>
          </cell>
          <cell r="C9">
            <v>-0.11</v>
          </cell>
          <cell r="D9">
            <v>-0.12</v>
          </cell>
          <cell r="E9">
            <v>0</v>
          </cell>
        </row>
        <row r="10">
          <cell r="A10" t="str">
            <v>Ноември</v>
          </cell>
          <cell r="B10">
            <v>-0.34</v>
          </cell>
          <cell r="C10">
            <v>-0.16</v>
          </cell>
          <cell r="D10">
            <v>-0.15</v>
          </cell>
          <cell r="E10">
            <v>0</v>
          </cell>
        </row>
        <row r="11">
          <cell r="A11" t="str">
            <v>Декември</v>
          </cell>
          <cell r="B11">
            <v>-0.34</v>
          </cell>
          <cell r="C11">
            <v>-7.0000000000000007E-2</v>
          </cell>
          <cell r="D11">
            <v>0</v>
          </cell>
          <cell r="E11">
            <v>0</v>
          </cell>
        </row>
        <row r="12">
          <cell r="A12" t="str">
            <v>Януари</v>
          </cell>
          <cell r="B12">
            <v>-0.16</v>
          </cell>
          <cell r="C12">
            <v>0</v>
          </cell>
          <cell r="D12">
            <v>-0.21</v>
          </cell>
          <cell r="E12">
            <v>0</v>
          </cell>
        </row>
        <row r="13">
          <cell r="A13" t="str">
            <v>Февруари</v>
          </cell>
          <cell r="B13">
            <v>-0.33</v>
          </cell>
          <cell r="C13">
            <v>-0.06</v>
          </cell>
          <cell r="D13">
            <v>-0.22</v>
          </cell>
          <cell r="E13">
            <v>0</v>
          </cell>
        </row>
        <row r="14">
          <cell r="A14" t="str">
            <v>Март</v>
          </cell>
          <cell r="B14">
            <v>-0.43</v>
          </cell>
          <cell r="C14">
            <v>-0.43</v>
          </cell>
          <cell r="D14">
            <v>-0.26</v>
          </cell>
          <cell r="E14">
            <v>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C4" t="str">
            <v>31.03.14</v>
          </cell>
          <cell r="D4" t="str">
            <v>31.03.15</v>
          </cell>
          <cell r="E4" t="str">
            <v>31.03.16</v>
          </cell>
          <cell r="F4" t="str">
            <v>31.03.17</v>
          </cell>
        </row>
        <row r="5">
          <cell r="B5" t="str">
            <v xml:space="preserve"> Пенсионни фондове и застрахователнидружества</v>
          </cell>
          <cell r="C5">
            <v>1572.2</v>
          </cell>
          <cell r="D5">
            <v>1790.6</v>
          </cell>
          <cell r="E5">
            <v>1648.7</v>
          </cell>
          <cell r="F5">
            <v>1523.1</v>
          </cell>
        </row>
      </sheetData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графика"/>
    </sheetNames>
    <sheetDataSet>
      <sheetData sheetId="0" refreshError="1"/>
      <sheetData sheetId="1">
        <row r="2">
          <cell r="C2" t="str">
            <v>I трим.15</v>
          </cell>
          <cell r="D2" t="str">
            <v>II трим.15</v>
          </cell>
          <cell r="E2" t="str">
            <v>III трим.15</v>
          </cell>
          <cell r="F2" t="str">
            <v>IV трим.15</v>
          </cell>
          <cell r="G2" t="str">
            <v>I трим.16</v>
          </cell>
          <cell r="H2" t="str">
            <v>II трим.16</v>
          </cell>
          <cell r="I2" t="str">
            <v>III трим.16</v>
          </cell>
          <cell r="J2" t="str">
            <v>IV трим.16</v>
          </cell>
          <cell r="K2" t="str">
            <v>I трим.17</v>
          </cell>
        </row>
        <row r="3">
          <cell r="A3" t="str">
            <v>Сделки с ДЦК</v>
          </cell>
          <cell r="C3">
            <v>5812664815.8999996</v>
          </cell>
          <cell r="D3">
            <v>7029838226.9899998</v>
          </cell>
          <cell r="E3">
            <v>6478513818.2200003</v>
          </cell>
          <cell r="F3">
            <v>8872467953.0300007</v>
          </cell>
          <cell r="G3">
            <v>3258402033.04</v>
          </cell>
          <cell r="H3">
            <v>5511102128.5600004</v>
          </cell>
          <cell r="I3">
            <v>5810866318.25</v>
          </cell>
          <cell r="J3">
            <v>4787236885.2600002</v>
          </cell>
          <cell r="K3">
            <v>3187313632.9000001</v>
          </cell>
        </row>
        <row r="4">
          <cell r="A4" t="str">
            <v>Сделки с ценни книжа (БФБ и извънборсов пазар)</v>
          </cell>
          <cell r="C4">
            <v>58354438.290000007</v>
          </cell>
          <cell r="D4">
            <v>29976816.460000001</v>
          </cell>
          <cell r="E4">
            <v>11876790.439999999</v>
          </cell>
          <cell r="F4">
            <v>30821820.100000001</v>
          </cell>
          <cell r="G4">
            <v>99564111.260000005</v>
          </cell>
          <cell r="H4">
            <v>12852790.439999999</v>
          </cell>
          <cell r="I4">
            <v>11176790.439999999</v>
          </cell>
          <cell r="J4">
            <v>12123790.439999999</v>
          </cell>
          <cell r="K4">
            <v>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eurbid"/>
    </sheetNames>
    <sheetDataSet>
      <sheetData sheetId="0">
        <row r="458">
          <cell r="B458">
            <v>42738</v>
          </cell>
          <cell r="C458">
            <v>102.05</v>
          </cell>
          <cell r="D458">
            <v>102.8</v>
          </cell>
        </row>
        <row r="459">
          <cell r="B459">
            <v>42739</v>
          </cell>
          <cell r="C459">
            <v>102.05</v>
          </cell>
          <cell r="D459">
            <v>102.8</v>
          </cell>
        </row>
        <row r="460">
          <cell r="B460">
            <v>42740</v>
          </cell>
          <cell r="C460">
            <v>102.2</v>
          </cell>
          <cell r="D460">
            <v>102.3</v>
          </cell>
        </row>
        <row r="461">
          <cell r="B461">
            <v>42741</v>
          </cell>
          <cell r="C461">
            <v>102.2</v>
          </cell>
          <cell r="D461">
            <v>102.3</v>
          </cell>
        </row>
        <row r="462">
          <cell r="B462">
            <v>42744</v>
          </cell>
          <cell r="C462">
            <v>102.2</v>
          </cell>
          <cell r="D462">
            <v>102.3</v>
          </cell>
        </row>
        <row r="463">
          <cell r="B463">
            <v>42745</v>
          </cell>
          <cell r="C463">
            <v>101.85</v>
          </cell>
          <cell r="D463">
            <v>102.6</v>
          </cell>
        </row>
        <row r="464">
          <cell r="B464">
            <v>42747</v>
          </cell>
          <cell r="C464">
            <v>102.2</v>
          </cell>
          <cell r="D464">
            <v>102.3</v>
          </cell>
        </row>
        <row r="465">
          <cell r="B465">
            <v>42748</v>
          </cell>
          <cell r="C465">
            <v>102.2</v>
          </cell>
          <cell r="D465">
            <v>102.3</v>
          </cell>
        </row>
        <row r="466">
          <cell r="B466">
            <v>42751</v>
          </cell>
          <cell r="C466">
            <v>102.2</v>
          </cell>
          <cell r="D466">
            <v>102.3</v>
          </cell>
        </row>
        <row r="467">
          <cell r="B467">
            <v>42753</v>
          </cell>
          <cell r="C467">
            <v>102.2</v>
          </cell>
          <cell r="D467">
            <v>102.3</v>
          </cell>
        </row>
        <row r="468">
          <cell r="B468">
            <v>42754</v>
          </cell>
          <cell r="C468">
            <v>102.2</v>
          </cell>
          <cell r="D468">
            <v>102.3</v>
          </cell>
        </row>
        <row r="469">
          <cell r="B469">
            <v>42755</v>
          </cell>
          <cell r="C469">
            <v>102.2</v>
          </cell>
          <cell r="D469">
            <v>102.3</v>
          </cell>
        </row>
        <row r="470">
          <cell r="B470">
            <v>42758</v>
          </cell>
          <cell r="C470">
            <v>102</v>
          </cell>
          <cell r="D470">
            <v>102.25</v>
          </cell>
        </row>
        <row r="471">
          <cell r="B471">
            <v>42759</v>
          </cell>
          <cell r="C471">
            <v>101.95</v>
          </cell>
          <cell r="D471">
            <v>102.2</v>
          </cell>
        </row>
        <row r="472">
          <cell r="B472">
            <v>42761</v>
          </cell>
          <cell r="C472">
            <v>102.2</v>
          </cell>
          <cell r="D472">
            <v>102.3</v>
          </cell>
        </row>
        <row r="473">
          <cell r="B473">
            <v>42762</v>
          </cell>
          <cell r="C473">
            <v>102.2</v>
          </cell>
          <cell r="D473">
            <v>102.3</v>
          </cell>
        </row>
        <row r="474">
          <cell r="B474">
            <v>42765</v>
          </cell>
          <cell r="C474">
            <v>101.75</v>
          </cell>
          <cell r="D474">
            <v>102.3</v>
          </cell>
        </row>
        <row r="475">
          <cell r="B475">
            <v>42766</v>
          </cell>
          <cell r="C475">
            <v>101.75</v>
          </cell>
          <cell r="D475">
            <v>102.45</v>
          </cell>
        </row>
        <row r="476">
          <cell r="B476">
            <v>42767</v>
          </cell>
          <cell r="C476">
            <v>101.7</v>
          </cell>
          <cell r="D476">
            <v>102.4</v>
          </cell>
        </row>
        <row r="477">
          <cell r="B477">
            <v>42768</v>
          </cell>
          <cell r="C477">
            <v>101.6</v>
          </cell>
          <cell r="D477">
            <v>102.35</v>
          </cell>
        </row>
        <row r="478">
          <cell r="B478">
            <v>42769</v>
          </cell>
          <cell r="C478">
            <v>101.6</v>
          </cell>
          <cell r="D478">
            <v>102.35</v>
          </cell>
        </row>
        <row r="479">
          <cell r="B479">
            <v>42772</v>
          </cell>
          <cell r="C479">
            <v>101.6</v>
          </cell>
          <cell r="D479">
            <v>102.35</v>
          </cell>
        </row>
        <row r="480">
          <cell r="B480">
            <v>42773</v>
          </cell>
          <cell r="C480">
            <v>101.6</v>
          </cell>
          <cell r="D480">
            <v>102.35</v>
          </cell>
        </row>
        <row r="481">
          <cell r="B481">
            <v>42774</v>
          </cell>
          <cell r="C481">
            <v>101.6</v>
          </cell>
          <cell r="D481">
            <v>102.35</v>
          </cell>
        </row>
        <row r="482">
          <cell r="B482">
            <v>42775</v>
          </cell>
          <cell r="C482">
            <v>101.6</v>
          </cell>
          <cell r="D482">
            <v>102.35</v>
          </cell>
        </row>
        <row r="483">
          <cell r="B483">
            <v>42776</v>
          </cell>
          <cell r="C483">
            <v>101.6</v>
          </cell>
          <cell r="D483">
            <v>102.35</v>
          </cell>
        </row>
        <row r="484">
          <cell r="B484">
            <v>42779</v>
          </cell>
          <cell r="C484">
            <v>101.55</v>
          </cell>
          <cell r="D484">
            <v>102.3</v>
          </cell>
        </row>
        <row r="485">
          <cell r="B485">
            <v>42780</v>
          </cell>
          <cell r="C485">
            <v>101.5</v>
          </cell>
          <cell r="D485">
            <v>102.25</v>
          </cell>
        </row>
        <row r="486">
          <cell r="B486">
            <v>42781</v>
          </cell>
          <cell r="C486">
            <v>101.45</v>
          </cell>
          <cell r="D486">
            <v>102.25</v>
          </cell>
        </row>
        <row r="487">
          <cell r="B487">
            <v>42782</v>
          </cell>
          <cell r="C487">
            <v>101.5</v>
          </cell>
          <cell r="D487">
            <v>102.25</v>
          </cell>
        </row>
        <row r="488">
          <cell r="B488">
            <v>42783</v>
          </cell>
          <cell r="C488">
            <v>101.5</v>
          </cell>
          <cell r="D488">
            <v>102.25</v>
          </cell>
        </row>
        <row r="489">
          <cell r="B489">
            <v>42786</v>
          </cell>
          <cell r="C489">
            <v>101.45</v>
          </cell>
          <cell r="D489">
            <v>102.2</v>
          </cell>
        </row>
        <row r="490">
          <cell r="B490">
            <v>42787</v>
          </cell>
          <cell r="C490">
            <v>101.4</v>
          </cell>
          <cell r="D490">
            <v>102.15</v>
          </cell>
        </row>
        <row r="491">
          <cell r="B491">
            <v>42788</v>
          </cell>
          <cell r="C491">
            <v>101.4</v>
          </cell>
          <cell r="D491">
            <v>102.15</v>
          </cell>
        </row>
        <row r="492">
          <cell r="B492">
            <v>42789</v>
          </cell>
          <cell r="C492">
            <v>101.4</v>
          </cell>
          <cell r="D492">
            <v>102.15</v>
          </cell>
        </row>
        <row r="493">
          <cell r="B493">
            <v>42790</v>
          </cell>
          <cell r="C493">
            <v>101.4</v>
          </cell>
          <cell r="D493">
            <v>102.15</v>
          </cell>
        </row>
        <row r="494">
          <cell r="B494">
            <v>42793</v>
          </cell>
          <cell r="C494">
            <v>101.4</v>
          </cell>
          <cell r="D494">
            <v>102.15</v>
          </cell>
        </row>
        <row r="495">
          <cell r="B495">
            <v>42794</v>
          </cell>
          <cell r="C495">
            <v>101.4</v>
          </cell>
          <cell r="D495">
            <v>102.15</v>
          </cell>
        </row>
        <row r="496">
          <cell r="B496">
            <v>42795</v>
          </cell>
          <cell r="C496">
            <v>101.4</v>
          </cell>
          <cell r="D496">
            <v>102.15</v>
          </cell>
        </row>
        <row r="497">
          <cell r="B497">
            <v>42796</v>
          </cell>
          <cell r="C497">
            <v>101.25</v>
          </cell>
          <cell r="D497">
            <v>102</v>
          </cell>
        </row>
        <row r="498">
          <cell r="B498">
            <v>42797</v>
          </cell>
          <cell r="C498">
            <v>101.3</v>
          </cell>
          <cell r="D498">
            <v>102</v>
          </cell>
        </row>
        <row r="499">
          <cell r="B499">
            <v>42800</v>
          </cell>
          <cell r="C499">
            <v>101.3</v>
          </cell>
          <cell r="D499">
            <v>102</v>
          </cell>
        </row>
        <row r="500">
          <cell r="B500">
            <v>42801</v>
          </cell>
          <cell r="C500">
            <v>101.25</v>
          </cell>
          <cell r="D500">
            <v>102</v>
          </cell>
        </row>
        <row r="501">
          <cell r="B501">
            <v>42802</v>
          </cell>
          <cell r="C501">
            <v>101.25</v>
          </cell>
          <cell r="D501">
            <v>102</v>
          </cell>
        </row>
        <row r="502">
          <cell r="B502">
            <v>42803</v>
          </cell>
          <cell r="C502">
            <v>101.25</v>
          </cell>
          <cell r="D502">
            <v>101.95</v>
          </cell>
        </row>
        <row r="503">
          <cell r="B503">
            <v>42804</v>
          </cell>
          <cell r="C503">
            <v>101.25</v>
          </cell>
          <cell r="D503">
            <v>101.95</v>
          </cell>
        </row>
        <row r="504">
          <cell r="B504">
            <v>42807</v>
          </cell>
          <cell r="C504">
            <v>101.2</v>
          </cell>
          <cell r="D504">
            <v>101.9</v>
          </cell>
        </row>
        <row r="505">
          <cell r="B505">
            <v>42808</v>
          </cell>
          <cell r="C505">
            <v>101.2</v>
          </cell>
          <cell r="D505">
            <v>101.9</v>
          </cell>
        </row>
        <row r="506">
          <cell r="B506">
            <v>42809</v>
          </cell>
          <cell r="C506">
            <v>101.2</v>
          </cell>
          <cell r="D506">
            <v>101.952</v>
          </cell>
        </row>
        <row r="507">
          <cell r="B507">
            <v>42810</v>
          </cell>
          <cell r="C507">
            <v>101.1</v>
          </cell>
          <cell r="D507">
            <v>101.7</v>
          </cell>
        </row>
        <row r="508">
          <cell r="B508">
            <v>42811</v>
          </cell>
          <cell r="C508">
            <v>101.05</v>
          </cell>
          <cell r="D508">
            <v>101.7</v>
          </cell>
        </row>
        <row r="509">
          <cell r="B509">
            <v>42814</v>
          </cell>
          <cell r="C509">
            <v>101.1</v>
          </cell>
          <cell r="D509">
            <v>101.7</v>
          </cell>
        </row>
        <row r="510">
          <cell r="B510">
            <v>42815</v>
          </cell>
          <cell r="C510">
            <v>101.1</v>
          </cell>
          <cell r="D510">
            <v>101.7</v>
          </cell>
        </row>
        <row r="511">
          <cell r="B511">
            <v>42816</v>
          </cell>
          <cell r="C511">
            <v>101.05</v>
          </cell>
          <cell r="D511">
            <v>101.75</v>
          </cell>
        </row>
        <row r="512">
          <cell r="B512">
            <v>42817</v>
          </cell>
          <cell r="C512">
            <v>101.05</v>
          </cell>
          <cell r="D512">
            <v>101.7</v>
          </cell>
        </row>
        <row r="513">
          <cell r="B513">
            <v>42818</v>
          </cell>
          <cell r="C513">
            <v>100.95</v>
          </cell>
          <cell r="D513">
            <v>101.65</v>
          </cell>
        </row>
        <row r="514">
          <cell r="B514">
            <v>42821</v>
          </cell>
          <cell r="C514">
            <v>100.95</v>
          </cell>
          <cell r="D514">
            <v>101.65</v>
          </cell>
        </row>
        <row r="515">
          <cell r="B515">
            <v>42822</v>
          </cell>
          <cell r="C515">
            <v>100.95</v>
          </cell>
          <cell r="D515">
            <v>101.7</v>
          </cell>
        </row>
        <row r="516">
          <cell r="B516">
            <v>42823</v>
          </cell>
          <cell r="C516">
            <v>100.95</v>
          </cell>
          <cell r="D516">
            <v>101.65</v>
          </cell>
        </row>
        <row r="517">
          <cell r="B517">
            <v>42824</v>
          </cell>
          <cell r="C517">
            <v>100.95</v>
          </cell>
          <cell r="D517">
            <v>101.65</v>
          </cell>
        </row>
        <row r="518">
          <cell r="B518">
            <v>42825</v>
          </cell>
          <cell r="C518">
            <v>100.95</v>
          </cell>
          <cell r="D518">
            <v>101.7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стр. 7"/>
      <sheetName val="ДАННИ 5-8"/>
    </sheetNames>
    <sheetDataSet>
      <sheetData sheetId="0"/>
      <sheetData sheetId="1">
        <row r="1693">
          <cell r="A1693">
            <v>42738</v>
          </cell>
          <cell r="B1693">
            <v>99.2</v>
          </cell>
          <cell r="C1693">
            <v>100.2</v>
          </cell>
        </row>
        <row r="1694">
          <cell r="A1694">
            <v>42739</v>
          </cell>
          <cell r="B1694">
            <v>99.2</v>
          </cell>
          <cell r="C1694">
            <v>100</v>
          </cell>
        </row>
        <row r="1695">
          <cell r="A1695">
            <v>42740</v>
          </cell>
          <cell r="B1695">
            <v>99</v>
          </cell>
          <cell r="C1695">
            <v>100</v>
          </cell>
        </row>
        <row r="1696">
          <cell r="A1696">
            <v>42741</v>
          </cell>
          <cell r="B1696">
            <v>99</v>
          </cell>
          <cell r="C1696">
            <v>100</v>
          </cell>
        </row>
        <row r="1697">
          <cell r="A1697">
            <v>42744</v>
          </cell>
          <cell r="B1697">
            <v>99</v>
          </cell>
          <cell r="C1697">
            <v>100</v>
          </cell>
        </row>
        <row r="1698">
          <cell r="A1698">
            <v>42745</v>
          </cell>
          <cell r="B1698">
            <v>99</v>
          </cell>
          <cell r="C1698">
            <v>100</v>
          </cell>
        </row>
        <row r="1699">
          <cell r="A1699">
            <v>42746</v>
          </cell>
          <cell r="B1699">
            <v>99</v>
          </cell>
          <cell r="C1699">
            <v>100</v>
          </cell>
        </row>
        <row r="1700">
          <cell r="A1700">
            <v>42747</v>
          </cell>
          <cell r="B1700">
            <v>99</v>
          </cell>
          <cell r="C1700">
            <v>100</v>
          </cell>
        </row>
        <row r="1701">
          <cell r="A1701">
            <v>42748</v>
          </cell>
          <cell r="B1701">
            <v>99</v>
          </cell>
          <cell r="C1701">
            <v>100</v>
          </cell>
        </row>
        <row r="1702">
          <cell r="A1702">
            <v>42751</v>
          </cell>
          <cell r="B1702">
            <v>99</v>
          </cell>
          <cell r="C1702">
            <v>100</v>
          </cell>
        </row>
        <row r="1703">
          <cell r="A1703">
            <v>42752</v>
          </cell>
          <cell r="B1703">
            <v>99</v>
          </cell>
          <cell r="C1703">
            <v>100</v>
          </cell>
        </row>
        <row r="1704">
          <cell r="A1704">
            <v>42753</v>
          </cell>
          <cell r="B1704">
            <v>99</v>
          </cell>
          <cell r="C1704">
            <v>100</v>
          </cell>
        </row>
        <row r="1705">
          <cell r="A1705">
            <v>42754</v>
          </cell>
          <cell r="B1705">
            <v>99</v>
          </cell>
          <cell r="C1705">
            <v>100</v>
          </cell>
        </row>
        <row r="1706">
          <cell r="A1706">
            <v>42755</v>
          </cell>
          <cell r="B1706">
            <v>99</v>
          </cell>
          <cell r="C1706">
            <v>100</v>
          </cell>
        </row>
        <row r="1707">
          <cell r="A1707">
            <v>42758</v>
          </cell>
          <cell r="B1707">
            <v>99.2</v>
          </cell>
          <cell r="C1707">
            <v>100.2</v>
          </cell>
        </row>
        <row r="1708">
          <cell r="A1708">
            <v>42759</v>
          </cell>
          <cell r="B1708">
            <v>99</v>
          </cell>
          <cell r="C1708">
            <v>99.25</v>
          </cell>
        </row>
        <row r="1709">
          <cell r="A1709">
            <v>42760</v>
          </cell>
          <cell r="B1709">
            <v>99</v>
          </cell>
          <cell r="C1709">
            <v>100</v>
          </cell>
        </row>
        <row r="1710">
          <cell r="A1710">
            <v>42761</v>
          </cell>
          <cell r="B1710">
            <v>99</v>
          </cell>
          <cell r="C1710">
            <v>100</v>
          </cell>
        </row>
        <row r="1711">
          <cell r="A1711">
            <v>42762</v>
          </cell>
          <cell r="B1711">
            <v>99</v>
          </cell>
          <cell r="C1711">
            <v>100</v>
          </cell>
        </row>
        <row r="1712">
          <cell r="A1712">
            <v>42765</v>
          </cell>
          <cell r="B1712">
            <v>99</v>
          </cell>
          <cell r="C1712">
            <v>100</v>
          </cell>
        </row>
        <row r="1713">
          <cell r="A1713">
            <v>42766</v>
          </cell>
          <cell r="B1713">
            <v>99</v>
          </cell>
          <cell r="C1713">
            <v>100</v>
          </cell>
        </row>
        <row r="1714">
          <cell r="A1714">
            <v>42767</v>
          </cell>
          <cell r="B1714">
            <v>99</v>
          </cell>
          <cell r="C1714">
            <v>100</v>
          </cell>
        </row>
        <row r="1715">
          <cell r="A1715">
            <v>42768</v>
          </cell>
          <cell r="B1715">
            <v>99</v>
          </cell>
          <cell r="C1715">
            <v>100</v>
          </cell>
        </row>
        <row r="1716">
          <cell r="A1716">
            <v>42769</v>
          </cell>
          <cell r="B1716">
            <v>99</v>
          </cell>
          <cell r="C1716">
            <v>100</v>
          </cell>
        </row>
        <row r="1717">
          <cell r="A1717">
            <v>42772</v>
          </cell>
          <cell r="B1717">
            <v>99.1</v>
          </cell>
          <cell r="C1717">
            <v>100.1</v>
          </cell>
        </row>
        <row r="1718">
          <cell r="A1718">
            <v>42773</v>
          </cell>
          <cell r="B1718">
            <v>99.5</v>
          </cell>
          <cell r="C1718">
            <v>99.75</v>
          </cell>
        </row>
        <row r="1719">
          <cell r="A1719">
            <v>42774</v>
          </cell>
          <cell r="B1719">
            <v>99.15</v>
          </cell>
          <cell r="C1719">
            <v>100</v>
          </cell>
        </row>
        <row r="1720">
          <cell r="A1720">
            <v>42775</v>
          </cell>
          <cell r="B1720">
            <v>99.15</v>
          </cell>
          <cell r="C1720">
            <v>100</v>
          </cell>
        </row>
        <row r="1721">
          <cell r="A1721">
            <v>42776</v>
          </cell>
          <cell r="B1721">
            <v>99</v>
          </cell>
          <cell r="C1721">
            <v>100</v>
          </cell>
        </row>
        <row r="1722">
          <cell r="A1722">
            <v>42779</v>
          </cell>
          <cell r="B1722">
            <v>99</v>
          </cell>
          <cell r="C1722">
            <v>100</v>
          </cell>
        </row>
        <row r="1723">
          <cell r="A1723">
            <v>42780</v>
          </cell>
          <cell r="B1723">
            <v>99</v>
          </cell>
          <cell r="C1723">
            <v>100</v>
          </cell>
        </row>
        <row r="1724">
          <cell r="A1724">
            <v>42781</v>
          </cell>
          <cell r="B1724">
            <v>99</v>
          </cell>
          <cell r="C1724">
            <v>100</v>
          </cell>
        </row>
        <row r="1725">
          <cell r="A1725">
            <v>42782</v>
          </cell>
          <cell r="B1725">
            <v>99</v>
          </cell>
          <cell r="C1725">
            <v>100</v>
          </cell>
        </row>
        <row r="1726">
          <cell r="A1726">
            <v>42783</v>
          </cell>
          <cell r="B1726">
            <v>99</v>
          </cell>
          <cell r="C1726">
            <v>100</v>
          </cell>
        </row>
        <row r="1727">
          <cell r="A1727">
            <v>42786</v>
          </cell>
          <cell r="B1727">
            <v>99.15</v>
          </cell>
          <cell r="C1727">
            <v>100</v>
          </cell>
        </row>
        <row r="1728">
          <cell r="A1728">
            <v>42787</v>
          </cell>
          <cell r="B1728">
            <v>99.75</v>
          </cell>
          <cell r="C1728">
            <v>100</v>
          </cell>
        </row>
        <row r="1729">
          <cell r="A1729">
            <v>42788</v>
          </cell>
          <cell r="B1729">
            <v>99</v>
          </cell>
          <cell r="C1729">
            <v>100</v>
          </cell>
        </row>
        <row r="1730">
          <cell r="A1730">
            <v>42789</v>
          </cell>
          <cell r="B1730">
            <v>99</v>
          </cell>
          <cell r="C1730">
            <v>100</v>
          </cell>
        </row>
        <row r="1731">
          <cell r="A1731">
            <v>42790</v>
          </cell>
          <cell r="B1731">
            <v>99</v>
          </cell>
          <cell r="C1731">
            <v>100</v>
          </cell>
        </row>
        <row r="1732">
          <cell r="A1732">
            <v>42793</v>
          </cell>
          <cell r="B1732">
            <v>99</v>
          </cell>
          <cell r="C1732">
            <v>100</v>
          </cell>
        </row>
        <row r="1733">
          <cell r="A1733">
            <v>42794</v>
          </cell>
          <cell r="B1733">
            <v>99</v>
          </cell>
          <cell r="C1733">
            <v>100</v>
          </cell>
        </row>
        <row r="1734">
          <cell r="A1734">
            <v>42795</v>
          </cell>
          <cell r="B1734">
            <v>99</v>
          </cell>
          <cell r="C1734">
            <v>100</v>
          </cell>
        </row>
        <row r="1735">
          <cell r="A1735">
            <v>42796</v>
          </cell>
          <cell r="B1735">
            <v>99</v>
          </cell>
          <cell r="C1735">
            <v>100</v>
          </cell>
        </row>
        <row r="1736">
          <cell r="A1736">
            <v>42800</v>
          </cell>
          <cell r="B1736">
            <v>99</v>
          </cell>
          <cell r="C1736">
            <v>100</v>
          </cell>
        </row>
        <row r="1737">
          <cell r="A1737">
            <v>42801</v>
          </cell>
          <cell r="B1737">
            <v>99</v>
          </cell>
          <cell r="C1737">
            <v>100</v>
          </cell>
        </row>
        <row r="1738">
          <cell r="A1738">
            <v>42802</v>
          </cell>
          <cell r="B1738">
            <v>99</v>
          </cell>
          <cell r="C1738">
            <v>100</v>
          </cell>
        </row>
        <row r="1739">
          <cell r="A1739">
            <v>42803</v>
          </cell>
          <cell r="B1739">
            <v>99</v>
          </cell>
          <cell r="C1739">
            <v>100</v>
          </cell>
        </row>
        <row r="1740">
          <cell r="A1740">
            <v>42804</v>
          </cell>
          <cell r="B1740">
            <v>99</v>
          </cell>
          <cell r="C1740">
            <v>100</v>
          </cell>
        </row>
        <row r="1741">
          <cell r="A1741">
            <v>42807</v>
          </cell>
          <cell r="B1741">
            <v>99</v>
          </cell>
          <cell r="C1741">
            <v>100</v>
          </cell>
        </row>
        <row r="1742">
          <cell r="A1742">
            <v>42808</v>
          </cell>
          <cell r="B1742">
            <v>99</v>
          </cell>
          <cell r="C1742">
            <v>100</v>
          </cell>
        </row>
        <row r="1743">
          <cell r="A1743">
            <v>42809</v>
          </cell>
          <cell r="B1743">
            <v>99</v>
          </cell>
          <cell r="C1743">
            <v>100</v>
          </cell>
        </row>
        <row r="1744">
          <cell r="A1744">
            <v>42810</v>
          </cell>
          <cell r="B1744">
            <v>99</v>
          </cell>
          <cell r="C1744">
            <v>100</v>
          </cell>
        </row>
        <row r="1745">
          <cell r="A1745">
            <v>42811</v>
          </cell>
          <cell r="B1745">
            <v>99</v>
          </cell>
          <cell r="C1745">
            <v>100</v>
          </cell>
        </row>
        <row r="1746">
          <cell r="A1746">
            <v>42814</v>
          </cell>
          <cell r="B1746">
            <v>99</v>
          </cell>
          <cell r="C1746">
            <v>100</v>
          </cell>
        </row>
        <row r="1747">
          <cell r="A1747">
            <v>42815</v>
          </cell>
          <cell r="B1747">
            <v>99</v>
          </cell>
          <cell r="C1747">
            <v>100</v>
          </cell>
        </row>
        <row r="1748">
          <cell r="A1748">
            <v>42816</v>
          </cell>
          <cell r="B1748">
            <v>99</v>
          </cell>
          <cell r="C1748">
            <v>100</v>
          </cell>
        </row>
        <row r="1749">
          <cell r="A1749">
            <v>42817</v>
          </cell>
          <cell r="B1749">
            <v>99</v>
          </cell>
          <cell r="C1749">
            <v>100</v>
          </cell>
        </row>
        <row r="1750">
          <cell r="A1750">
            <v>42818</v>
          </cell>
          <cell r="B1750">
            <v>99</v>
          </cell>
          <cell r="C1750">
            <v>100</v>
          </cell>
        </row>
        <row r="1751">
          <cell r="A1751">
            <v>42821</v>
          </cell>
          <cell r="B1751">
            <v>99</v>
          </cell>
          <cell r="C1751">
            <v>100</v>
          </cell>
        </row>
        <row r="1752">
          <cell r="A1752">
            <v>42822</v>
          </cell>
          <cell r="B1752">
            <v>99</v>
          </cell>
          <cell r="C1752">
            <v>100</v>
          </cell>
        </row>
        <row r="1753">
          <cell r="A1753">
            <v>42823</v>
          </cell>
          <cell r="B1753">
            <v>99</v>
          </cell>
          <cell r="C1753">
            <v>100</v>
          </cell>
        </row>
        <row r="1754">
          <cell r="A1754">
            <v>42824</v>
          </cell>
          <cell r="B1754">
            <v>99</v>
          </cell>
          <cell r="C1754">
            <v>100</v>
          </cell>
        </row>
        <row r="1755">
          <cell r="A1755">
            <v>42825</v>
          </cell>
          <cell r="B1755">
            <v>99</v>
          </cell>
          <cell r="C1755">
            <v>100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eurbid"/>
    </sheetNames>
    <sheetDataSet>
      <sheetData sheetId="0">
        <row r="460">
          <cell r="B460">
            <v>42737</v>
          </cell>
          <cell r="C460">
            <v>109.85</v>
          </cell>
          <cell r="D460">
            <v>111.05</v>
          </cell>
        </row>
        <row r="461">
          <cell r="B461">
            <v>42738</v>
          </cell>
          <cell r="C461">
            <v>110.16</v>
          </cell>
          <cell r="D461">
            <v>110.77</v>
          </cell>
        </row>
        <row r="462">
          <cell r="B462">
            <v>42739</v>
          </cell>
          <cell r="C462">
            <v>110.33</v>
          </cell>
          <cell r="D462">
            <v>110.94</v>
          </cell>
        </row>
        <row r="463">
          <cell r="B463">
            <v>42740</v>
          </cell>
          <cell r="C463">
            <v>110</v>
          </cell>
          <cell r="D463">
            <v>111.15</v>
          </cell>
        </row>
        <row r="464">
          <cell r="B464">
            <v>42741</v>
          </cell>
          <cell r="C464">
            <v>110</v>
          </cell>
          <cell r="D464">
            <v>111.05</v>
          </cell>
        </row>
        <row r="465">
          <cell r="B465">
            <v>42744</v>
          </cell>
          <cell r="C465">
            <v>110.25</v>
          </cell>
          <cell r="D465">
            <v>110.86</v>
          </cell>
        </row>
        <row r="466">
          <cell r="B466">
            <v>42745</v>
          </cell>
          <cell r="C466">
            <v>109.55</v>
          </cell>
          <cell r="D466">
            <v>110.5</v>
          </cell>
        </row>
        <row r="467">
          <cell r="B467">
            <v>42746</v>
          </cell>
          <cell r="C467">
            <v>109.91</v>
          </cell>
          <cell r="D467">
            <v>110.44</v>
          </cell>
        </row>
        <row r="468">
          <cell r="B468">
            <v>42747</v>
          </cell>
          <cell r="C468">
            <v>110.18</v>
          </cell>
          <cell r="D468">
            <v>110.71</v>
          </cell>
        </row>
        <row r="469">
          <cell r="B469">
            <v>42748</v>
          </cell>
          <cell r="C469">
            <v>110</v>
          </cell>
          <cell r="D469">
            <v>111.1</v>
          </cell>
        </row>
        <row r="470">
          <cell r="B470">
            <v>42751</v>
          </cell>
          <cell r="C470">
            <v>109.8</v>
          </cell>
          <cell r="D470">
            <v>111.05</v>
          </cell>
        </row>
        <row r="471">
          <cell r="B471">
            <v>42752</v>
          </cell>
          <cell r="C471">
            <v>109.7</v>
          </cell>
          <cell r="D471">
            <v>111.15</v>
          </cell>
        </row>
        <row r="472">
          <cell r="B472">
            <v>42753</v>
          </cell>
          <cell r="C472">
            <v>109.82</v>
          </cell>
          <cell r="D472">
            <v>110.28</v>
          </cell>
        </row>
        <row r="473">
          <cell r="B473">
            <v>42754</v>
          </cell>
          <cell r="C473">
            <v>109.55</v>
          </cell>
          <cell r="D473">
            <v>110.75</v>
          </cell>
        </row>
        <row r="474">
          <cell r="B474">
            <v>42755</v>
          </cell>
          <cell r="C474">
            <v>109.291</v>
          </cell>
          <cell r="D474">
            <v>110.711</v>
          </cell>
        </row>
        <row r="475">
          <cell r="B475">
            <v>42758</v>
          </cell>
          <cell r="C475">
            <v>109.291</v>
          </cell>
          <cell r="D475">
            <v>110.711</v>
          </cell>
        </row>
        <row r="476">
          <cell r="B476">
            <v>42759</v>
          </cell>
          <cell r="C476">
            <v>109.43</v>
          </cell>
          <cell r="D476">
            <v>109.88</v>
          </cell>
        </row>
        <row r="477">
          <cell r="B477">
            <v>42760</v>
          </cell>
          <cell r="C477">
            <v>108.75</v>
          </cell>
          <cell r="D477">
            <v>109.25</v>
          </cell>
        </row>
        <row r="478">
          <cell r="B478">
            <v>42761</v>
          </cell>
          <cell r="C478">
            <v>108.75</v>
          </cell>
          <cell r="D478">
            <v>109.25</v>
          </cell>
        </row>
        <row r="479">
          <cell r="B479">
            <v>42762</v>
          </cell>
          <cell r="C479">
            <v>108.75</v>
          </cell>
          <cell r="D479">
            <v>109.25</v>
          </cell>
        </row>
        <row r="480">
          <cell r="B480">
            <v>42765</v>
          </cell>
          <cell r="C480">
            <v>108.75</v>
          </cell>
          <cell r="D480">
            <v>109.25</v>
          </cell>
        </row>
        <row r="481">
          <cell r="B481">
            <v>42766</v>
          </cell>
          <cell r="C481">
            <v>108.75</v>
          </cell>
          <cell r="D481">
            <v>109.25</v>
          </cell>
        </row>
        <row r="482">
          <cell r="B482">
            <v>42767</v>
          </cell>
          <cell r="C482">
            <v>108.75</v>
          </cell>
          <cell r="D482">
            <v>109.25</v>
          </cell>
        </row>
        <row r="483">
          <cell r="B483">
            <v>42768</v>
          </cell>
          <cell r="C483">
            <v>108.75</v>
          </cell>
          <cell r="D483">
            <v>109.25</v>
          </cell>
        </row>
        <row r="484">
          <cell r="B484">
            <v>42769</v>
          </cell>
          <cell r="C484">
            <v>108.75</v>
          </cell>
          <cell r="D484">
            <v>109.25</v>
          </cell>
        </row>
        <row r="485">
          <cell r="B485">
            <v>42772</v>
          </cell>
          <cell r="C485">
            <v>108.8</v>
          </cell>
          <cell r="D485">
            <v>110.05</v>
          </cell>
        </row>
        <row r="486">
          <cell r="B486">
            <v>42773</v>
          </cell>
          <cell r="C486">
            <v>108.6</v>
          </cell>
          <cell r="D486">
            <v>109.95</v>
          </cell>
        </row>
        <row r="487">
          <cell r="B487">
            <v>42774</v>
          </cell>
          <cell r="C487">
            <v>108.8</v>
          </cell>
          <cell r="D487">
            <v>109.86</v>
          </cell>
        </row>
        <row r="488">
          <cell r="B488">
            <v>42775</v>
          </cell>
          <cell r="C488">
            <v>108.8</v>
          </cell>
          <cell r="D488">
            <v>109.93</v>
          </cell>
        </row>
        <row r="489">
          <cell r="B489">
            <v>42776</v>
          </cell>
          <cell r="C489">
            <v>108.75</v>
          </cell>
          <cell r="D489">
            <v>109.25</v>
          </cell>
        </row>
        <row r="490">
          <cell r="B490">
            <v>42779</v>
          </cell>
          <cell r="C490">
            <v>108.75</v>
          </cell>
          <cell r="D490">
            <v>109.25</v>
          </cell>
        </row>
        <row r="491">
          <cell r="B491">
            <v>42780</v>
          </cell>
          <cell r="C491">
            <v>108.75</v>
          </cell>
          <cell r="D491">
            <v>109.25</v>
          </cell>
        </row>
        <row r="492">
          <cell r="B492">
            <v>42781</v>
          </cell>
          <cell r="C492">
            <v>108.75</v>
          </cell>
          <cell r="D492">
            <v>109.25</v>
          </cell>
        </row>
        <row r="493">
          <cell r="B493">
            <v>42782</v>
          </cell>
          <cell r="C493">
            <v>108.75</v>
          </cell>
          <cell r="D493">
            <v>109.25</v>
          </cell>
        </row>
        <row r="494">
          <cell r="B494">
            <v>42783</v>
          </cell>
          <cell r="C494">
            <v>108.75</v>
          </cell>
          <cell r="D494">
            <v>109.25</v>
          </cell>
        </row>
        <row r="495">
          <cell r="B495">
            <v>42786</v>
          </cell>
          <cell r="C495">
            <v>108.75</v>
          </cell>
          <cell r="D495">
            <v>109.9</v>
          </cell>
        </row>
        <row r="496">
          <cell r="B496">
            <v>42787</v>
          </cell>
          <cell r="C496">
            <v>108.75</v>
          </cell>
          <cell r="D496">
            <v>109.95</v>
          </cell>
        </row>
        <row r="497">
          <cell r="B497">
            <v>42788</v>
          </cell>
          <cell r="C497">
            <v>108.75</v>
          </cell>
          <cell r="D497">
            <v>109.25</v>
          </cell>
        </row>
        <row r="498">
          <cell r="B498">
            <v>42789</v>
          </cell>
          <cell r="C498">
            <v>108.75</v>
          </cell>
          <cell r="D498">
            <v>109.25</v>
          </cell>
        </row>
        <row r="499">
          <cell r="B499">
            <v>42790</v>
          </cell>
          <cell r="C499">
            <v>108.75</v>
          </cell>
          <cell r="D499">
            <v>109.25</v>
          </cell>
        </row>
        <row r="500">
          <cell r="B500">
            <v>42793</v>
          </cell>
          <cell r="C500">
            <v>109.3</v>
          </cell>
          <cell r="D500">
            <v>110.18</v>
          </cell>
        </row>
        <row r="501">
          <cell r="B501">
            <v>42794</v>
          </cell>
          <cell r="C501">
            <v>109.91500000000001</v>
          </cell>
          <cell r="D501">
            <v>110.288</v>
          </cell>
        </row>
        <row r="502">
          <cell r="B502">
            <v>42795</v>
          </cell>
          <cell r="C502">
            <v>109.7</v>
          </cell>
          <cell r="D502">
            <v>110.78</v>
          </cell>
        </row>
        <row r="503">
          <cell r="B503">
            <v>42796</v>
          </cell>
          <cell r="C503">
            <v>109.8</v>
          </cell>
          <cell r="D503">
            <v>110.78</v>
          </cell>
        </row>
        <row r="504">
          <cell r="B504">
            <v>42797</v>
          </cell>
          <cell r="C504">
            <v>109.98099999999999</v>
          </cell>
          <cell r="D504">
            <v>110.35299999999999</v>
          </cell>
        </row>
        <row r="505">
          <cell r="B505">
            <v>42800</v>
          </cell>
          <cell r="C505">
            <v>110.004</v>
          </cell>
          <cell r="D505">
            <v>110.376</v>
          </cell>
        </row>
        <row r="506">
          <cell r="B506">
            <v>42801</v>
          </cell>
          <cell r="C506">
            <v>110.121</v>
          </cell>
          <cell r="D506">
            <v>110.494</v>
          </cell>
        </row>
        <row r="507">
          <cell r="B507">
            <v>42802</v>
          </cell>
          <cell r="C507">
            <v>110.157</v>
          </cell>
          <cell r="D507">
            <v>110.53</v>
          </cell>
        </row>
        <row r="508">
          <cell r="B508">
            <v>42803</v>
          </cell>
          <cell r="C508">
            <v>109.89100000000001</v>
          </cell>
          <cell r="D508">
            <v>110.262</v>
          </cell>
        </row>
        <row r="509">
          <cell r="B509">
            <v>42804</v>
          </cell>
          <cell r="C509">
            <v>109.789</v>
          </cell>
          <cell r="D509">
            <v>110.16</v>
          </cell>
        </row>
        <row r="510">
          <cell r="B510">
            <v>42807</v>
          </cell>
          <cell r="C510">
            <v>109.57299999999999</v>
          </cell>
          <cell r="D510">
            <v>109.943</v>
          </cell>
        </row>
        <row r="511">
          <cell r="B511">
            <v>42808</v>
          </cell>
          <cell r="C511">
            <v>109.812</v>
          </cell>
          <cell r="D511">
            <v>110.18300000000001</v>
          </cell>
        </row>
        <row r="512">
          <cell r="B512">
            <v>42809</v>
          </cell>
          <cell r="C512">
            <v>109.55</v>
          </cell>
          <cell r="D512">
            <v>110.76600000000001</v>
          </cell>
        </row>
        <row r="513">
          <cell r="B513">
            <v>42810</v>
          </cell>
          <cell r="C513">
            <v>109.538</v>
          </cell>
          <cell r="D513">
            <v>109.907</v>
          </cell>
        </row>
        <row r="514">
          <cell r="B514">
            <v>42811</v>
          </cell>
          <cell r="C514">
            <v>109.92700000000001</v>
          </cell>
          <cell r="D514">
            <v>110.298</v>
          </cell>
        </row>
        <row r="515">
          <cell r="B515">
            <v>42814</v>
          </cell>
          <cell r="C515">
            <v>109.65</v>
          </cell>
          <cell r="D515">
            <v>110.48</v>
          </cell>
        </row>
        <row r="516">
          <cell r="B516">
            <v>42815</v>
          </cell>
          <cell r="C516">
            <v>109.65</v>
          </cell>
          <cell r="D516">
            <v>110.48</v>
          </cell>
        </row>
        <row r="517">
          <cell r="B517">
            <v>42816</v>
          </cell>
          <cell r="C517">
            <v>109.84099999999999</v>
          </cell>
          <cell r="D517">
            <v>110.211</v>
          </cell>
        </row>
        <row r="518">
          <cell r="B518">
            <v>42817</v>
          </cell>
          <cell r="C518">
            <v>109.833</v>
          </cell>
          <cell r="D518">
            <v>110.202</v>
          </cell>
        </row>
        <row r="519">
          <cell r="B519">
            <v>42818</v>
          </cell>
          <cell r="C519">
            <v>109.65</v>
          </cell>
          <cell r="D519">
            <v>110.7</v>
          </cell>
        </row>
        <row r="520">
          <cell r="B520">
            <v>42821</v>
          </cell>
          <cell r="C520">
            <v>110.05</v>
          </cell>
          <cell r="D520">
            <v>110.6</v>
          </cell>
        </row>
        <row r="521">
          <cell r="B521">
            <v>42822</v>
          </cell>
          <cell r="C521">
            <v>110.05</v>
          </cell>
          <cell r="D521">
            <v>110.98</v>
          </cell>
        </row>
        <row r="522">
          <cell r="B522">
            <v>42823</v>
          </cell>
          <cell r="C522">
            <v>110.3</v>
          </cell>
          <cell r="D522">
            <v>111.1</v>
          </cell>
        </row>
        <row r="523">
          <cell r="B523">
            <v>42824</v>
          </cell>
          <cell r="C523">
            <v>110.3</v>
          </cell>
          <cell r="D523">
            <v>111.1</v>
          </cell>
        </row>
        <row r="524">
          <cell r="B524">
            <v>42825</v>
          </cell>
          <cell r="C524">
            <v>110.35</v>
          </cell>
          <cell r="D524">
            <v>111.48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eurbid"/>
    </sheetNames>
    <sheetDataSet>
      <sheetData sheetId="0">
        <row r="461">
          <cell r="B461">
            <v>42737</v>
          </cell>
          <cell r="C461">
            <v>106.1</v>
          </cell>
          <cell r="D461">
            <v>107</v>
          </cell>
          <cell r="E461">
            <v>104.377</v>
          </cell>
          <cell r="F461">
            <v>104.867</v>
          </cell>
        </row>
        <row r="462">
          <cell r="B462">
            <v>42738</v>
          </cell>
          <cell r="C462">
            <v>106.4</v>
          </cell>
          <cell r="D462">
            <v>107.2</v>
          </cell>
          <cell r="E462">
            <v>104.92700000000001</v>
          </cell>
          <cell r="F462">
            <v>105.42</v>
          </cell>
        </row>
        <row r="463">
          <cell r="B463">
            <v>42739</v>
          </cell>
          <cell r="C463">
            <v>106.5</v>
          </cell>
          <cell r="D463">
            <v>107.03</v>
          </cell>
          <cell r="E463">
            <v>105.172</v>
          </cell>
          <cell r="F463">
            <v>105.666</v>
          </cell>
        </row>
        <row r="464">
          <cell r="B464">
            <v>42740</v>
          </cell>
          <cell r="C464">
            <v>106.4</v>
          </cell>
          <cell r="D464">
            <v>107.45</v>
          </cell>
          <cell r="E464">
            <v>105.20399999999999</v>
          </cell>
          <cell r="F464">
            <v>105.69799999999999</v>
          </cell>
        </row>
        <row r="465">
          <cell r="B465">
            <v>42741</v>
          </cell>
          <cell r="C465">
            <v>106.2</v>
          </cell>
          <cell r="D465">
            <v>107.35</v>
          </cell>
          <cell r="E465">
            <v>105.22</v>
          </cell>
          <cell r="F465">
            <v>105.71</v>
          </cell>
        </row>
        <row r="466">
          <cell r="B466">
            <v>42744</v>
          </cell>
          <cell r="C466">
            <v>105.5</v>
          </cell>
          <cell r="D466">
            <v>106.25</v>
          </cell>
          <cell r="E466">
            <v>105.282</v>
          </cell>
          <cell r="F466">
            <v>105.776</v>
          </cell>
        </row>
        <row r="467">
          <cell r="B467">
            <v>42745</v>
          </cell>
          <cell r="C467">
            <v>106.38</v>
          </cell>
          <cell r="D467">
            <v>106.75</v>
          </cell>
          <cell r="E467">
            <v>105.09099999999999</v>
          </cell>
          <cell r="F467">
            <v>105.584</v>
          </cell>
        </row>
        <row r="468">
          <cell r="B468">
            <v>42746</v>
          </cell>
          <cell r="C468">
            <v>105.5</v>
          </cell>
          <cell r="D468">
            <v>106.25</v>
          </cell>
          <cell r="E468">
            <v>104.958</v>
          </cell>
          <cell r="F468">
            <v>105.45</v>
          </cell>
        </row>
        <row r="469">
          <cell r="B469">
            <v>42747</v>
          </cell>
          <cell r="C469">
            <v>105.5</v>
          </cell>
          <cell r="D469">
            <v>106.25</v>
          </cell>
          <cell r="E469">
            <v>105.06699999999999</v>
          </cell>
          <cell r="F469">
            <v>105.559</v>
          </cell>
        </row>
        <row r="470">
          <cell r="B470">
            <v>42748</v>
          </cell>
          <cell r="C470">
            <v>105.5</v>
          </cell>
          <cell r="D470">
            <v>106.25</v>
          </cell>
          <cell r="E470">
            <v>104.99</v>
          </cell>
          <cell r="F470">
            <v>105.48</v>
          </cell>
        </row>
        <row r="471">
          <cell r="B471">
            <v>42751</v>
          </cell>
          <cell r="C471">
            <v>105.5</v>
          </cell>
          <cell r="D471">
            <v>106.25</v>
          </cell>
          <cell r="E471">
            <v>105.188</v>
          </cell>
          <cell r="F471">
            <v>105.68</v>
          </cell>
        </row>
        <row r="472">
          <cell r="B472">
            <v>42752</v>
          </cell>
          <cell r="C472">
            <v>105.5</v>
          </cell>
          <cell r="D472">
            <v>106.25</v>
          </cell>
          <cell r="E472">
            <v>105.149</v>
          </cell>
          <cell r="F472">
            <v>105.64</v>
          </cell>
        </row>
        <row r="473">
          <cell r="B473">
            <v>42753</v>
          </cell>
          <cell r="C473">
            <v>105.5</v>
          </cell>
          <cell r="D473">
            <v>106.25</v>
          </cell>
          <cell r="E473">
            <v>105.05800000000001</v>
          </cell>
          <cell r="F473">
            <v>105.54900000000001</v>
          </cell>
        </row>
        <row r="474">
          <cell r="B474">
            <v>42754</v>
          </cell>
          <cell r="C474">
            <v>105.5</v>
          </cell>
          <cell r="D474">
            <v>106.25</v>
          </cell>
          <cell r="E474">
            <v>104.982</v>
          </cell>
          <cell r="F474">
            <v>105.47199999999999</v>
          </cell>
        </row>
        <row r="475">
          <cell r="B475">
            <v>42755</v>
          </cell>
          <cell r="C475">
            <v>105.5</v>
          </cell>
          <cell r="D475">
            <v>106.25</v>
          </cell>
          <cell r="E475">
            <v>103.75</v>
          </cell>
          <cell r="F475">
            <v>104.25</v>
          </cell>
        </row>
        <row r="476">
          <cell r="B476">
            <v>42758</v>
          </cell>
          <cell r="C476">
            <v>105.974</v>
          </cell>
          <cell r="D476">
            <v>106.34</v>
          </cell>
          <cell r="E476">
            <v>104.556</v>
          </cell>
          <cell r="F476">
            <v>105.04300000000001</v>
          </cell>
        </row>
        <row r="477">
          <cell r="B477">
            <v>42759</v>
          </cell>
          <cell r="C477">
            <v>105.941</v>
          </cell>
          <cell r="D477">
            <v>106.306</v>
          </cell>
          <cell r="E477">
            <v>104.426</v>
          </cell>
          <cell r="F477">
            <v>104.91200000000001</v>
          </cell>
        </row>
        <row r="478">
          <cell r="B478">
            <v>42760</v>
          </cell>
          <cell r="C478">
            <v>105.5</v>
          </cell>
          <cell r="D478">
            <v>106.25</v>
          </cell>
          <cell r="E478">
            <v>103.75</v>
          </cell>
          <cell r="F478">
            <v>104.25</v>
          </cell>
        </row>
        <row r="479">
          <cell r="B479">
            <v>42761</v>
          </cell>
          <cell r="C479">
            <v>105.5</v>
          </cell>
          <cell r="D479">
            <v>106.25</v>
          </cell>
          <cell r="E479">
            <v>103.75</v>
          </cell>
          <cell r="F479">
            <v>104.25</v>
          </cell>
        </row>
        <row r="480">
          <cell r="B480">
            <v>42762</v>
          </cell>
          <cell r="C480">
            <v>105.5</v>
          </cell>
          <cell r="D480">
            <v>106.25</v>
          </cell>
          <cell r="E480">
            <v>103.75</v>
          </cell>
          <cell r="F480">
            <v>104.25</v>
          </cell>
        </row>
        <row r="481">
          <cell r="B481">
            <v>42765</v>
          </cell>
          <cell r="C481">
            <v>105.52800000000001</v>
          </cell>
          <cell r="D481">
            <v>105.89100000000001</v>
          </cell>
          <cell r="E481">
            <v>103.92</v>
          </cell>
          <cell r="F481">
            <v>104.4</v>
          </cell>
        </row>
        <row r="482">
          <cell r="B482">
            <v>42766</v>
          </cell>
          <cell r="C482">
            <v>105.5</v>
          </cell>
          <cell r="D482">
            <v>106.25</v>
          </cell>
          <cell r="E482">
            <v>103.75</v>
          </cell>
          <cell r="F482">
            <v>104.25</v>
          </cell>
        </row>
        <row r="483">
          <cell r="B483">
            <v>42767</v>
          </cell>
          <cell r="C483">
            <v>105.5</v>
          </cell>
          <cell r="D483">
            <v>106.25</v>
          </cell>
          <cell r="E483">
            <v>103.75</v>
          </cell>
          <cell r="F483">
            <v>104.25</v>
          </cell>
        </row>
        <row r="484">
          <cell r="B484">
            <v>42768</v>
          </cell>
          <cell r="C484">
            <v>105.5</v>
          </cell>
          <cell r="D484">
            <v>106.25</v>
          </cell>
          <cell r="E484">
            <v>103.75</v>
          </cell>
          <cell r="F484">
            <v>104.25</v>
          </cell>
        </row>
        <row r="485">
          <cell r="B485">
            <v>42769</v>
          </cell>
          <cell r="C485">
            <v>105.5</v>
          </cell>
          <cell r="D485">
            <v>106.25</v>
          </cell>
          <cell r="E485">
            <v>103.75</v>
          </cell>
          <cell r="F485">
            <v>104.25</v>
          </cell>
        </row>
        <row r="486">
          <cell r="B486">
            <v>42772</v>
          </cell>
          <cell r="C486">
            <v>105.3</v>
          </cell>
          <cell r="D486">
            <v>106.5</v>
          </cell>
          <cell r="E486">
            <v>103.685</v>
          </cell>
          <cell r="F486">
            <v>104.044</v>
          </cell>
        </row>
        <row r="487">
          <cell r="B487">
            <v>42773</v>
          </cell>
          <cell r="C487">
            <v>105.334</v>
          </cell>
          <cell r="D487">
            <v>105.746</v>
          </cell>
          <cell r="E487">
            <v>104.42</v>
          </cell>
          <cell r="F487">
            <v>104.9</v>
          </cell>
        </row>
        <row r="488">
          <cell r="B488">
            <v>42774</v>
          </cell>
          <cell r="C488">
            <v>105.36</v>
          </cell>
          <cell r="D488">
            <v>105.77200000000001</v>
          </cell>
          <cell r="E488">
            <v>103.44499999999999</v>
          </cell>
          <cell r="F488">
            <v>103.803</v>
          </cell>
        </row>
        <row r="489">
          <cell r="B489">
            <v>42775</v>
          </cell>
          <cell r="C489">
            <v>105.273</v>
          </cell>
          <cell r="D489">
            <v>105.684</v>
          </cell>
          <cell r="E489">
            <v>103.6</v>
          </cell>
          <cell r="F489">
            <v>104.08</v>
          </cell>
        </row>
        <row r="490">
          <cell r="B490">
            <v>42776</v>
          </cell>
          <cell r="C490">
            <v>105.25</v>
          </cell>
          <cell r="D490">
            <v>106.3</v>
          </cell>
          <cell r="E490">
            <v>103.75</v>
          </cell>
          <cell r="F490">
            <v>104.25</v>
          </cell>
        </row>
        <row r="491">
          <cell r="B491">
            <v>42779</v>
          </cell>
          <cell r="C491">
            <v>105.5</v>
          </cell>
          <cell r="D491">
            <v>106.25</v>
          </cell>
          <cell r="E491">
            <v>103.75</v>
          </cell>
          <cell r="F491">
            <v>104.25</v>
          </cell>
        </row>
        <row r="492">
          <cell r="B492">
            <v>42780</v>
          </cell>
          <cell r="C492">
            <v>105.5</v>
          </cell>
          <cell r="D492">
            <v>106.25</v>
          </cell>
          <cell r="E492">
            <v>103.75</v>
          </cell>
          <cell r="F492">
            <v>104.25</v>
          </cell>
        </row>
        <row r="493">
          <cell r="B493">
            <v>42781</v>
          </cell>
          <cell r="C493">
            <v>105.5</v>
          </cell>
          <cell r="D493">
            <v>106.25</v>
          </cell>
          <cell r="E493">
            <v>103.75</v>
          </cell>
          <cell r="F493">
            <v>104.25</v>
          </cell>
        </row>
        <row r="494">
          <cell r="B494">
            <v>42782</v>
          </cell>
          <cell r="C494">
            <v>105.5</v>
          </cell>
          <cell r="D494">
            <v>106.25</v>
          </cell>
          <cell r="E494">
            <v>103.75</v>
          </cell>
          <cell r="F494">
            <v>104.25</v>
          </cell>
        </row>
        <row r="495">
          <cell r="B495">
            <v>42783</v>
          </cell>
          <cell r="C495">
            <v>105.5</v>
          </cell>
          <cell r="D495">
            <v>106.25</v>
          </cell>
          <cell r="E495">
            <v>103.75</v>
          </cell>
          <cell r="F495">
            <v>104.25</v>
          </cell>
        </row>
        <row r="496">
          <cell r="B496">
            <v>42786</v>
          </cell>
          <cell r="C496">
            <v>105.301</v>
          </cell>
          <cell r="D496">
            <v>105.71</v>
          </cell>
          <cell r="E496">
            <v>103.351</v>
          </cell>
          <cell r="F496">
            <v>103.706</v>
          </cell>
        </row>
        <row r="497">
          <cell r="B497">
            <v>42787</v>
          </cell>
          <cell r="C497">
            <v>105.2</v>
          </cell>
          <cell r="D497">
            <v>106.1</v>
          </cell>
          <cell r="E497">
            <v>103.364</v>
          </cell>
          <cell r="F497">
            <v>103.71899999999999</v>
          </cell>
        </row>
        <row r="498">
          <cell r="B498">
            <v>42788</v>
          </cell>
          <cell r="C498">
            <v>105.5</v>
          </cell>
          <cell r="D498">
            <v>106.25</v>
          </cell>
          <cell r="E498">
            <v>103.75</v>
          </cell>
          <cell r="F498">
            <v>104.25</v>
          </cell>
        </row>
        <row r="499">
          <cell r="B499">
            <v>42789</v>
          </cell>
          <cell r="C499">
            <v>105.5</v>
          </cell>
          <cell r="D499">
            <v>106.25</v>
          </cell>
          <cell r="E499">
            <v>103.75</v>
          </cell>
          <cell r="F499">
            <v>104.25</v>
          </cell>
        </row>
        <row r="500">
          <cell r="B500">
            <v>42790</v>
          </cell>
          <cell r="C500">
            <v>105.5</v>
          </cell>
          <cell r="D500">
            <v>106.25</v>
          </cell>
          <cell r="E500">
            <v>103.75</v>
          </cell>
          <cell r="F500">
            <v>104.25</v>
          </cell>
        </row>
        <row r="501">
          <cell r="B501">
            <v>42793</v>
          </cell>
          <cell r="C501">
            <v>105.5</v>
          </cell>
          <cell r="D501">
            <v>106.25</v>
          </cell>
          <cell r="E501">
            <v>103.75</v>
          </cell>
          <cell r="F501">
            <v>104.25</v>
          </cell>
        </row>
        <row r="502">
          <cell r="B502">
            <v>42794</v>
          </cell>
          <cell r="C502">
            <v>105.5</v>
          </cell>
          <cell r="D502">
            <v>106.25</v>
          </cell>
          <cell r="E502">
            <v>103.75</v>
          </cell>
          <cell r="F502">
            <v>104.25</v>
          </cell>
        </row>
        <row r="503">
          <cell r="B503">
            <v>42795</v>
          </cell>
          <cell r="C503">
            <v>105.5</v>
          </cell>
          <cell r="D503">
            <v>106.25</v>
          </cell>
          <cell r="E503">
            <v>103.75</v>
          </cell>
          <cell r="F503">
            <v>104.25</v>
          </cell>
        </row>
        <row r="504">
          <cell r="B504">
            <v>42796</v>
          </cell>
          <cell r="C504">
            <v>105.5</v>
          </cell>
          <cell r="D504">
            <v>106.25</v>
          </cell>
          <cell r="E504">
            <v>103.75</v>
          </cell>
          <cell r="F504">
            <v>104.25</v>
          </cell>
        </row>
        <row r="505">
          <cell r="B505">
            <v>42797</v>
          </cell>
          <cell r="C505">
            <v>105.974</v>
          </cell>
          <cell r="D505">
            <v>106.383</v>
          </cell>
          <cell r="E505">
            <v>104.39700000000001</v>
          </cell>
          <cell r="F505">
            <v>104.755</v>
          </cell>
        </row>
        <row r="506">
          <cell r="B506">
            <v>42800</v>
          </cell>
          <cell r="C506">
            <v>105.5</v>
          </cell>
          <cell r="D506">
            <v>106.25</v>
          </cell>
          <cell r="E506">
            <v>103.75</v>
          </cell>
          <cell r="F506">
            <v>104.25</v>
          </cell>
        </row>
        <row r="507">
          <cell r="B507">
            <v>42801</v>
          </cell>
          <cell r="C507">
            <v>105.5</v>
          </cell>
          <cell r="D507">
            <v>106.25</v>
          </cell>
          <cell r="E507">
            <v>103.75</v>
          </cell>
          <cell r="F507">
            <v>104.25</v>
          </cell>
        </row>
        <row r="508">
          <cell r="B508">
            <v>42802</v>
          </cell>
          <cell r="C508">
            <v>105.5</v>
          </cell>
          <cell r="D508">
            <v>106.25</v>
          </cell>
          <cell r="E508">
            <v>103.75</v>
          </cell>
          <cell r="F508">
            <v>104.25</v>
          </cell>
        </row>
        <row r="509">
          <cell r="B509">
            <v>42803</v>
          </cell>
          <cell r="C509">
            <v>105.5</v>
          </cell>
          <cell r="D509">
            <v>106.25</v>
          </cell>
          <cell r="E509">
            <v>103.75</v>
          </cell>
          <cell r="F509">
            <v>104.25</v>
          </cell>
        </row>
        <row r="510">
          <cell r="B510">
            <v>42804</v>
          </cell>
          <cell r="C510">
            <v>105.754</v>
          </cell>
          <cell r="D510">
            <v>106.161</v>
          </cell>
          <cell r="E510">
            <v>103.75</v>
          </cell>
          <cell r="F510">
            <v>104.25</v>
          </cell>
        </row>
        <row r="511">
          <cell r="B511">
            <v>42807</v>
          </cell>
          <cell r="C511">
            <v>105.5</v>
          </cell>
          <cell r="D511">
            <v>106.25</v>
          </cell>
          <cell r="E511">
            <v>103.75</v>
          </cell>
          <cell r="F511">
            <v>104.25</v>
          </cell>
        </row>
        <row r="512">
          <cell r="B512">
            <v>42808</v>
          </cell>
          <cell r="C512">
            <v>105.5</v>
          </cell>
          <cell r="D512">
            <v>106.25</v>
          </cell>
          <cell r="E512">
            <v>103.75</v>
          </cell>
          <cell r="F512">
            <v>104.25</v>
          </cell>
        </row>
        <row r="513">
          <cell r="B513">
            <v>42809</v>
          </cell>
          <cell r="C513">
            <v>105.5</v>
          </cell>
          <cell r="D513">
            <v>106.25</v>
          </cell>
          <cell r="E513">
            <v>103.75</v>
          </cell>
          <cell r="F513">
            <v>104.25</v>
          </cell>
        </row>
        <row r="514">
          <cell r="B514">
            <v>42810</v>
          </cell>
          <cell r="C514">
            <v>105.5</v>
          </cell>
          <cell r="D514">
            <v>106.25</v>
          </cell>
          <cell r="E514">
            <v>103.75</v>
          </cell>
          <cell r="F514">
            <v>104.25</v>
          </cell>
        </row>
        <row r="515">
          <cell r="B515">
            <v>42811</v>
          </cell>
          <cell r="C515">
            <v>105.5</v>
          </cell>
          <cell r="D515">
            <v>106.25</v>
          </cell>
          <cell r="E515">
            <v>103.75</v>
          </cell>
          <cell r="F515">
            <v>104.25</v>
          </cell>
        </row>
        <row r="516">
          <cell r="B516">
            <v>42814</v>
          </cell>
          <cell r="C516">
            <v>105.5</v>
          </cell>
          <cell r="D516">
            <v>106.25</v>
          </cell>
          <cell r="E516">
            <v>103.75</v>
          </cell>
          <cell r="F516">
            <v>104.25</v>
          </cell>
        </row>
        <row r="517">
          <cell r="B517">
            <v>42815</v>
          </cell>
          <cell r="C517">
            <v>105.5</v>
          </cell>
          <cell r="D517">
            <v>106.25</v>
          </cell>
          <cell r="E517">
            <v>103.75</v>
          </cell>
          <cell r="F517">
            <v>104.25</v>
          </cell>
        </row>
        <row r="518">
          <cell r="B518">
            <v>42816</v>
          </cell>
          <cell r="C518">
            <v>105.5</v>
          </cell>
          <cell r="D518">
            <v>106.25</v>
          </cell>
          <cell r="E518">
            <v>103.75</v>
          </cell>
          <cell r="F518">
            <v>104.25</v>
          </cell>
        </row>
        <row r="519">
          <cell r="B519">
            <v>42817</v>
          </cell>
          <cell r="C519">
            <v>105.5</v>
          </cell>
          <cell r="D519">
            <v>106.25</v>
          </cell>
          <cell r="E519">
            <v>103.75</v>
          </cell>
          <cell r="F519">
            <v>104.25</v>
          </cell>
        </row>
        <row r="520">
          <cell r="B520">
            <v>42818</v>
          </cell>
          <cell r="C520">
            <v>105.706</v>
          </cell>
          <cell r="D520">
            <v>106.11</v>
          </cell>
          <cell r="E520">
            <v>104.24299999999999</v>
          </cell>
          <cell r="F520">
            <v>104.59699999999999</v>
          </cell>
        </row>
        <row r="521">
          <cell r="B521">
            <v>42821</v>
          </cell>
          <cell r="C521">
            <v>105.5</v>
          </cell>
          <cell r="D521">
            <v>106.25</v>
          </cell>
          <cell r="E521">
            <v>103.75</v>
          </cell>
          <cell r="F521">
            <v>104.25</v>
          </cell>
        </row>
        <row r="522">
          <cell r="B522">
            <v>42822</v>
          </cell>
          <cell r="C522">
            <v>105.8</v>
          </cell>
          <cell r="D522">
            <v>106.65</v>
          </cell>
          <cell r="E522">
            <v>104.42400000000001</v>
          </cell>
          <cell r="F522">
            <v>104.77800000000001</v>
          </cell>
        </row>
        <row r="523">
          <cell r="B523">
            <v>42823</v>
          </cell>
          <cell r="C523">
            <v>105.5</v>
          </cell>
          <cell r="D523">
            <v>106.25</v>
          </cell>
          <cell r="E523">
            <v>103.75</v>
          </cell>
          <cell r="F523">
            <v>104.25</v>
          </cell>
        </row>
        <row r="524">
          <cell r="B524">
            <v>42824</v>
          </cell>
          <cell r="C524">
            <v>105.85</v>
          </cell>
          <cell r="D524">
            <v>106.7</v>
          </cell>
          <cell r="E524">
            <v>104.726</v>
          </cell>
          <cell r="F524">
            <v>105.081</v>
          </cell>
        </row>
        <row r="525">
          <cell r="B525">
            <v>42825</v>
          </cell>
          <cell r="C525">
            <v>105.5</v>
          </cell>
          <cell r="D525">
            <v>106.25</v>
          </cell>
          <cell r="E525">
            <v>104.702</v>
          </cell>
          <cell r="F525">
            <v>105.057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eurbid"/>
    </sheetNames>
    <sheetDataSet>
      <sheetData sheetId="0">
        <row r="461">
          <cell r="B461">
            <v>42737</v>
          </cell>
          <cell r="C461">
            <v>103.8</v>
          </cell>
          <cell r="D461">
            <v>104.6</v>
          </cell>
          <cell r="E461">
            <v>106.249</v>
          </cell>
          <cell r="F461">
            <v>106.755</v>
          </cell>
        </row>
        <row r="462">
          <cell r="B462">
            <v>42738</v>
          </cell>
          <cell r="C462">
            <v>104.16</v>
          </cell>
          <cell r="D462">
            <v>105.1</v>
          </cell>
          <cell r="E462">
            <v>106.61</v>
          </cell>
          <cell r="F462">
            <v>107.42</v>
          </cell>
        </row>
        <row r="463">
          <cell r="B463">
            <v>42739</v>
          </cell>
          <cell r="C463">
            <v>104.55</v>
          </cell>
          <cell r="D463">
            <v>105.42</v>
          </cell>
          <cell r="E463">
            <v>107.46</v>
          </cell>
          <cell r="F463">
            <v>108.28</v>
          </cell>
        </row>
        <row r="464">
          <cell r="B464">
            <v>42740</v>
          </cell>
          <cell r="C464">
            <v>104.6</v>
          </cell>
          <cell r="D464">
            <v>105.42</v>
          </cell>
          <cell r="E464">
            <v>107.69</v>
          </cell>
          <cell r="F464">
            <v>108.52</v>
          </cell>
        </row>
        <row r="465">
          <cell r="B465">
            <v>42741</v>
          </cell>
          <cell r="C465">
            <v>104.55</v>
          </cell>
          <cell r="D465">
            <v>105.42</v>
          </cell>
          <cell r="E465">
            <v>106</v>
          </cell>
          <cell r="F465">
            <v>107</v>
          </cell>
        </row>
        <row r="466">
          <cell r="B466">
            <v>42744</v>
          </cell>
          <cell r="C466">
            <v>104.333</v>
          </cell>
          <cell r="D466">
            <v>105.268</v>
          </cell>
          <cell r="E466">
            <v>106</v>
          </cell>
          <cell r="F466">
            <v>107</v>
          </cell>
        </row>
        <row r="467">
          <cell r="B467">
            <v>42745</v>
          </cell>
          <cell r="C467">
            <v>104.48</v>
          </cell>
          <cell r="D467">
            <v>105.417</v>
          </cell>
          <cell r="E467">
            <v>107.14</v>
          </cell>
          <cell r="F467">
            <v>107.75</v>
          </cell>
        </row>
        <row r="468">
          <cell r="B468">
            <v>42746</v>
          </cell>
          <cell r="C468">
            <v>104.059</v>
          </cell>
          <cell r="D468">
            <v>104.991</v>
          </cell>
          <cell r="E468">
            <v>106</v>
          </cell>
          <cell r="F468">
            <v>107</v>
          </cell>
        </row>
        <row r="469">
          <cell r="B469">
            <v>42747</v>
          </cell>
          <cell r="C469">
            <v>104.429</v>
          </cell>
          <cell r="D469">
            <v>105.364</v>
          </cell>
          <cell r="E469">
            <v>106</v>
          </cell>
          <cell r="F469">
            <v>107</v>
          </cell>
        </row>
        <row r="470">
          <cell r="B470">
            <v>42748</v>
          </cell>
          <cell r="C470">
            <v>104.81100000000001</v>
          </cell>
          <cell r="D470">
            <v>105.75</v>
          </cell>
          <cell r="E470">
            <v>106</v>
          </cell>
          <cell r="F470">
            <v>107</v>
          </cell>
        </row>
        <row r="471">
          <cell r="B471">
            <v>42751</v>
          </cell>
          <cell r="C471">
            <v>104.482</v>
          </cell>
          <cell r="D471">
            <v>105.417</v>
          </cell>
          <cell r="E471">
            <v>106</v>
          </cell>
          <cell r="F471">
            <v>107</v>
          </cell>
        </row>
        <row r="472">
          <cell r="B472">
            <v>42752</v>
          </cell>
          <cell r="C472">
            <v>104.559</v>
          </cell>
          <cell r="D472">
            <v>105.495</v>
          </cell>
          <cell r="E472">
            <v>106</v>
          </cell>
          <cell r="F472">
            <v>107</v>
          </cell>
        </row>
        <row r="473">
          <cell r="B473">
            <v>42753</v>
          </cell>
          <cell r="C473">
            <v>104.425</v>
          </cell>
          <cell r="D473">
            <v>105.35899999999999</v>
          </cell>
          <cell r="E473">
            <v>106.687</v>
          </cell>
          <cell r="F473">
            <v>107.194</v>
          </cell>
        </row>
        <row r="474">
          <cell r="B474">
            <v>42754</v>
          </cell>
          <cell r="C474">
            <v>104.49</v>
          </cell>
          <cell r="D474">
            <v>105.42400000000001</v>
          </cell>
          <cell r="E474">
            <v>106</v>
          </cell>
          <cell r="F474">
            <v>107</v>
          </cell>
        </row>
        <row r="475">
          <cell r="B475">
            <v>42755</v>
          </cell>
          <cell r="C475">
            <v>103</v>
          </cell>
          <cell r="D475">
            <v>103.75</v>
          </cell>
          <cell r="E475">
            <v>106</v>
          </cell>
          <cell r="F475">
            <v>107</v>
          </cell>
        </row>
        <row r="476">
          <cell r="B476">
            <v>42758</v>
          </cell>
          <cell r="C476">
            <v>104.4</v>
          </cell>
          <cell r="D476">
            <v>105.333</v>
          </cell>
          <cell r="E476">
            <v>106.596</v>
          </cell>
          <cell r="F476">
            <v>107.102</v>
          </cell>
        </row>
        <row r="477">
          <cell r="B477">
            <v>42759</v>
          </cell>
          <cell r="C477">
            <v>104.04600000000001</v>
          </cell>
          <cell r="D477">
            <v>105.155</v>
          </cell>
          <cell r="E477">
            <v>106.556</v>
          </cell>
          <cell r="F477">
            <v>107.062</v>
          </cell>
        </row>
        <row r="478">
          <cell r="B478">
            <v>42760</v>
          </cell>
          <cell r="C478">
            <v>104.19499999999999</v>
          </cell>
          <cell r="D478">
            <v>105.125</v>
          </cell>
          <cell r="E478">
            <v>106</v>
          </cell>
          <cell r="F478">
            <v>107</v>
          </cell>
        </row>
        <row r="479">
          <cell r="B479">
            <v>42761</v>
          </cell>
          <cell r="C479">
            <v>104.41200000000001</v>
          </cell>
          <cell r="D479">
            <v>105.34399999999999</v>
          </cell>
          <cell r="E479">
            <v>106</v>
          </cell>
          <cell r="F479">
            <v>107</v>
          </cell>
        </row>
        <row r="480">
          <cell r="B480">
            <v>42762</v>
          </cell>
          <cell r="C480">
            <v>103</v>
          </cell>
          <cell r="D480">
            <v>103.75</v>
          </cell>
          <cell r="E480">
            <v>106</v>
          </cell>
          <cell r="F480">
            <v>107</v>
          </cell>
        </row>
        <row r="481">
          <cell r="B481">
            <v>42765</v>
          </cell>
          <cell r="C481">
            <v>103</v>
          </cell>
          <cell r="D481">
            <v>103.75</v>
          </cell>
          <cell r="E481">
            <v>106</v>
          </cell>
          <cell r="F481">
            <v>107</v>
          </cell>
        </row>
        <row r="482">
          <cell r="B482">
            <v>42766</v>
          </cell>
          <cell r="C482">
            <v>103.8</v>
          </cell>
          <cell r="D482">
            <v>104.72499999999999</v>
          </cell>
          <cell r="E482">
            <v>106</v>
          </cell>
          <cell r="F482">
            <v>107</v>
          </cell>
        </row>
        <row r="483">
          <cell r="B483">
            <v>42767</v>
          </cell>
          <cell r="C483">
            <v>104.063</v>
          </cell>
          <cell r="D483">
            <v>104.99</v>
          </cell>
          <cell r="E483">
            <v>106</v>
          </cell>
          <cell r="F483">
            <v>107</v>
          </cell>
        </row>
        <row r="484">
          <cell r="B484">
            <v>42768</v>
          </cell>
          <cell r="C484">
            <v>103</v>
          </cell>
          <cell r="D484">
            <v>103.75</v>
          </cell>
          <cell r="E484">
            <v>106</v>
          </cell>
          <cell r="F484">
            <v>107</v>
          </cell>
        </row>
        <row r="485">
          <cell r="B485">
            <v>42769</v>
          </cell>
          <cell r="C485">
            <v>103</v>
          </cell>
          <cell r="D485">
            <v>103.75</v>
          </cell>
          <cell r="E485">
            <v>106</v>
          </cell>
          <cell r="F485">
            <v>107</v>
          </cell>
        </row>
        <row r="486">
          <cell r="B486">
            <v>42772</v>
          </cell>
          <cell r="C486">
            <v>103.3</v>
          </cell>
          <cell r="D486">
            <v>104.45</v>
          </cell>
          <cell r="E486">
            <v>105.97199999999999</v>
          </cell>
          <cell r="F486">
            <v>106.473</v>
          </cell>
        </row>
        <row r="487">
          <cell r="B487">
            <v>42773</v>
          </cell>
          <cell r="C487">
            <v>103.873</v>
          </cell>
          <cell r="D487">
            <v>104.149</v>
          </cell>
          <cell r="E487">
            <v>105.649</v>
          </cell>
          <cell r="F487">
            <v>106.148</v>
          </cell>
        </row>
        <row r="488">
          <cell r="B488">
            <v>42774</v>
          </cell>
          <cell r="C488">
            <v>103.956</v>
          </cell>
          <cell r="D488">
            <v>104.232</v>
          </cell>
          <cell r="E488">
            <v>105.771</v>
          </cell>
          <cell r="F488">
            <v>106.271</v>
          </cell>
        </row>
        <row r="489">
          <cell r="B489">
            <v>42775</v>
          </cell>
          <cell r="C489">
            <v>103.863</v>
          </cell>
          <cell r="D489">
            <v>104.139</v>
          </cell>
          <cell r="E489">
            <v>105.51300000000001</v>
          </cell>
          <cell r="F489">
            <v>106.011</v>
          </cell>
        </row>
        <row r="490">
          <cell r="B490">
            <v>42776</v>
          </cell>
          <cell r="C490">
            <v>103</v>
          </cell>
          <cell r="D490">
            <v>103.75</v>
          </cell>
          <cell r="E490">
            <v>106</v>
          </cell>
          <cell r="F490">
            <v>107</v>
          </cell>
        </row>
        <row r="491">
          <cell r="B491">
            <v>42779</v>
          </cell>
          <cell r="C491">
            <v>103.886</v>
          </cell>
          <cell r="D491">
            <v>104.161</v>
          </cell>
          <cell r="E491">
            <v>106</v>
          </cell>
          <cell r="F491">
            <v>107</v>
          </cell>
        </row>
        <row r="492">
          <cell r="B492">
            <v>42780</v>
          </cell>
          <cell r="C492">
            <v>103.96299999999999</v>
          </cell>
          <cell r="D492">
            <v>104.239</v>
          </cell>
          <cell r="E492">
            <v>106</v>
          </cell>
          <cell r="F492">
            <v>107</v>
          </cell>
        </row>
        <row r="493">
          <cell r="B493">
            <v>42781</v>
          </cell>
          <cell r="C493">
            <v>103.505</v>
          </cell>
          <cell r="D493">
            <v>103.779</v>
          </cell>
          <cell r="E493">
            <v>106</v>
          </cell>
          <cell r="F493">
            <v>107</v>
          </cell>
        </row>
        <row r="494">
          <cell r="B494">
            <v>42782</v>
          </cell>
          <cell r="C494">
            <v>103.517</v>
          </cell>
          <cell r="D494">
            <v>103.791</v>
          </cell>
          <cell r="E494">
            <v>106</v>
          </cell>
          <cell r="F494">
            <v>107</v>
          </cell>
        </row>
        <row r="495">
          <cell r="B495">
            <v>42783</v>
          </cell>
          <cell r="C495">
            <v>103</v>
          </cell>
          <cell r="D495">
            <v>103.75</v>
          </cell>
          <cell r="E495">
            <v>106</v>
          </cell>
          <cell r="F495">
            <v>107</v>
          </cell>
        </row>
        <row r="496">
          <cell r="B496">
            <v>42786</v>
          </cell>
          <cell r="C496">
            <v>103.523</v>
          </cell>
          <cell r="D496">
            <v>103.797</v>
          </cell>
          <cell r="E496">
            <v>105.31</v>
          </cell>
          <cell r="F496">
            <v>105.806</v>
          </cell>
        </row>
        <row r="497">
          <cell r="B497">
            <v>42787</v>
          </cell>
          <cell r="C497">
            <v>103.611</v>
          </cell>
          <cell r="D497">
            <v>103.88500000000001</v>
          </cell>
          <cell r="E497">
            <v>105.548</v>
          </cell>
          <cell r="F497">
            <v>106.045</v>
          </cell>
        </row>
        <row r="498">
          <cell r="B498">
            <v>42788</v>
          </cell>
          <cell r="C498">
            <v>103.494</v>
          </cell>
          <cell r="D498">
            <v>103.768</v>
          </cell>
          <cell r="E498">
            <v>106</v>
          </cell>
          <cell r="F498">
            <v>107</v>
          </cell>
        </row>
        <row r="499">
          <cell r="B499">
            <v>42789</v>
          </cell>
          <cell r="C499">
            <v>103</v>
          </cell>
          <cell r="D499">
            <v>103.75</v>
          </cell>
          <cell r="E499">
            <v>106</v>
          </cell>
          <cell r="F499">
            <v>107</v>
          </cell>
        </row>
        <row r="500">
          <cell r="B500">
            <v>42790</v>
          </cell>
          <cell r="C500">
            <v>103</v>
          </cell>
          <cell r="D500">
            <v>103.75</v>
          </cell>
          <cell r="E500">
            <v>106</v>
          </cell>
          <cell r="F500">
            <v>107</v>
          </cell>
        </row>
        <row r="501">
          <cell r="B501">
            <v>42793</v>
          </cell>
          <cell r="C501">
            <v>103</v>
          </cell>
          <cell r="D501">
            <v>103.75</v>
          </cell>
          <cell r="E501">
            <v>106</v>
          </cell>
          <cell r="F501">
            <v>107</v>
          </cell>
        </row>
        <row r="502">
          <cell r="B502">
            <v>42794</v>
          </cell>
          <cell r="C502">
            <v>104.45099999999999</v>
          </cell>
          <cell r="D502">
            <v>104.727</v>
          </cell>
          <cell r="E502">
            <v>106</v>
          </cell>
          <cell r="F502">
            <v>107</v>
          </cell>
        </row>
        <row r="503">
          <cell r="B503">
            <v>42795</v>
          </cell>
          <cell r="C503">
            <v>104.646</v>
          </cell>
          <cell r="D503">
            <v>104.923</v>
          </cell>
          <cell r="E503">
            <v>106</v>
          </cell>
          <cell r="F503">
            <v>107</v>
          </cell>
        </row>
        <row r="504">
          <cell r="B504">
            <v>42796</v>
          </cell>
          <cell r="C504">
            <v>104.651</v>
          </cell>
          <cell r="D504">
            <v>104.928</v>
          </cell>
          <cell r="E504">
            <v>106</v>
          </cell>
          <cell r="F504">
            <v>107</v>
          </cell>
        </row>
        <row r="505">
          <cell r="B505">
            <v>42797</v>
          </cell>
          <cell r="C505">
            <v>104.73699999999999</v>
          </cell>
          <cell r="D505">
            <v>105.10599999999999</v>
          </cell>
          <cell r="E505">
            <v>106.77</v>
          </cell>
          <cell r="F505">
            <v>107.374</v>
          </cell>
        </row>
        <row r="506">
          <cell r="B506">
            <v>42800</v>
          </cell>
          <cell r="C506">
            <v>104.7</v>
          </cell>
          <cell r="D506">
            <v>105.069</v>
          </cell>
          <cell r="E506">
            <v>106</v>
          </cell>
          <cell r="F506">
            <v>107</v>
          </cell>
        </row>
        <row r="507">
          <cell r="B507">
            <v>42801</v>
          </cell>
          <cell r="C507">
            <v>104.559</v>
          </cell>
          <cell r="D507">
            <v>104.92700000000001</v>
          </cell>
          <cell r="E507">
            <v>106</v>
          </cell>
          <cell r="F507">
            <v>107</v>
          </cell>
        </row>
        <row r="508">
          <cell r="B508">
            <v>42802</v>
          </cell>
          <cell r="C508">
            <v>104.65600000000001</v>
          </cell>
          <cell r="D508">
            <v>105.02500000000001</v>
          </cell>
          <cell r="E508">
            <v>106</v>
          </cell>
          <cell r="F508">
            <v>107</v>
          </cell>
        </row>
        <row r="509">
          <cell r="B509">
            <v>42803</v>
          </cell>
          <cell r="C509">
            <v>104.45699999999999</v>
          </cell>
          <cell r="D509">
            <v>104.825</v>
          </cell>
          <cell r="E509">
            <v>106</v>
          </cell>
          <cell r="F509">
            <v>107</v>
          </cell>
        </row>
        <row r="510">
          <cell r="B510">
            <v>42804</v>
          </cell>
          <cell r="C510">
            <v>104.551</v>
          </cell>
          <cell r="D510">
            <v>104.919</v>
          </cell>
          <cell r="E510">
            <v>106</v>
          </cell>
          <cell r="F510">
            <v>107</v>
          </cell>
        </row>
        <row r="511">
          <cell r="B511">
            <v>42807</v>
          </cell>
          <cell r="C511">
            <v>104.224</v>
          </cell>
          <cell r="D511">
            <v>104.59099999999999</v>
          </cell>
          <cell r="E511">
            <v>106</v>
          </cell>
          <cell r="F511">
            <v>107</v>
          </cell>
        </row>
        <row r="512">
          <cell r="B512">
            <v>42808</v>
          </cell>
          <cell r="C512">
            <v>104.48</v>
          </cell>
          <cell r="D512">
            <v>104.848</v>
          </cell>
          <cell r="E512">
            <v>106</v>
          </cell>
          <cell r="F512">
            <v>107</v>
          </cell>
        </row>
        <row r="513">
          <cell r="B513">
            <v>42809</v>
          </cell>
          <cell r="C513">
            <v>104.762</v>
          </cell>
          <cell r="D513">
            <v>105.131</v>
          </cell>
          <cell r="E513">
            <v>106</v>
          </cell>
          <cell r="F513">
            <v>107</v>
          </cell>
        </row>
        <row r="514">
          <cell r="B514">
            <v>42810</v>
          </cell>
          <cell r="C514">
            <v>104.65</v>
          </cell>
          <cell r="D514">
            <v>105.018</v>
          </cell>
          <cell r="E514">
            <v>106</v>
          </cell>
          <cell r="F514">
            <v>107</v>
          </cell>
        </row>
        <row r="515">
          <cell r="B515">
            <v>42811</v>
          </cell>
          <cell r="C515">
            <v>104.804</v>
          </cell>
          <cell r="D515">
            <v>105.172</v>
          </cell>
          <cell r="E515">
            <v>106</v>
          </cell>
          <cell r="F515">
            <v>107</v>
          </cell>
        </row>
        <row r="516">
          <cell r="B516">
            <v>42814</v>
          </cell>
          <cell r="C516">
            <v>104.869</v>
          </cell>
          <cell r="D516">
            <v>105.238</v>
          </cell>
          <cell r="E516">
            <v>106.895</v>
          </cell>
          <cell r="F516">
            <v>107.498</v>
          </cell>
        </row>
        <row r="517">
          <cell r="B517">
            <v>42815</v>
          </cell>
          <cell r="C517">
            <v>104.90600000000001</v>
          </cell>
          <cell r="D517">
            <v>105.27500000000001</v>
          </cell>
          <cell r="E517">
            <v>106</v>
          </cell>
          <cell r="F517">
            <v>107</v>
          </cell>
        </row>
        <row r="518">
          <cell r="B518">
            <v>42816</v>
          </cell>
          <cell r="C518">
            <v>104.861</v>
          </cell>
          <cell r="D518">
            <v>105.229</v>
          </cell>
          <cell r="E518">
            <v>106.974</v>
          </cell>
          <cell r="F518">
            <v>107.577</v>
          </cell>
        </row>
        <row r="519">
          <cell r="B519">
            <v>42817</v>
          </cell>
          <cell r="C519">
            <v>104.95699999999999</v>
          </cell>
          <cell r="D519">
            <v>105.32599999999999</v>
          </cell>
          <cell r="E519">
            <v>107.03</v>
          </cell>
          <cell r="F519">
            <v>107.633</v>
          </cell>
        </row>
        <row r="520">
          <cell r="B520">
            <v>42818</v>
          </cell>
          <cell r="C520">
            <v>104.744</v>
          </cell>
          <cell r="D520">
            <v>105.11199999999999</v>
          </cell>
          <cell r="E520">
            <v>107.10899999999999</v>
          </cell>
          <cell r="F520">
            <v>107.712</v>
          </cell>
        </row>
        <row r="521">
          <cell r="B521">
            <v>42821</v>
          </cell>
          <cell r="C521">
            <v>105.214</v>
          </cell>
          <cell r="D521">
            <v>105.583</v>
          </cell>
          <cell r="E521">
            <v>107.875</v>
          </cell>
          <cell r="F521">
            <v>108.483</v>
          </cell>
        </row>
        <row r="522">
          <cell r="B522">
            <v>42822</v>
          </cell>
          <cell r="C522">
            <v>105.1</v>
          </cell>
          <cell r="D522">
            <v>106.05</v>
          </cell>
          <cell r="E522">
            <v>107.886</v>
          </cell>
          <cell r="F522">
            <v>108.494</v>
          </cell>
        </row>
        <row r="523">
          <cell r="B523">
            <v>42823</v>
          </cell>
          <cell r="C523">
            <v>105.3</v>
          </cell>
          <cell r="D523">
            <v>106.3</v>
          </cell>
          <cell r="E523">
            <v>108.029</v>
          </cell>
          <cell r="F523">
            <v>108.63800000000001</v>
          </cell>
        </row>
        <row r="524">
          <cell r="B524">
            <v>42824</v>
          </cell>
          <cell r="C524">
            <v>105.55</v>
          </cell>
          <cell r="D524">
            <v>106.39</v>
          </cell>
          <cell r="E524">
            <v>108.42</v>
          </cell>
          <cell r="F524">
            <v>108.93</v>
          </cell>
        </row>
        <row r="525">
          <cell r="B525">
            <v>42825</v>
          </cell>
          <cell r="C525">
            <v>105.6</v>
          </cell>
          <cell r="D525">
            <v>106.4</v>
          </cell>
          <cell r="E525">
            <v>108.28400000000001</v>
          </cell>
          <cell r="F525">
            <v>108.89400000000001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eurbid"/>
    </sheetNames>
    <sheetDataSet>
      <sheetData sheetId="0">
        <row r="461">
          <cell r="B461">
            <v>42737</v>
          </cell>
          <cell r="C461">
            <v>98.263999999999996</v>
          </cell>
          <cell r="D461">
            <v>98.938999999999993</v>
          </cell>
        </row>
        <row r="462">
          <cell r="B462">
            <v>42738</v>
          </cell>
          <cell r="C462">
            <v>99.8</v>
          </cell>
          <cell r="D462">
            <v>101.05</v>
          </cell>
        </row>
        <row r="463">
          <cell r="B463">
            <v>42739</v>
          </cell>
          <cell r="C463">
            <v>99.873999999999995</v>
          </cell>
          <cell r="D463">
            <v>100.562</v>
          </cell>
        </row>
        <row r="464">
          <cell r="B464">
            <v>42740</v>
          </cell>
          <cell r="C464">
            <v>100</v>
          </cell>
          <cell r="D464">
            <v>101.5</v>
          </cell>
        </row>
        <row r="465">
          <cell r="B465">
            <v>42741</v>
          </cell>
          <cell r="C465">
            <v>100.05</v>
          </cell>
          <cell r="D465">
            <v>101.15</v>
          </cell>
        </row>
        <row r="466">
          <cell r="B466">
            <v>42744</v>
          </cell>
          <cell r="C466">
            <v>100.334</v>
          </cell>
          <cell r="D466">
            <v>101.026</v>
          </cell>
        </row>
        <row r="467">
          <cell r="B467">
            <v>42745</v>
          </cell>
          <cell r="C467">
            <v>100.05200000000001</v>
          </cell>
          <cell r="D467">
            <v>100.741</v>
          </cell>
        </row>
        <row r="468">
          <cell r="B468">
            <v>42746</v>
          </cell>
          <cell r="C468">
            <v>100.273</v>
          </cell>
          <cell r="D468">
            <v>100.964</v>
          </cell>
        </row>
        <row r="469">
          <cell r="B469">
            <v>42747</v>
          </cell>
          <cell r="C469">
            <v>99.786000000000001</v>
          </cell>
          <cell r="D469">
            <v>100.473</v>
          </cell>
        </row>
        <row r="470">
          <cell r="B470">
            <v>42748</v>
          </cell>
          <cell r="C470">
            <v>100.286</v>
          </cell>
          <cell r="D470">
            <v>100.977</v>
          </cell>
        </row>
        <row r="471">
          <cell r="B471">
            <v>42751</v>
          </cell>
          <cell r="C471">
            <v>99.881</v>
          </cell>
          <cell r="D471">
            <v>100.568</v>
          </cell>
        </row>
        <row r="472">
          <cell r="B472">
            <v>42752</v>
          </cell>
          <cell r="C472">
            <v>100.119</v>
          </cell>
          <cell r="D472">
            <v>100.80800000000001</v>
          </cell>
        </row>
        <row r="473">
          <cell r="B473">
            <v>42753</v>
          </cell>
          <cell r="C473">
            <v>99.864999999999995</v>
          </cell>
          <cell r="D473">
            <v>100.55200000000001</v>
          </cell>
        </row>
        <row r="474">
          <cell r="B474">
            <v>42754</v>
          </cell>
          <cell r="C474">
            <v>99.51</v>
          </cell>
          <cell r="D474">
            <v>100.194</v>
          </cell>
        </row>
        <row r="475">
          <cell r="B475">
            <v>42755</v>
          </cell>
          <cell r="C475">
            <v>99.436000000000007</v>
          </cell>
          <cell r="D475">
            <v>100.119</v>
          </cell>
        </row>
        <row r="476">
          <cell r="B476">
            <v>42758</v>
          </cell>
          <cell r="C476">
            <v>99.864000000000004</v>
          </cell>
          <cell r="D476">
            <v>100.551</v>
          </cell>
        </row>
        <row r="477">
          <cell r="B477">
            <v>42759</v>
          </cell>
          <cell r="C477">
            <v>99.301000000000002</v>
          </cell>
          <cell r="D477">
            <v>100.751</v>
          </cell>
        </row>
        <row r="478">
          <cell r="B478">
            <v>42760</v>
          </cell>
          <cell r="C478">
            <v>98</v>
          </cell>
          <cell r="D478">
            <v>99</v>
          </cell>
        </row>
        <row r="479">
          <cell r="B479">
            <v>42761</v>
          </cell>
          <cell r="C479">
            <v>98</v>
          </cell>
          <cell r="D479">
            <v>99</v>
          </cell>
        </row>
        <row r="480">
          <cell r="B480">
            <v>42762</v>
          </cell>
          <cell r="C480">
            <v>98</v>
          </cell>
          <cell r="D480">
            <v>99</v>
          </cell>
        </row>
        <row r="481">
          <cell r="B481">
            <v>42765</v>
          </cell>
          <cell r="C481">
            <v>98.188999999999993</v>
          </cell>
          <cell r="D481">
            <v>98.861000000000004</v>
          </cell>
        </row>
        <row r="482">
          <cell r="B482">
            <v>42766</v>
          </cell>
          <cell r="C482">
            <v>98</v>
          </cell>
          <cell r="D482">
            <v>99</v>
          </cell>
        </row>
        <row r="483">
          <cell r="B483">
            <v>42767</v>
          </cell>
          <cell r="C483">
            <v>98</v>
          </cell>
          <cell r="D483">
            <v>99</v>
          </cell>
        </row>
        <row r="484">
          <cell r="B484">
            <v>42768</v>
          </cell>
          <cell r="C484">
            <v>98</v>
          </cell>
          <cell r="D484">
            <v>99</v>
          </cell>
        </row>
        <row r="485">
          <cell r="B485">
            <v>42769</v>
          </cell>
          <cell r="C485">
            <v>98</v>
          </cell>
          <cell r="D485">
            <v>99</v>
          </cell>
        </row>
        <row r="486">
          <cell r="B486">
            <v>42772</v>
          </cell>
          <cell r="C486">
            <v>97.8</v>
          </cell>
          <cell r="D486">
            <v>98.9</v>
          </cell>
        </row>
        <row r="487">
          <cell r="B487">
            <v>42773</v>
          </cell>
          <cell r="C487">
            <v>98.364999999999995</v>
          </cell>
          <cell r="D487">
            <v>99.037999999999997</v>
          </cell>
        </row>
        <row r="488">
          <cell r="B488">
            <v>42774</v>
          </cell>
          <cell r="C488">
            <v>98.322999999999993</v>
          </cell>
          <cell r="D488">
            <v>98.995000000000005</v>
          </cell>
        </row>
        <row r="489">
          <cell r="B489">
            <v>42775</v>
          </cell>
          <cell r="C489">
            <v>97.903000000000006</v>
          </cell>
          <cell r="D489">
            <v>98.570999999999998</v>
          </cell>
        </row>
        <row r="490">
          <cell r="B490">
            <v>42776</v>
          </cell>
          <cell r="C490">
            <v>97.3</v>
          </cell>
          <cell r="D490">
            <v>98.7</v>
          </cell>
        </row>
        <row r="491">
          <cell r="B491">
            <v>42779</v>
          </cell>
          <cell r="C491">
            <v>98</v>
          </cell>
          <cell r="D491">
            <v>99</v>
          </cell>
        </row>
        <row r="492">
          <cell r="B492">
            <v>42780</v>
          </cell>
          <cell r="C492">
            <v>98</v>
          </cell>
          <cell r="D492">
            <v>99</v>
          </cell>
        </row>
        <row r="493">
          <cell r="B493">
            <v>42781</v>
          </cell>
          <cell r="C493">
            <v>98</v>
          </cell>
          <cell r="D493">
            <v>99</v>
          </cell>
        </row>
        <row r="494">
          <cell r="B494">
            <v>42782</v>
          </cell>
          <cell r="C494">
            <v>98</v>
          </cell>
          <cell r="D494">
            <v>99</v>
          </cell>
        </row>
        <row r="495">
          <cell r="B495">
            <v>42783</v>
          </cell>
          <cell r="C495">
            <v>98</v>
          </cell>
          <cell r="D495">
            <v>99</v>
          </cell>
        </row>
        <row r="496">
          <cell r="B496">
            <v>42786</v>
          </cell>
          <cell r="C496">
            <v>97.460999999999999</v>
          </cell>
          <cell r="D496">
            <v>98.125</v>
          </cell>
        </row>
        <row r="497">
          <cell r="B497">
            <v>42787</v>
          </cell>
          <cell r="C497">
            <v>97.647999999999996</v>
          </cell>
          <cell r="D497">
            <v>98.313000000000002</v>
          </cell>
        </row>
        <row r="498">
          <cell r="B498">
            <v>42788</v>
          </cell>
          <cell r="C498">
            <v>98</v>
          </cell>
          <cell r="D498">
            <v>99</v>
          </cell>
        </row>
        <row r="499">
          <cell r="B499">
            <v>42789</v>
          </cell>
          <cell r="C499">
            <v>98</v>
          </cell>
          <cell r="D499">
            <v>99</v>
          </cell>
        </row>
        <row r="500">
          <cell r="B500">
            <v>42790</v>
          </cell>
          <cell r="C500">
            <v>98</v>
          </cell>
          <cell r="D500">
            <v>99</v>
          </cell>
        </row>
        <row r="501">
          <cell r="B501">
            <v>42793</v>
          </cell>
          <cell r="C501">
            <v>98.84</v>
          </cell>
          <cell r="D501">
            <v>99.515000000000001</v>
          </cell>
        </row>
        <row r="502">
          <cell r="B502">
            <v>42794</v>
          </cell>
          <cell r="C502">
            <v>99.450999999999993</v>
          </cell>
          <cell r="D502">
            <v>100.131</v>
          </cell>
        </row>
        <row r="503">
          <cell r="B503">
            <v>42795</v>
          </cell>
          <cell r="C503">
            <v>99.334000000000003</v>
          </cell>
          <cell r="D503">
            <v>100.01300000000001</v>
          </cell>
        </row>
        <row r="504">
          <cell r="B504">
            <v>42796</v>
          </cell>
          <cell r="C504">
            <v>99.935000000000002</v>
          </cell>
          <cell r="D504">
            <v>100.619</v>
          </cell>
        </row>
        <row r="505">
          <cell r="B505">
            <v>42797</v>
          </cell>
          <cell r="C505">
            <v>100.13</v>
          </cell>
          <cell r="D505">
            <v>100.815</v>
          </cell>
        </row>
        <row r="506">
          <cell r="B506">
            <v>42800</v>
          </cell>
          <cell r="C506">
            <v>100.178</v>
          </cell>
          <cell r="D506">
            <v>100.864</v>
          </cell>
        </row>
        <row r="507">
          <cell r="B507">
            <v>42801</v>
          </cell>
          <cell r="C507">
            <v>100.089</v>
          </cell>
          <cell r="D507">
            <v>100.774</v>
          </cell>
        </row>
        <row r="508">
          <cell r="B508">
            <v>42802</v>
          </cell>
          <cell r="C508">
            <v>100.304</v>
          </cell>
          <cell r="D508">
            <v>100.991</v>
          </cell>
        </row>
        <row r="509">
          <cell r="B509">
            <v>42803</v>
          </cell>
          <cell r="C509">
            <v>100.035</v>
          </cell>
          <cell r="D509">
            <v>100.71899999999999</v>
          </cell>
        </row>
        <row r="510">
          <cell r="B510">
            <v>42804</v>
          </cell>
          <cell r="C510">
            <v>99.962999999999994</v>
          </cell>
          <cell r="D510">
            <v>100.646</v>
          </cell>
        </row>
        <row r="511">
          <cell r="B511">
            <v>42807</v>
          </cell>
          <cell r="C511">
            <v>99.131</v>
          </cell>
          <cell r="D511">
            <v>99.807000000000002</v>
          </cell>
        </row>
        <row r="512">
          <cell r="B512">
            <v>42808</v>
          </cell>
          <cell r="C512">
            <v>99.738</v>
          </cell>
          <cell r="D512">
            <v>100.419</v>
          </cell>
        </row>
        <row r="513">
          <cell r="B513">
            <v>42809</v>
          </cell>
          <cell r="C513">
            <v>100.038</v>
          </cell>
          <cell r="D513">
            <v>100.72199999999999</v>
          </cell>
        </row>
        <row r="514">
          <cell r="B514">
            <v>42810</v>
          </cell>
          <cell r="C514">
            <v>99.301000000000002</v>
          </cell>
          <cell r="D514">
            <v>99.977999999999994</v>
          </cell>
        </row>
        <row r="515">
          <cell r="B515">
            <v>42811</v>
          </cell>
          <cell r="C515">
            <v>99.844999999999999</v>
          </cell>
          <cell r="D515">
            <v>100.527</v>
          </cell>
        </row>
        <row r="516">
          <cell r="B516">
            <v>42814</v>
          </cell>
          <cell r="C516">
            <v>99.92</v>
          </cell>
          <cell r="D516">
            <v>100.602</v>
          </cell>
        </row>
        <row r="517">
          <cell r="B517">
            <v>42815</v>
          </cell>
          <cell r="C517">
            <v>100.169</v>
          </cell>
          <cell r="D517">
            <v>100.854</v>
          </cell>
        </row>
        <row r="518">
          <cell r="B518">
            <v>42816</v>
          </cell>
          <cell r="C518">
            <v>100.03700000000001</v>
          </cell>
          <cell r="D518">
            <v>100.72</v>
          </cell>
        </row>
        <row r="519">
          <cell r="B519">
            <v>42817</v>
          </cell>
          <cell r="C519">
            <v>100.54300000000001</v>
          </cell>
          <cell r="D519">
            <v>101.23</v>
          </cell>
        </row>
        <row r="520">
          <cell r="B520">
            <v>42818</v>
          </cell>
          <cell r="C520">
            <v>100.45699999999999</v>
          </cell>
          <cell r="D520">
            <v>101.14400000000001</v>
          </cell>
        </row>
        <row r="521">
          <cell r="B521">
            <v>42821</v>
          </cell>
          <cell r="C521">
            <v>101.3</v>
          </cell>
          <cell r="D521">
            <v>102.2</v>
          </cell>
        </row>
        <row r="522">
          <cell r="B522">
            <v>42822</v>
          </cell>
          <cell r="C522">
            <v>101.55</v>
          </cell>
          <cell r="D522">
            <v>102.5</v>
          </cell>
        </row>
        <row r="523">
          <cell r="B523">
            <v>42823</v>
          </cell>
          <cell r="C523">
            <v>101.93</v>
          </cell>
          <cell r="D523">
            <v>102.7</v>
          </cell>
        </row>
        <row r="524">
          <cell r="B524">
            <v>42824</v>
          </cell>
          <cell r="C524">
            <v>102.18</v>
          </cell>
          <cell r="D524">
            <v>102.7</v>
          </cell>
        </row>
        <row r="525">
          <cell r="B525">
            <v>42825</v>
          </cell>
          <cell r="C525">
            <v>102.33</v>
          </cell>
          <cell r="D525">
            <v>103.25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>
        <row r="2">
          <cell r="B2" t="str">
            <v>Гърция</v>
          </cell>
          <cell r="C2" t="str">
            <v>Ирландия</v>
          </cell>
          <cell r="D2" t="str">
            <v>Португалия</v>
          </cell>
          <cell r="E2" t="str">
            <v>Румъния</v>
          </cell>
          <cell r="F2" t="str">
            <v>България</v>
          </cell>
          <cell r="G2" t="str">
            <v>Франция</v>
          </cell>
          <cell r="H2" t="str">
            <v>Германия</v>
          </cell>
          <cell r="I2" t="str">
            <v>Италия</v>
          </cell>
          <cell r="J2" t="str">
            <v>Испания</v>
          </cell>
        </row>
        <row r="3">
          <cell r="A3" t="str">
            <v>III</v>
          </cell>
          <cell r="B3">
            <v>9.1199999999999992</v>
          </cell>
          <cell r="C3">
            <v>0.85</v>
          </cell>
          <cell r="D3">
            <v>2.84</v>
          </cell>
          <cell r="E3">
            <v>3.34</v>
          </cell>
          <cell r="F3">
            <v>2.66</v>
          </cell>
          <cell r="G3">
            <v>0.51</v>
          </cell>
          <cell r="H3">
            <v>0.17</v>
          </cell>
          <cell r="I3">
            <v>1.38</v>
          </cell>
          <cell r="J3">
            <v>1.54</v>
          </cell>
        </row>
        <row r="4">
          <cell r="A4" t="str">
            <v>IV</v>
          </cell>
          <cell r="B4">
            <v>9.0299999999999994</v>
          </cell>
          <cell r="C4">
            <v>0.86</v>
          </cell>
          <cell r="D4">
            <v>3.13</v>
          </cell>
          <cell r="E4">
            <v>3.49</v>
          </cell>
          <cell r="F4">
            <v>2.44</v>
          </cell>
          <cell r="G4">
            <v>0.51</v>
          </cell>
          <cell r="H4">
            <v>0.13</v>
          </cell>
          <cell r="I4">
            <v>1.44</v>
          </cell>
          <cell r="J4">
            <v>1.53</v>
          </cell>
        </row>
        <row r="5">
          <cell r="A5" t="str">
            <v>V</v>
          </cell>
          <cell r="B5">
            <v>7.64</v>
          </cell>
          <cell r="C5">
            <v>0.84</v>
          </cell>
          <cell r="D5">
            <v>3.15</v>
          </cell>
          <cell r="E5">
            <v>3.43</v>
          </cell>
          <cell r="F5">
            <v>2.37</v>
          </cell>
          <cell r="G5">
            <v>0.51</v>
          </cell>
          <cell r="H5">
            <v>0.13</v>
          </cell>
          <cell r="I5">
            <v>1.53</v>
          </cell>
          <cell r="J5">
            <v>1.57</v>
          </cell>
        </row>
        <row r="6">
          <cell r="A6" t="str">
            <v>VI</v>
          </cell>
          <cell r="B6">
            <v>7.92</v>
          </cell>
          <cell r="C6">
            <v>0.76</v>
          </cell>
          <cell r="D6">
            <v>3.2</v>
          </cell>
          <cell r="E6">
            <v>3.48</v>
          </cell>
          <cell r="F6">
            <v>2.4</v>
          </cell>
          <cell r="G6">
            <v>0.39</v>
          </cell>
          <cell r="H6">
            <v>-0.02</v>
          </cell>
          <cell r="I6">
            <v>1.45</v>
          </cell>
          <cell r="J6">
            <v>1.48</v>
          </cell>
        </row>
        <row r="7">
          <cell r="A7" t="str">
            <v>VII</v>
          </cell>
          <cell r="B7">
            <v>7.99</v>
          </cell>
          <cell r="C7">
            <v>0.47</v>
          </cell>
          <cell r="D7">
            <v>3.06</v>
          </cell>
          <cell r="E7">
            <v>3.14</v>
          </cell>
          <cell r="F7">
            <v>2.39</v>
          </cell>
          <cell r="G7">
            <v>0.17</v>
          </cell>
          <cell r="H7">
            <v>-0.15</v>
          </cell>
          <cell r="I7">
            <v>1.23</v>
          </cell>
          <cell r="J7">
            <v>1.17</v>
          </cell>
        </row>
        <row r="8">
          <cell r="A8" t="str">
            <v>VIII</v>
          </cell>
          <cell r="B8">
            <v>8.19</v>
          </cell>
          <cell r="C8">
            <v>0.4</v>
          </cell>
          <cell r="D8">
            <v>2.91</v>
          </cell>
          <cell r="E8">
            <v>2.93</v>
          </cell>
          <cell r="F8">
            <v>2.2799999999999998</v>
          </cell>
          <cell r="G8">
            <v>0.15</v>
          </cell>
          <cell r="H8">
            <v>-0.13</v>
          </cell>
          <cell r="I8">
            <v>1.18</v>
          </cell>
          <cell r="J8">
            <v>1.01</v>
          </cell>
        </row>
        <row r="9">
          <cell r="A9" t="str">
            <v>IX</v>
          </cell>
          <cell r="B9">
            <v>8.34</v>
          </cell>
          <cell r="C9">
            <v>0.42</v>
          </cell>
          <cell r="D9">
            <v>3.26</v>
          </cell>
          <cell r="E9">
            <v>2.92</v>
          </cell>
          <cell r="F9">
            <v>2.15</v>
          </cell>
          <cell r="G9">
            <v>0.18</v>
          </cell>
          <cell r="H9">
            <v>-0.09</v>
          </cell>
          <cell r="I9">
            <v>1.27</v>
          </cell>
          <cell r="J9">
            <v>1.04</v>
          </cell>
        </row>
        <row r="10">
          <cell r="A10" t="str">
            <v>X</v>
          </cell>
          <cell r="B10">
            <v>8.33</v>
          </cell>
          <cell r="C10">
            <v>0.5</v>
          </cell>
          <cell r="D10">
            <v>3.33</v>
          </cell>
          <cell r="E10">
            <v>2.94</v>
          </cell>
          <cell r="F10">
            <v>1.84</v>
          </cell>
          <cell r="G10">
            <v>0.33</v>
          </cell>
          <cell r="H10">
            <v>0</v>
          </cell>
          <cell r="I10">
            <v>1.45</v>
          </cell>
          <cell r="J10">
            <v>1.07</v>
          </cell>
        </row>
        <row r="11">
          <cell r="A11" t="str">
            <v>XI</v>
          </cell>
          <cell r="B11">
            <v>7.33</v>
          </cell>
          <cell r="C11">
            <v>0.85</v>
          </cell>
          <cell r="D11">
            <v>3.51</v>
          </cell>
          <cell r="E11">
            <v>3.56</v>
          </cell>
          <cell r="F11">
            <v>1.82</v>
          </cell>
          <cell r="G11">
            <v>0.67</v>
          </cell>
          <cell r="H11">
            <v>0.19</v>
          </cell>
          <cell r="I11">
            <v>1.94</v>
          </cell>
          <cell r="J11">
            <v>1.43</v>
          </cell>
        </row>
        <row r="12">
          <cell r="A12" t="str">
            <v>XII</v>
          </cell>
          <cell r="B12">
            <v>6.94</v>
          </cell>
          <cell r="C12">
            <v>0.84</v>
          </cell>
          <cell r="D12">
            <v>3.74</v>
          </cell>
          <cell r="E12">
            <v>3.73</v>
          </cell>
          <cell r="F12">
            <v>1.8</v>
          </cell>
          <cell r="G12">
            <v>0.75</v>
          </cell>
          <cell r="H12">
            <v>0.25</v>
          </cell>
          <cell r="I12">
            <v>1.89</v>
          </cell>
          <cell r="J12">
            <v>1.44</v>
          </cell>
        </row>
        <row r="13">
          <cell r="A13" t="str">
            <v>I</v>
          </cell>
          <cell r="B13">
            <v>7.04</v>
          </cell>
          <cell r="C13">
            <v>0.99</v>
          </cell>
          <cell r="D13">
            <v>3.95</v>
          </cell>
          <cell r="E13">
            <v>3.75</v>
          </cell>
          <cell r="F13">
            <v>1.77</v>
          </cell>
          <cell r="G13">
            <v>0.86</v>
          </cell>
          <cell r="H13">
            <v>0.25</v>
          </cell>
          <cell r="I13">
            <v>1.99</v>
          </cell>
          <cell r="J13">
            <v>1.46</v>
          </cell>
        </row>
        <row r="14">
          <cell r="A14" t="str">
            <v>II</v>
          </cell>
          <cell r="B14">
            <v>7.52</v>
          </cell>
          <cell r="C14">
            <v>1.06</v>
          </cell>
          <cell r="D14">
            <v>4.04</v>
          </cell>
          <cell r="E14">
            <v>3.96</v>
          </cell>
          <cell r="F14">
            <v>1.75</v>
          </cell>
          <cell r="G14">
            <v>1.03</v>
          </cell>
          <cell r="H14">
            <v>0.26</v>
          </cell>
          <cell r="I14">
            <v>2.35</v>
          </cell>
          <cell r="J14">
            <v>1.7</v>
          </cell>
        </row>
        <row r="15">
          <cell r="A15" t="str">
            <v>III</v>
          </cell>
          <cell r="B15">
            <v>7.17</v>
          </cell>
          <cell r="C15">
            <v>1.05</v>
          </cell>
          <cell r="D15">
            <v>3.99</v>
          </cell>
          <cell r="E15">
            <v>3.99</v>
          </cell>
          <cell r="F15">
            <v>1.73</v>
          </cell>
          <cell r="G15">
            <v>1.02</v>
          </cell>
          <cell r="H15">
            <v>0.35</v>
          </cell>
          <cell r="I15">
            <v>2.4</v>
          </cell>
          <cell r="J15">
            <v>1.72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41"/>
  <sheetViews>
    <sheetView tabSelected="1" topLeftCell="B1" workbookViewId="0">
      <selection activeCell="C1" sqref="C1"/>
    </sheetView>
  </sheetViews>
  <sheetFormatPr defaultRowHeight="15"/>
  <cols>
    <col min="1" max="1" width="1.28515625" style="1" hidden="1" customWidth="1"/>
    <col min="2" max="2" width="2.85546875" style="1" customWidth="1"/>
    <col min="3" max="3" width="43.28515625" style="1" customWidth="1"/>
    <col min="4" max="4" width="9.42578125" style="1" customWidth="1"/>
    <col min="5" max="5" width="8.28515625" style="1" customWidth="1"/>
    <col min="6" max="6" width="4.7109375" style="1" customWidth="1"/>
    <col min="7" max="7" width="9.42578125" style="1" customWidth="1"/>
    <col min="8" max="8" width="8.28515625" style="1" customWidth="1"/>
    <col min="9" max="9" width="4.7109375" style="1" customWidth="1"/>
    <col min="10" max="10" width="9.42578125" style="1" customWidth="1"/>
    <col min="11" max="11" width="8.28515625" style="1" customWidth="1"/>
    <col min="12" max="12" width="4.7109375" style="1" customWidth="1"/>
    <col min="13" max="256" width="9.140625" style="1"/>
    <col min="257" max="257" width="0" style="1" hidden="1" customWidth="1"/>
    <col min="258" max="258" width="2.85546875" style="1" customWidth="1"/>
    <col min="259" max="259" width="43.28515625" style="1" customWidth="1"/>
    <col min="260" max="260" width="9.42578125" style="1" customWidth="1"/>
    <col min="261" max="261" width="8.28515625" style="1" customWidth="1"/>
    <col min="262" max="262" width="4.7109375" style="1" customWidth="1"/>
    <col min="263" max="263" width="9.42578125" style="1" customWidth="1"/>
    <col min="264" max="264" width="8.28515625" style="1" customWidth="1"/>
    <col min="265" max="265" width="4.7109375" style="1" customWidth="1"/>
    <col min="266" max="266" width="9.42578125" style="1" customWidth="1"/>
    <col min="267" max="267" width="8.28515625" style="1" customWidth="1"/>
    <col min="268" max="268" width="4.7109375" style="1" customWidth="1"/>
    <col min="269" max="512" width="9.140625" style="1"/>
    <col min="513" max="513" width="0" style="1" hidden="1" customWidth="1"/>
    <col min="514" max="514" width="2.85546875" style="1" customWidth="1"/>
    <col min="515" max="515" width="43.28515625" style="1" customWidth="1"/>
    <col min="516" max="516" width="9.42578125" style="1" customWidth="1"/>
    <col min="517" max="517" width="8.28515625" style="1" customWidth="1"/>
    <col min="518" max="518" width="4.7109375" style="1" customWidth="1"/>
    <col min="519" max="519" width="9.42578125" style="1" customWidth="1"/>
    <col min="520" max="520" width="8.28515625" style="1" customWidth="1"/>
    <col min="521" max="521" width="4.7109375" style="1" customWidth="1"/>
    <col min="522" max="522" width="9.42578125" style="1" customWidth="1"/>
    <col min="523" max="523" width="8.28515625" style="1" customWidth="1"/>
    <col min="524" max="524" width="4.7109375" style="1" customWidth="1"/>
    <col min="525" max="768" width="9.140625" style="1"/>
    <col min="769" max="769" width="0" style="1" hidden="1" customWidth="1"/>
    <col min="770" max="770" width="2.85546875" style="1" customWidth="1"/>
    <col min="771" max="771" width="43.28515625" style="1" customWidth="1"/>
    <col min="772" max="772" width="9.42578125" style="1" customWidth="1"/>
    <col min="773" max="773" width="8.28515625" style="1" customWidth="1"/>
    <col min="774" max="774" width="4.7109375" style="1" customWidth="1"/>
    <col min="775" max="775" width="9.42578125" style="1" customWidth="1"/>
    <col min="776" max="776" width="8.28515625" style="1" customWidth="1"/>
    <col min="777" max="777" width="4.7109375" style="1" customWidth="1"/>
    <col min="778" max="778" width="9.42578125" style="1" customWidth="1"/>
    <col min="779" max="779" width="8.28515625" style="1" customWidth="1"/>
    <col min="780" max="780" width="4.7109375" style="1" customWidth="1"/>
    <col min="781" max="1024" width="9.140625" style="1"/>
    <col min="1025" max="1025" width="0" style="1" hidden="1" customWidth="1"/>
    <col min="1026" max="1026" width="2.85546875" style="1" customWidth="1"/>
    <col min="1027" max="1027" width="43.28515625" style="1" customWidth="1"/>
    <col min="1028" max="1028" width="9.42578125" style="1" customWidth="1"/>
    <col min="1029" max="1029" width="8.28515625" style="1" customWidth="1"/>
    <col min="1030" max="1030" width="4.7109375" style="1" customWidth="1"/>
    <col min="1031" max="1031" width="9.42578125" style="1" customWidth="1"/>
    <col min="1032" max="1032" width="8.28515625" style="1" customWidth="1"/>
    <col min="1033" max="1033" width="4.7109375" style="1" customWidth="1"/>
    <col min="1034" max="1034" width="9.42578125" style="1" customWidth="1"/>
    <col min="1035" max="1035" width="8.28515625" style="1" customWidth="1"/>
    <col min="1036" max="1036" width="4.7109375" style="1" customWidth="1"/>
    <col min="1037" max="1280" width="9.140625" style="1"/>
    <col min="1281" max="1281" width="0" style="1" hidden="1" customWidth="1"/>
    <col min="1282" max="1282" width="2.85546875" style="1" customWidth="1"/>
    <col min="1283" max="1283" width="43.28515625" style="1" customWidth="1"/>
    <col min="1284" max="1284" width="9.42578125" style="1" customWidth="1"/>
    <col min="1285" max="1285" width="8.28515625" style="1" customWidth="1"/>
    <col min="1286" max="1286" width="4.7109375" style="1" customWidth="1"/>
    <col min="1287" max="1287" width="9.42578125" style="1" customWidth="1"/>
    <col min="1288" max="1288" width="8.28515625" style="1" customWidth="1"/>
    <col min="1289" max="1289" width="4.7109375" style="1" customWidth="1"/>
    <col min="1290" max="1290" width="9.42578125" style="1" customWidth="1"/>
    <col min="1291" max="1291" width="8.28515625" style="1" customWidth="1"/>
    <col min="1292" max="1292" width="4.7109375" style="1" customWidth="1"/>
    <col min="1293" max="1536" width="9.140625" style="1"/>
    <col min="1537" max="1537" width="0" style="1" hidden="1" customWidth="1"/>
    <col min="1538" max="1538" width="2.85546875" style="1" customWidth="1"/>
    <col min="1539" max="1539" width="43.28515625" style="1" customWidth="1"/>
    <col min="1540" max="1540" width="9.42578125" style="1" customWidth="1"/>
    <col min="1541" max="1541" width="8.28515625" style="1" customWidth="1"/>
    <col min="1542" max="1542" width="4.7109375" style="1" customWidth="1"/>
    <col min="1543" max="1543" width="9.42578125" style="1" customWidth="1"/>
    <col min="1544" max="1544" width="8.28515625" style="1" customWidth="1"/>
    <col min="1545" max="1545" width="4.7109375" style="1" customWidth="1"/>
    <col min="1546" max="1546" width="9.42578125" style="1" customWidth="1"/>
    <col min="1547" max="1547" width="8.28515625" style="1" customWidth="1"/>
    <col min="1548" max="1548" width="4.7109375" style="1" customWidth="1"/>
    <col min="1549" max="1792" width="9.140625" style="1"/>
    <col min="1793" max="1793" width="0" style="1" hidden="1" customWidth="1"/>
    <col min="1794" max="1794" width="2.85546875" style="1" customWidth="1"/>
    <col min="1795" max="1795" width="43.28515625" style="1" customWidth="1"/>
    <col min="1796" max="1796" width="9.42578125" style="1" customWidth="1"/>
    <col min="1797" max="1797" width="8.28515625" style="1" customWidth="1"/>
    <col min="1798" max="1798" width="4.7109375" style="1" customWidth="1"/>
    <col min="1799" max="1799" width="9.42578125" style="1" customWidth="1"/>
    <col min="1800" max="1800" width="8.28515625" style="1" customWidth="1"/>
    <col min="1801" max="1801" width="4.7109375" style="1" customWidth="1"/>
    <col min="1802" max="1802" width="9.42578125" style="1" customWidth="1"/>
    <col min="1803" max="1803" width="8.28515625" style="1" customWidth="1"/>
    <col min="1804" max="1804" width="4.7109375" style="1" customWidth="1"/>
    <col min="1805" max="2048" width="9.140625" style="1"/>
    <col min="2049" max="2049" width="0" style="1" hidden="1" customWidth="1"/>
    <col min="2050" max="2050" width="2.85546875" style="1" customWidth="1"/>
    <col min="2051" max="2051" width="43.28515625" style="1" customWidth="1"/>
    <col min="2052" max="2052" width="9.42578125" style="1" customWidth="1"/>
    <col min="2053" max="2053" width="8.28515625" style="1" customWidth="1"/>
    <col min="2054" max="2054" width="4.7109375" style="1" customWidth="1"/>
    <col min="2055" max="2055" width="9.42578125" style="1" customWidth="1"/>
    <col min="2056" max="2056" width="8.28515625" style="1" customWidth="1"/>
    <col min="2057" max="2057" width="4.7109375" style="1" customWidth="1"/>
    <col min="2058" max="2058" width="9.42578125" style="1" customWidth="1"/>
    <col min="2059" max="2059" width="8.28515625" style="1" customWidth="1"/>
    <col min="2060" max="2060" width="4.7109375" style="1" customWidth="1"/>
    <col min="2061" max="2304" width="9.140625" style="1"/>
    <col min="2305" max="2305" width="0" style="1" hidden="1" customWidth="1"/>
    <col min="2306" max="2306" width="2.85546875" style="1" customWidth="1"/>
    <col min="2307" max="2307" width="43.28515625" style="1" customWidth="1"/>
    <col min="2308" max="2308" width="9.42578125" style="1" customWidth="1"/>
    <col min="2309" max="2309" width="8.28515625" style="1" customWidth="1"/>
    <col min="2310" max="2310" width="4.7109375" style="1" customWidth="1"/>
    <col min="2311" max="2311" width="9.42578125" style="1" customWidth="1"/>
    <col min="2312" max="2312" width="8.28515625" style="1" customWidth="1"/>
    <col min="2313" max="2313" width="4.7109375" style="1" customWidth="1"/>
    <col min="2314" max="2314" width="9.42578125" style="1" customWidth="1"/>
    <col min="2315" max="2315" width="8.28515625" style="1" customWidth="1"/>
    <col min="2316" max="2316" width="4.7109375" style="1" customWidth="1"/>
    <col min="2317" max="2560" width="9.140625" style="1"/>
    <col min="2561" max="2561" width="0" style="1" hidden="1" customWidth="1"/>
    <col min="2562" max="2562" width="2.85546875" style="1" customWidth="1"/>
    <col min="2563" max="2563" width="43.28515625" style="1" customWidth="1"/>
    <col min="2564" max="2564" width="9.42578125" style="1" customWidth="1"/>
    <col min="2565" max="2565" width="8.28515625" style="1" customWidth="1"/>
    <col min="2566" max="2566" width="4.7109375" style="1" customWidth="1"/>
    <col min="2567" max="2567" width="9.42578125" style="1" customWidth="1"/>
    <col min="2568" max="2568" width="8.28515625" style="1" customWidth="1"/>
    <col min="2569" max="2569" width="4.7109375" style="1" customWidth="1"/>
    <col min="2570" max="2570" width="9.42578125" style="1" customWidth="1"/>
    <col min="2571" max="2571" width="8.28515625" style="1" customWidth="1"/>
    <col min="2572" max="2572" width="4.7109375" style="1" customWidth="1"/>
    <col min="2573" max="2816" width="9.140625" style="1"/>
    <col min="2817" max="2817" width="0" style="1" hidden="1" customWidth="1"/>
    <col min="2818" max="2818" width="2.85546875" style="1" customWidth="1"/>
    <col min="2819" max="2819" width="43.28515625" style="1" customWidth="1"/>
    <col min="2820" max="2820" width="9.42578125" style="1" customWidth="1"/>
    <col min="2821" max="2821" width="8.28515625" style="1" customWidth="1"/>
    <col min="2822" max="2822" width="4.7109375" style="1" customWidth="1"/>
    <col min="2823" max="2823" width="9.42578125" style="1" customWidth="1"/>
    <col min="2824" max="2824" width="8.28515625" style="1" customWidth="1"/>
    <col min="2825" max="2825" width="4.7109375" style="1" customWidth="1"/>
    <col min="2826" max="2826" width="9.42578125" style="1" customWidth="1"/>
    <col min="2827" max="2827" width="8.28515625" style="1" customWidth="1"/>
    <col min="2828" max="2828" width="4.7109375" style="1" customWidth="1"/>
    <col min="2829" max="3072" width="9.140625" style="1"/>
    <col min="3073" max="3073" width="0" style="1" hidden="1" customWidth="1"/>
    <col min="3074" max="3074" width="2.85546875" style="1" customWidth="1"/>
    <col min="3075" max="3075" width="43.28515625" style="1" customWidth="1"/>
    <col min="3076" max="3076" width="9.42578125" style="1" customWidth="1"/>
    <col min="3077" max="3077" width="8.28515625" style="1" customWidth="1"/>
    <col min="3078" max="3078" width="4.7109375" style="1" customWidth="1"/>
    <col min="3079" max="3079" width="9.42578125" style="1" customWidth="1"/>
    <col min="3080" max="3080" width="8.28515625" style="1" customWidth="1"/>
    <col min="3081" max="3081" width="4.7109375" style="1" customWidth="1"/>
    <col min="3082" max="3082" width="9.42578125" style="1" customWidth="1"/>
    <col min="3083" max="3083" width="8.28515625" style="1" customWidth="1"/>
    <col min="3084" max="3084" width="4.7109375" style="1" customWidth="1"/>
    <col min="3085" max="3328" width="9.140625" style="1"/>
    <col min="3329" max="3329" width="0" style="1" hidden="1" customWidth="1"/>
    <col min="3330" max="3330" width="2.85546875" style="1" customWidth="1"/>
    <col min="3331" max="3331" width="43.28515625" style="1" customWidth="1"/>
    <col min="3332" max="3332" width="9.42578125" style="1" customWidth="1"/>
    <col min="3333" max="3333" width="8.28515625" style="1" customWidth="1"/>
    <col min="3334" max="3334" width="4.7109375" style="1" customWidth="1"/>
    <col min="3335" max="3335" width="9.42578125" style="1" customWidth="1"/>
    <col min="3336" max="3336" width="8.28515625" style="1" customWidth="1"/>
    <col min="3337" max="3337" width="4.7109375" style="1" customWidth="1"/>
    <col min="3338" max="3338" width="9.42578125" style="1" customWidth="1"/>
    <col min="3339" max="3339" width="8.28515625" style="1" customWidth="1"/>
    <col min="3340" max="3340" width="4.7109375" style="1" customWidth="1"/>
    <col min="3341" max="3584" width="9.140625" style="1"/>
    <col min="3585" max="3585" width="0" style="1" hidden="1" customWidth="1"/>
    <col min="3586" max="3586" width="2.85546875" style="1" customWidth="1"/>
    <col min="3587" max="3587" width="43.28515625" style="1" customWidth="1"/>
    <col min="3588" max="3588" width="9.42578125" style="1" customWidth="1"/>
    <col min="3589" max="3589" width="8.28515625" style="1" customWidth="1"/>
    <col min="3590" max="3590" width="4.7109375" style="1" customWidth="1"/>
    <col min="3591" max="3591" width="9.42578125" style="1" customWidth="1"/>
    <col min="3592" max="3592" width="8.28515625" style="1" customWidth="1"/>
    <col min="3593" max="3593" width="4.7109375" style="1" customWidth="1"/>
    <col min="3594" max="3594" width="9.42578125" style="1" customWidth="1"/>
    <col min="3595" max="3595" width="8.28515625" style="1" customWidth="1"/>
    <col min="3596" max="3596" width="4.7109375" style="1" customWidth="1"/>
    <col min="3597" max="3840" width="9.140625" style="1"/>
    <col min="3841" max="3841" width="0" style="1" hidden="1" customWidth="1"/>
    <col min="3842" max="3842" width="2.85546875" style="1" customWidth="1"/>
    <col min="3843" max="3843" width="43.28515625" style="1" customWidth="1"/>
    <col min="3844" max="3844" width="9.42578125" style="1" customWidth="1"/>
    <col min="3845" max="3845" width="8.28515625" style="1" customWidth="1"/>
    <col min="3846" max="3846" width="4.7109375" style="1" customWidth="1"/>
    <col min="3847" max="3847" width="9.42578125" style="1" customWidth="1"/>
    <col min="3848" max="3848" width="8.28515625" style="1" customWidth="1"/>
    <col min="3849" max="3849" width="4.7109375" style="1" customWidth="1"/>
    <col min="3850" max="3850" width="9.42578125" style="1" customWidth="1"/>
    <col min="3851" max="3851" width="8.28515625" style="1" customWidth="1"/>
    <col min="3852" max="3852" width="4.7109375" style="1" customWidth="1"/>
    <col min="3853" max="4096" width="9.140625" style="1"/>
    <col min="4097" max="4097" width="0" style="1" hidden="1" customWidth="1"/>
    <col min="4098" max="4098" width="2.85546875" style="1" customWidth="1"/>
    <col min="4099" max="4099" width="43.28515625" style="1" customWidth="1"/>
    <col min="4100" max="4100" width="9.42578125" style="1" customWidth="1"/>
    <col min="4101" max="4101" width="8.28515625" style="1" customWidth="1"/>
    <col min="4102" max="4102" width="4.7109375" style="1" customWidth="1"/>
    <col min="4103" max="4103" width="9.42578125" style="1" customWidth="1"/>
    <col min="4104" max="4104" width="8.28515625" style="1" customWidth="1"/>
    <col min="4105" max="4105" width="4.7109375" style="1" customWidth="1"/>
    <col min="4106" max="4106" width="9.42578125" style="1" customWidth="1"/>
    <col min="4107" max="4107" width="8.28515625" style="1" customWidth="1"/>
    <col min="4108" max="4108" width="4.7109375" style="1" customWidth="1"/>
    <col min="4109" max="4352" width="9.140625" style="1"/>
    <col min="4353" max="4353" width="0" style="1" hidden="1" customWidth="1"/>
    <col min="4354" max="4354" width="2.85546875" style="1" customWidth="1"/>
    <col min="4355" max="4355" width="43.28515625" style="1" customWidth="1"/>
    <col min="4356" max="4356" width="9.42578125" style="1" customWidth="1"/>
    <col min="4357" max="4357" width="8.28515625" style="1" customWidth="1"/>
    <col min="4358" max="4358" width="4.7109375" style="1" customWidth="1"/>
    <col min="4359" max="4359" width="9.42578125" style="1" customWidth="1"/>
    <col min="4360" max="4360" width="8.28515625" style="1" customWidth="1"/>
    <col min="4361" max="4361" width="4.7109375" style="1" customWidth="1"/>
    <col min="4362" max="4362" width="9.42578125" style="1" customWidth="1"/>
    <col min="4363" max="4363" width="8.28515625" style="1" customWidth="1"/>
    <col min="4364" max="4364" width="4.7109375" style="1" customWidth="1"/>
    <col min="4365" max="4608" width="9.140625" style="1"/>
    <col min="4609" max="4609" width="0" style="1" hidden="1" customWidth="1"/>
    <col min="4610" max="4610" width="2.85546875" style="1" customWidth="1"/>
    <col min="4611" max="4611" width="43.28515625" style="1" customWidth="1"/>
    <col min="4612" max="4612" width="9.42578125" style="1" customWidth="1"/>
    <col min="4613" max="4613" width="8.28515625" style="1" customWidth="1"/>
    <col min="4614" max="4614" width="4.7109375" style="1" customWidth="1"/>
    <col min="4615" max="4615" width="9.42578125" style="1" customWidth="1"/>
    <col min="4616" max="4616" width="8.28515625" style="1" customWidth="1"/>
    <col min="4617" max="4617" width="4.7109375" style="1" customWidth="1"/>
    <col min="4618" max="4618" width="9.42578125" style="1" customWidth="1"/>
    <col min="4619" max="4619" width="8.28515625" style="1" customWidth="1"/>
    <col min="4620" max="4620" width="4.7109375" style="1" customWidth="1"/>
    <col min="4621" max="4864" width="9.140625" style="1"/>
    <col min="4865" max="4865" width="0" style="1" hidden="1" customWidth="1"/>
    <col min="4866" max="4866" width="2.85546875" style="1" customWidth="1"/>
    <col min="4867" max="4867" width="43.28515625" style="1" customWidth="1"/>
    <col min="4868" max="4868" width="9.42578125" style="1" customWidth="1"/>
    <col min="4869" max="4869" width="8.28515625" style="1" customWidth="1"/>
    <col min="4870" max="4870" width="4.7109375" style="1" customWidth="1"/>
    <col min="4871" max="4871" width="9.42578125" style="1" customWidth="1"/>
    <col min="4872" max="4872" width="8.28515625" style="1" customWidth="1"/>
    <col min="4873" max="4873" width="4.7109375" style="1" customWidth="1"/>
    <col min="4874" max="4874" width="9.42578125" style="1" customWidth="1"/>
    <col min="4875" max="4875" width="8.28515625" style="1" customWidth="1"/>
    <col min="4876" max="4876" width="4.7109375" style="1" customWidth="1"/>
    <col min="4877" max="5120" width="9.140625" style="1"/>
    <col min="5121" max="5121" width="0" style="1" hidden="1" customWidth="1"/>
    <col min="5122" max="5122" width="2.85546875" style="1" customWidth="1"/>
    <col min="5123" max="5123" width="43.28515625" style="1" customWidth="1"/>
    <col min="5124" max="5124" width="9.42578125" style="1" customWidth="1"/>
    <col min="5125" max="5125" width="8.28515625" style="1" customWidth="1"/>
    <col min="5126" max="5126" width="4.7109375" style="1" customWidth="1"/>
    <col min="5127" max="5127" width="9.42578125" style="1" customWidth="1"/>
    <col min="5128" max="5128" width="8.28515625" style="1" customWidth="1"/>
    <col min="5129" max="5129" width="4.7109375" style="1" customWidth="1"/>
    <col min="5130" max="5130" width="9.42578125" style="1" customWidth="1"/>
    <col min="5131" max="5131" width="8.28515625" style="1" customWidth="1"/>
    <col min="5132" max="5132" width="4.7109375" style="1" customWidth="1"/>
    <col min="5133" max="5376" width="9.140625" style="1"/>
    <col min="5377" max="5377" width="0" style="1" hidden="1" customWidth="1"/>
    <col min="5378" max="5378" width="2.85546875" style="1" customWidth="1"/>
    <col min="5379" max="5379" width="43.28515625" style="1" customWidth="1"/>
    <col min="5380" max="5380" width="9.42578125" style="1" customWidth="1"/>
    <col min="5381" max="5381" width="8.28515625" style="1" customWidth="1"/>
    <col min="5382" max="5382" width="4.7109375" style="1" customWidth="1"/>
    <col min="5383" max="5383" width="9.42578125" style="1" customWidth="1"/>
    <col min="5384" max="5384" width="8.28515625" style="1" customWidth="1"/>
    <col min="5385" max="5385" width="4.7109375" style="1" customWidth="1"/>
    <col min="5386" max="5386" width="9.42578125" style="1" customWidth="1"/>
    <col min="5387" max="5387" width="8.28515625" style="1" customWidth="1"/>
    <col min="5388" max="5388" width="4.7109375" style="1" customWidth="1"/>
    <col min="5389" max="5632" width="9.140625" style="1"/>
    <col min="5633" max="5633" width="0" style="1" hidden="1" customWidth="1"/>
    <col min="5634" max="5634" width="2.85546875" style="1" customWidth="1"/>
    <col min="5635" max="5635" width="43.28515625" style="1" customWidth="1"/>
    <col min="5636" max="5636" width="9.42578125" style="1" customWidth="1"/>
    <col min="5637" max="5637" width="8.28515625" style="1" customWidth="1"/>
    <col min="5638" max="5638" width="4.7109375" style="1" customWidth="1"/>
    <col min="5639" max="5639" width="9.42578125" style="1" customWidth="1"/>
    <col min="5640" max="5640" width="8.28515625" style="1" customWidth="1"/>
    <col min="5641" max="5641" width="4.7109375" style="1" customWidth="1"/>
    <col min="5642" max="5642" width="9.42578125" style="1" customWidth="1"/>
    <col min="5643" max="5643" width="8.28515625" style="1" customWidth="1"/>
    <col min="5644" max="5644" width="4.7109375" style="1" customWidth="1"/>
    <col min="5645" max="5888" width="9.140625" style="1"/>
    <col min="5889" max="5889" width="0" style="1" hidden="1" customWidth="1"/>
    <col min="5890" max="5890" width="2.85546875" style="1" customWidth="1"/>
    <col min="5891" max="5891" width="43.28515625" style="1" customWidth="1"/>
    <col min="5892" max="5892" width="9.42578125" style="1" customWidth="1"/>
    <col min="5893" max="5893" width="8.28515625" style="1" customWidth="1"/>
    <col min="5894" max="5894" width="4.7109375" style="1" customWidth="1"/>
    <col min="5895" max="5895" width="9.42578125" style="1" customWidth="1"/>
    <col min="5896" max="5896" width="8.28515625" style="1" customWidth="1"/>
    <col min="5897" max="5897" width="4.7109375" style="1" customWidth="1"/>
    <col min="5898" max="5898" width="9.42578125" style="1" customWidth="1"/>
    <col min="5899" max="5899" width="8.28515625" style="1" customWidth="1"/>
    <col min="5900" max="5900" width="4.7109375" style="1" customWidth="1"/>
    <col min="5901" max="6144" width="9.140625" style="1"/>
    <col min="6145" max="6145" width="0" style="1" hidden="1" customWidth="1"/>
    <col min="6146" max="6146" width="2.85546875" style="1" customWidth="1"/>
    <col min="6147" max="6147" width="43.28515625" style="1" customWidth="1"/>
    <col min="6148" max="6148" width="9.42578125" style="1" customWidth="1"/>
    <col min="6149" max="6149" width="8.28515625" style="1" customWidth="1"/>
    <col min="6150" max="6150" width="4.7109375" style="1" customWidth="1"/>
    <col min="6151" max="6151" width="9.42578125" style="1" customWidth="1"/>
    <col min="6152" max="6152" width="8.28515625" style="1" customWidth="1"/>
    <col min="6153" max="6153" width="4.7109375" style="1" customWidth="1"/>
    <col min="6154" max="6154" width="9.42578125" style="1" customWidth="1"/>
    <col min="6155" max="6155" width="8.28515625" style="1" customWidth="1"/>
    <col min="6156" max="6156" width="4.7109375" style="1" customWidth="1"/>
    <col min="6157" max="6400" width="9.140625" style="1"/>
    <col min="6401" max="6401" width="0" style="1" hidden="1" customWidth="1"/>
    <col min="6402" max="6402" width="2.85546875" style="1" customWidth="1"/>
    <col min="6403" max="6403" width="43.28515625" style="1" customWidth="1"/>
    <col min="6404" max="6404" width="9.42578125" style="1" customWidth="1"/>
    <col min="6405" max="6405" width="8.28515625" style="1" customWidth="1"/>
    <col min="6406" max="6406" width="4.7109375" style="1" customWidth="1"/>
    <col min="6407" max="6407" width="9.42578125" style="1" customWidth="1"/>
    <col min="6408" max="6408" width="8.28515625" style="1" customWidth="1"/>
    <col min="6409" max="6409" width="4.7109375" style="1" customWidth="1"/>
    <col min="6410" max="6410" width="9.42578125" style="1" customWidth="1"/>
    <col min="6411" max="6411" width="8.28515625" style="1" customWidth="1"/>
    <col min="6412" max="6412" width="4.7109375" style="1" customWidth="1"/>
    <col min="6413" max="6656" width="9.140625" style="1"/>
    <col min="6657" max="6657" width="0" style="1" hidden="1" customWidth="1"/>
    <col min="6658" max="6658" width="2.85546875" style="1" customWidth="1"/>
    <col min="6659" max="6659" width="43.28515625" style="1" customWidth="1"/>
    <col min="6660" max="6660" width="9.42578125" style="1" customWidth="1"/>
    <col min="6661" max="6661" width="8.28515625" style="1" customWidth="1"/>
    <col min="6662" max="6662" width="4.7109375" style="1" customWidth="1"/>
    <col min="6663" max="6663" width="9.42578125" style="1" customWidth="1"/>
    <col min="6664" max="6664" width="8.28515625" style="1" customWidth="1"/>
    <col min="6665" max="6665" width="4.7109375" style="1" customWidth="1"/>
    <col min="6666" max="6666" width="9.42578125" style="1" customWidth="1"/>
    <col min="6667" max="6667" width="8.28515625" style="1" customWidth="1"/>
    <col min="6668" max="6668" width="4.7109375" style="1" customWidth="1"/>
    <col min="6669" max="6912" width="9.140625" style="1"/>
    <col min="6913" max="6913" width="0" style="1" hidden="1" customWidth="1"/>
    <col min="6914" max="6914" width="2.85546875" style="1" customWidth="1"/>
    <col min="6915" max="6915" width="43.28515625" style="1" customWidth="1"/>
    <col min="6916" max="6916" width="9.42578125" style="1" customWidth="1"/>
    <col min="6917" max="6917" width="8.28515625" style="1" customWidth="1"/>
    <col min="6918" max="6918" width="4.7109375" style="1" customWidth="1"/>
    <col min="6919" max="6919" width="9.42578125" style="1" customWidth="1"/>
    <col min="6920" max="6920" width="8.28515625" style="1" customWidth="1"/>
    <col min="6921" max="6921" width="4.7109375" style="1" customWidth="1"/>
    <col min="6922" max="6922" width="9.42578125" style="1" customWidth="1"/>
    <col min="6923" max="6923" width="8.28515625" style="1" customWidth="1"/>
    <col min="6924" max="6924" width="4.7109375" style="1" customWidth="1"/>
    <col min="6925" max="7168" width="9.140625" style="1"/>
    <col min="7169" max="7169" width="0" style="1" hidden="1" customWidth="1"/>
    <col min="7170" max="7170" width="2.85546875" style="1" customWidth="1"/>
    <col min="7171" max="7171" width="43.28515625" style="1" customWidth="1"/>
    <col min="7172" max="7172" width="9.42578125" style="1" customWidth="1"/>
    <col min="7173" max="7173" width="8.28515625" style="1" customWidth="1"/>
    <col min="7174" max="7174" width="4.7109375" style="1" customWidth="1"/>
    <col min="7175" max="7175" width="9.42578125" style="1" customWidth="1"/>
    <col min="7176" max="7176" width="8.28515625" style="1" customWidth="1"/>
    <col min="7177" max="7177" width="4.7109375" style="1" customWidth="1"/>
    <col min="7178" max="7178" width="9.42578125" style="1" customWidth="1"/>
    <col min="7179" max="7179" width="8.28515625" style="1" customWidth="1"/>
    <col min="7180" max="7180" width="4.7109375" style="1" customWidth="1"/>
    <col min="7181" max="7424" width="9.140625" style="1"/>
    <col min="7425" max="7425" width="0" style="1" hidden="1" customWidth="1"/>
    <col min="7426" max="7426" width="2.85546875" style="1" customWidth="1"/>
    <col min="7427" max="7427" width="43.28515625" style="1" customWidth="1"/>
    <col min="7428" max="7428" width="9.42578125" style="1" customWidth="1"/>
    <col min="7429" max="7429" width="8.28515625" style="1" customWidth="1"/>
    <col min="7430" max="7430" width="4.7109375" style="1" customWidth="1"/>
    <col min="7431" max="7431" width="9.42578125" style="1" customWidth="1"/>
    <col min="7432" max="7432" width="8.28515625" style="1" customWidth="1"/>
    <col min="7433" max="7433" width="4.7109375" style="1" customWidth="1"/>
    <col min="7434" max="7434" width="9.42578125" style="1" customWidth="1"/>
    <col min="7435" max="7435" width="8.28515625" style="1" customWidth="1"/>
    <col min="7436" max="7436" width="4.7109375" style="1" customWidth="1"/>
    <col min="7437" max="7680" width="9.140625" style="1"/>
    <col min="7681" max="7681" width="0" style="1" hidden="1" customWidth="1"/>
    <col min="7682" max="7682" width="2.85546875" style="1" customWidth="1"/>
    <col min="7683" max="7683" width="43.28515625" style="1" customWidth="1"/>
    <col min="7684" max="7684" width="9.42578125" style="1" customWidth="1"/>
    <col min="7685" max="7685" width="8.28515625" style="1" customWidth="1"/>
    <col min="7686" max="7686" width="4.7109375" style="1" customWidth="1"/>
    <col min="7687" max="7687" width="9.42578125" style="1" customWidth="1"/>
    <col min="7688" max="7688" width="8.28515625" style="1" customWidth="1"/>
    <col min="7689" max="7689" width="4.7109375" style="1" customWidth="1"/>
    <col min="7690" max="7690" width="9.42578125" style="1" customWidth="1"/>
    <col min="7691" max="7691" width="8.28515625" style="1" customWidth="1"/>
    <col min="7692" max="7692" width="4.7109375" style="1" customWidth="1"/>
    <col min="7693" max="7936" width="9.140625" style="1"/>
    <col min="7937" max="7937" width="0" style="1" hidden="1" customWidth="1"/>
    <col min="7938" max="7938" width="2.85546875" style="1" customWidth="1"/>
    <col min="7939" max="7939" width="43.28515625" style="1" customWidth="1"/>
    <col min="7940" max="7940" width="9.42578125" style="1" customWidth="1"/>
    <col min="7941" max="7941" width="8.28515625" style="1" customWidth="1"/>
    <col min="7942" max="7942" width="4.7109375" style="1" customWidth="1"/>
    <col min="7943" max="7943" width="9.42578125" style="1" customWidth="1"/>
    <col min="7944" max="7944" width="8.28515625" style="1" customWidth="1"/>
    <col min="7945" max="7945" width="4.7109375" style="1" customWidth="1"/>
    <col min="7946" max="7946" width="9.42578125" style="1" customWidth="1"/>
    <col min="7947" max="7947" width="8.28515625" style="1" customWidth="1"/>
    <col min="7948" max="7948" width="4.7109375" style="1" customWidth="1"/>
    <col min="7949" max="8192" width="9.140625" style="1"/>
    <col min="8193" max="8193" width="0" style="1" hidden="1" customWidth="1"/>
    <col min="8194" max="8194" width="2.85546875" style="1" customWidth="1"/>
    <col min="8195" max="8195" width="43.28515625" style="1" customWidth="1"/>
    <col min="8196" max="8196" width="9.42578125" style="1" customWidth="1"/>
    <col min="8197" max="8197" width="8.28515625" style="1" customWidth="1"/>
    <col min="8198" max="8198" width="4.7109375" style="1" customWidth="1"/>
    <col min="8199" max="8199" width="9.42578125" style="1" customWidth="1"/>
    <col min="8200" max="8200" width="8.28515625" style="1" customWidth="1"/>
    <col min="8201" max="8201" width="4.7109375" style="1" customWidth="1"/>
    <col min="8202" max="8202" width="9.42578125" style="1" customWidth="1"/>
    <col min="8203" max="8203" width="8.28515625" style="1" customWidth="1"/>
    <col min="8204" max="8204" width="4.7109375" style="1" customWidth="1"/>
    <col min="8205" max="8448" width="9.140625" style="1"/>
    <col min="8449" max="8449" width="0" style="1" hidden="1" customWidth="1"/>
    <col min="8450" max="8450" width="2.85546875" style="1" customWidth="1"/>
    <col min="8451" max="8451" width="43.28515625" style="1" customWidth="1"/>
    <col min="8452" max="8452" width="9.42578125" style="1" customWidth="1"/>
    <col min="8453" max="8453" width="8.28515625" style="1" customWidth="1"/>
    <col min="8454" max="8454" width="4.7109375" style="1" customWidth="1"/>
    <col min="8455" max="8455" width="9.42578125" style="1" customWidth="1"/>
    <col min="8456" max="8456" width="8.28515625" style="1" customWidth="1"/>
    <col min="8457" max="8457" width="4.7109375" style="1" customWidth="1"/>
    <col min="8458" max="8458" width="9.42578125" style="1" customWidth="1"/>
    <col min="8459" max="8459" width="8.28515625" style="1" customWidth="1"/>
    <col min="8460" max="8460" width="4.7109375" style="1" customWidth="1"/>
    <col min="8461" max="8704" width="9.140625" style="1"/>
    <col min="8705" max="8705" width="0" style="1" hidden="1" customWidth="1"/>
    <col min="8706" max="8706" width="2.85546875" style="1" customWidth="1"/>
    <col min="8707" max="8707" width="43.28515625" style="1" customWidth="1"/>
    <col min="8708" max="8708" width="9.42578125" style="1" customWidth="1"/>
    <col min="8709" max="8709" width="8.28515625" style="1" customWidth="1"/>
    <col min="8710" max="8710" width="4.7109375" style="1" customWidth="1"/>
    <col min="8711" max="8711" width="9.42578125" style="1" customWidth="1"/>
    <col min="8712" max="8712" width="8.28515625" style="1" customWidth="1"/>
    <col min="8713" max="8713" width="4.7109375" style="1" customWidth="1"/>
    <col min="8714" max="8714" width="9.42578125" style="1" customWidth="1"/>
    <col min="8715" max="8715" width="8.28515625" style="1" customWidth="1"/>
    <col min="8716" max="8716" width="4.7109375" style="1" customWidth="1"/>
    <col min="8717" max="8960" width="9.140625" style="1"/>
    <col min="8961" max="8961" width="0" style="1" hidden="1" customWidth="1"/>
    <col min="8962" max="8962" width="2.85546875" style="1" customWidth="1"/>
    <col min="8963" max="8963" width="43.28515625" style="1" customWidth="1"/>
    <col min="8964" max="8964" width="9.42578125" style="1" customWidth="1"/>
    <col min="8965" max="8965" width="8.28515625" style="1" customWidth="1"/>
    <col min="8966" max="8966" width="4.7109375" style="1" customWidth="1"/>
    <col min="8967" max="8967" width="9.42578125" style="1" customWidth="1"/>
    <col min="8968" max="8968" width="8.28515625" style="1" customWidth="1"/>
    <col min="8969" max="8969" width="4.7109375" style="1" customWidth="1"/>
    <col min="8970" max="8970" width="9.42578125" style="1" customWidth="1"/>
    <col min="8971" max="8971" width="8.28515625" style="1" customWidth="1"/>
    <col min="8972" max="8972" width="4.7109375" style="1" customWidth="1"/>
    <col min="8973" max="9216" width="9.140625" style="1"/>
    <col min="9217" max="9217" width="0" style="1" hidden="1" customWidth="1"/>
    <col min="9218" max="9218" width="2.85546875" style="1" customWidth="1"/>
    <col min="9219" max="9219" width="43.28515625" style="1" customWidth="1"/>
    <col min="9220" max="9220" width="9.42578125" style="1" customWidth="1"/>
    <col min="9221" max="9221" width="8.28515625" style="1" customWidth="1"/>
    <col min="9222" max="9222" width="4.7109375" style="1" customWidth="1"/>
    <col min="9223" max="9223" width="9.42578125" style="1" customWidth="1"/>
    <col min="9224" max="9224" width="8.28515625" style="1" customWidth="1"/>
    <col min="9225" max="9225" width="4.7109375" style="1" customWidth="1"/>
    <col min="9226" max="9226" width="9.42578125" style="1" customWidth="1"/>
    <col min="9227" max="9227" width="8.28515625" style="1" customWidth="1"/>
    <col min="9228" max="9228" width="4.7109375" style="1" customWidth="1"/>
    <col min="9229" max="9472" width="9.140625" style="1"/>
    <col min="9473" max="9473" width="0" style="1" hidden="1" customWidth="1"/>
    <col min="9474" max="9474" width="2.85546875" style="1" customWidth="1"/>
    <col min="9475" max="9475" width="43.28515625" style="1" customWidth="1"/>
    <col min="9476" max="9476" width="9.42578125" style="1" customWidth="1"/>
    <col min="9477" max="9477" width="8.28515625" style="1" customWidth="1"/>
    <col min="9478" max="9478" width="4.7109375" style="1" customWidth="1"/>
    <col min="9479" max="9479" width="9.42578125" style="1" customWidth="1"/>
    <col min="9480" max="9480" width="8.28515625" style="1" customWidth="1"/>
    <col min="9481" max="9481" width="4.7109375" style="1" customWidth="1"/>
    <col min="9482" max="9482" width="9.42578125" style="1" customWidth="1"/>
    <col min="9483" max="9483" width="8.28515625" style="1" customWidth="1"/>
    <col min="9484" max="9484" width="4.7109375" style="1" customWidth="1"/>
    <col min="9485" max="9728" width="9.140625" style="1"/>
    <col min="9729" max="9729" width="0" style="1" hidden="1" customWidth="1"/>
    <col min="9730" max="9730" width="2.85546875" style="1" customWidth="1"/>
    <col min="9731" max="9731" width="43.28515625" style="1" customWidth="1"/>
    <col min="9732" max="9732" width="9.42578125" style="1" customWidth="1"/>
    <col min="9733" max="9733" width="8.28515625" style="1" customWidth="1"/>
    <col min="9734" max="9734" width="4.7109375" style="1" customWidth="1"/>
    <col min="9735" max="9735" width="9.42578125" style="1" customWidth="1"/>
    <col min="9736" max="9736" width="8.28515625" style="1" customWidth="1"/>
    <col min="9737" max="9737" width="4.7109375" style="1" customWidth="1"/>
    <col min="9738" max="9738" width="9.42578125" style="1" customWidth="1"/>
    <col min="9739" max="9739" width="8.28515625" style="1" customWidth="1"/>
    <col min="9740" max="9740" width="4.7109375" style="1" customWidth="1"/>
    <col min="9741" max="9984" width="9.140625" style="1"/>
    <col min="9985" max="9985" width="0" style="1" hidden="1" customWidth="1"/>
    <col min="9986" max="9986" width="2.85546875" style="1" customWidth="1"/>
    <col min="9987" max="9987" width="43.28515625" style="1" customWidth="1"/>
    <col min="9988" max="9988" width="9.42578125" style="1" customWidth="1"/>
    <col min="9989" max="9989" width="8.28515625" style="1" customWidth="1"/>
    <col min="9990" max="9990" width="4.7109375" style="1" customWidth="1"/>
    <col min="9991" max="9991" width="9.42578125" style="1" customWidth="1"/>
    <col min="9992" max="9992" width="8.28515625" style="1" customWidth="1"/>
    <col min="9993" max="9993" width="4.7109375" style="1" customWidth="1"/>
    <col min="9994" max="9994" width="9.42578125" style="1" customWidth="1"/>
    <col min="9995" max="9995" width="8.28515625" style="1" customWidth="1"/>
    <col min="9996" max="9996" width="4.7109375" style="1" customWidth="1"/>
    <col min="9997" max="10240" width="9.140625" style="1"/>
    <col min="10241" max="10241" width="0" style="1" hidden="1" customWidth="1"/>
    <col min="10242" max="10242" width="2.85546875" style="1" customWidth="1"/>
    <col min="10243" max="10243" width="43.28515625" style="1" customWidth="1"/>
    <col min="10244" max="10244" width="9.42578125" style="1" customWidth="1"/>
    <col min="10245" max="10245" width="8.28515625" style="1" customWidth="1"/>
    <col min="10246" max="10246" width="4.7109375" style="1" customWidth="1"/>
    <col min="10247" max="10247" width="9.42578125" style="1" customWidth="1"/>
    <col min="10248" max="10248" width="8.28515625" style="1" customWidth="1"/>
    <col min="10249" max="10249" width="4.7109375" style="1" customWidth="1"/>
    <col min="10250" max="10250" width="9.42578125" style="1" customWidth="1"/>
    <col min="10251" max="10251" width="8.28515625" style="1" customWidth="1"/>
    <col min="10252" max="10252" width="4.7109375" style="1" customWidth="1"/>
    <col min="10253" max="10496" width="9.140625" style="1"/>
    <col min="10497" max="10497" width="0" style="1" hidden="1" customWidth="1"/>
    <col min="10498" max="10498" width="2.85546875" style="1" customWidth="1"/>
    <col min="10499" max="10499" width="43.28515625" style="1" customWidth="1"/>
    <col min="10500" max="10500" width="9.42578125" style="1" customWidth="1"/>
    <col min="10501" max="10501" width="8.28515625" style="1" customWidth="1"/>
    <col min="10502" max="10502" width="4.7109375" style="1" customWidth="1"/>
    <col min="10503" max="10503" width="9.42578125" style="1" customWidth="1"/>
    <col min="10504" max="10504" width="8.28515625" style="1" customWidth="1"/>
    <col min="10505" max="10505" width="4.7109375" style="1" customWidth="1"/>
    <col min="10506" max="10506" width="9.42578125" style="1" customWidth="1"/>
    <col min="10507" max="10507" width="8.28515625" style="1" customWidth="1"/>
    <col min="10508" max="10508" width="4.7109375" style="1" customWidth="1"/>
    <col min="10509" max="10752" width="9.140625" style="1"/>
    <col min="10753" max="10753" width="0" style="1" hidden="1" customWidth="1"/>
    <col min="10754" max="10754" width="2.85546875" style="1" customWidth="1"/>
    <col min="10755" max="10755" width="43.28515625" style="1" customWidth="1"/>
    <col min="10756" max="10756" width="9.42578125" style="1" customWidth="1"/>
    <col min="10757" max="10757" width="8.28515625" style="1" customWidth="1"/>
    <col min="10758" max="10758" width="4.7109375" style="1" customWidth="1"/>
    <col min="10759" max="10759" width="9.42578125" style="1" customWidth="1"/>
    <col min="10760" max="10760" width="8.28515625" style="1" customWidth="1"/>
    <col min="10761" max="10761" width="4.7109375" style="1" customWidth="1"/>
    <col min="10762" max="10762" width="9.42578125" style="1" customWidth="1"/>
    <col min="10763" max="10763" width="8.28515625" style="1" customWidth="1"/>
    <col min="10764" max="10764" width="4.7109375" style="1" customWidth="1"/>
    <col min="10765" max="11008" width="9.140625" style="1"/>
    <col min="11009" max="11009" width="0" style="1" hidden="1" customWidth="1"/>
    <col min="11010" max="11010" width="2.85546875" style="1" customWidth="1"/>
    <col min="11011" max="11011" width="43.28515625" style="1" customWidth="1"/>
    <col min="11012" max="11012" width="9.42578125" style="1" customWidth="1"/>
    <col min="11013" max="11013" width="8.28515625" style="1" customWidth="1"/>
    <col min="11014" max="11014" width="4.7109375" style="1" customWidth="1"/>
    <col min="11015" max="11015" width="9.42578125" style="1" customWidth="1"/>
    <col min="11016" max="11016" width="8.28515625" style="1" customWidth="1"/>
    <col min="11017" max="11017" width="4.7109375" style="1" customWidth="1"/>
    <col min="11018" max="11018" width="9.42578125" style="1" customWidth="1"/>
    <col min="11019" max="11019" width="8.28515625" style="1" customWidth="1"/>
    <col min="11020" max="11020" width="4.7109375" style="1" customWidth="1"/>
    <col min="11021" max="11264" width="9.140625" style="1"/>
    <col min="11265" max="11265" width="0" style="1" hidden="1" customWidth="1"/>
    <col min="11266" max="11266" width="2.85546875" style="1" customWidth="1"/>
    <col min="11267" max="11267" width="43.28515625" style="1" customWidth="1"/>
    <col min="11268" max="11268" width="9.42578125" style="1" customWidth="1"/>
    <col min="11269" max="11269" width="8.28515625" style="1" customWidth="1"/>
    <col min="11270" max="11270" width="4.7109375" style="1" customWidth="1"/>
    <col min="11271" max="11271" width="9.42578125" style="1" customWidth="1"/>
    <col min="11272" max="11272" width="8.28515625" style="1" customWidth="1"/>
    <col min="11273" max="11273" width="4.7109375" style="1" customWidth="1"/>
    <col min="11274" max="11274" width="9.42578125" style="1" customWidth="1"/>
    <col min="11275" max="11275" width="8.28515625" style="1" customWidth="1"/>
    <col min="11276" max="11276" width="4.7109375" style="1" customWidth="1"/>
    <col min="11277" max="11520" width="9.140625" style="1"/>
    <col min="11521" max="11521" width="0" style="1" hidden="1" customWidth="1"/>
    <col min="11522" max="11522" width="2.85546875" style="1" customWidth="1"/>
    <col min="11523" max="11523" width="43.28515625" style="1" customWidth="1"/>
    <col min="11524" max="11524" width="9.42578125" style="1" customWidth="1"/>
    <col min="11525" max="11525" width="8.28515625" style="1" customWidth="1"/>
    <col min="11526" max="11526" width="4.7109375" style="1" customWidth="1"/>
    <col min="11527" max="11527" width="9.42578125" style="1" customWidth="1"/>
    <col min="11528" max="11528" width="8.28515625" style="1" customWidth="1"/>
    <col min="11529" max="11529" width="4.7109375" style="1" customWidth="1"/>
    <col min="11530" max="11530" width="9.42578125" style="1" customWidth="1"/>
    <col min="11531" max="11531" width="8.28515625" style="1" customWidth="1"/>
    <col min="11532" max="11532" width="4.7109375" style="1" customWidth="1"/>
    <col min="11533" max="11776" width="9.140625" style="1"/>
    <col min="11777" max="11777" width="0" style="1" hidden="1" customWidth="1"/>
    <col min="11778" max="11778" width="2.85546875" style="1" customWidth="1"/>
    <col min="11779" max="11779" width="43.28515625" style="1" customWidth="1"/>
    <col min="11780" max="11780" width="9.42578125" style="1" customWidth="1"/>
    <col min="11781" max="11781" width="8.28515625" style="1" customWidth="1"/>
    <col min="11782" max="11782" width="4.7109375" style="1" customWidth="1"/>
    <col min="11783" max="11783" width="9.42578125" style="1" customWidth="1"/>
    <col min="11784" max="11784" width="8.28515625" style="1" customWidth="1"/>
    <col min="11785" max="11785" width="4.7109375" style="1" customWidth="1"/>
    <col min="11786" max="11786" width="9.42578125" style="1" customWidth="1"/>
    <col min="11787" max="11787" width="8.28515625" style="1" customWidth="1"/>
    <col min="11788" max="11788" width="4.7109375" style="1" customWidth="1"/>
    <col min="11789" max="12032" width="9.140625" style="1"/>
    <col min="12033" max="12033" width="0" style="1" hidden="1" customWidth="1"/>
    <col min="12034" max="12034" width="2.85546875" style="1" customWidth="1"/>
    <col min="12035" max="12035" width="43.28515625" style="1" customWidth="1"/>
    <col min="12036" max="12036" width="9.42578125" style="1" customWidth="1"/>
    <col min="12037" max="12037" width="8.28515625" style="1" customWidth="1"/>
    <col min="12038" max="12038" width="4.7109375" style="1" customWidth="1"/>
    <col min="12039" max="12039" width="9.42578125" style="1" customWidth="1"/>
    <col min="12040" max="12040" width="8.28515625" style="1" customWidth="1"/>
    <col min="12041" max="12041" width="4.7109375" style="1" customWidth="1"/>
    <col min="12042" max="12042" width="9.42578125" style="1" customWidth="1"/>
    <col min="12043" max="12043" width="8.28515625" style="1" customWidth="1"/>
    <col min="12044" max="12044" width="4.7109375" style="1" customWidth="1"/>
    <col min="12045" max="12288" width="9.140625" style="1"/>
    <col min="12289" max="12289" width="0" style="1" hidden="1" customWidth="1"/>
    <col min="12290" max="12290" width="2.85546875" style="1" customWidth="1"/>
    <col min="12291" max="12291" width="43.28515625" style="1" customWidth="1"/>
    <col min="12292" max="12292" width="9.42578125" style="1" customWidth="1"/>
    <col min="12293" max="12293" width="8.28515625" style="1" customWidth="1"/>
    <col min="12294" max="12294" width="4.7109375" style="1" customWidth="1"/>
    <col min="12295" max="12295" width="9.42578125" style="1" customWidth="1"/>
    <col min="12296" max="12296" width="8.28515625" style="1" customWidth="1"/>
    <col min="12297" max="12297" width="4.7109375" style="1" customWidth="1"/>
    <col min="12298" max="12298" width="9.42578125" style="1" customWidth="1"/>
    <col min="12299" max="12299" width="8.28515625" style="1" customWidth="1"/>
    <col min="12300" max="12300" width="4.7109375" style="1" customWidth="1"/>
    <col min="12301" max="12544" width="9.140625" style="1"/>
    <col min="12545" max="12545" width="0" style="1" hidden="1" customWidth="1"/>
    <col min="12546" max="12546" width="2.85546875" style="1" customWidth="1"/>
    <col min="12547" max="12547" width="43.28515625" style="1" customWidth="1"/>
    <col min="12548" max="12548" width="9.42578125" style="1" customWidth="1"/>
    <col min="12549" max="12549" width="8.28515625" style="1" customWidth="1"/>
    <col min="12550" max="12550" width="4.7109375" style="1" customWidth="1"/>
    <col min="12551" max="12551" width="9.42578125" style="1" customWidth="1"/>
    <col min="12552" max="12552" width="8.28515625" style="1" customWidth="1"/>
    <col min="12553" max="12553" width="4.7109375" style="1" customWidth="1"/>
    <col min="12554" max="12554" width="9.42578125" style="1" customWidth="1"/>
    <col min="12555" max="12555" width="8.28515625" style="1" customWidth="1"/>
    <col min="12556" max="12556" width="4.7109375" style="1" customWidth="1"/>
    <col min="12557" max="12800" width="9.140625" style="1"/>
    <col min="12801" max="12801" width="0" style="1" hidden="1" customWidth="1"/>
    <col min="12802" max="12802" width="2.85546875" style="1" customWidth="1"/>
    <col min="12803" max="12803" width="43.28515625" style="1" customWidth="1"/>
    <col min="12804" max="12804" width="9.42578125" style="1" customWidth="1"/>
    <col min="12805" max="12805" width="8.28515625" style="1" customWidth="1"/>
    <col min="12806" max="12806" width="4.7109375" style="1" customWidth="1"/>
    <col min="12807" max="12807" width="9.42578125" style="1" customWidth="1"/>
    <col min="12808" max="12808" width="8.28515625" style="1" customWidth="1"/>
    <col min="12809" max="12809" width="4.7109375" style="1" customWidth="1"/>
    <col min="12810" max="12810" width="9.42578125" style="1" customWidth="1"/>
    <col min="12811" max="12811" width="8.28515625" style="1" customWidth="1"/>
    <col min="12812" max="12812" width="4.7109375" style="1" customWidth="1"/>
    <col min="12813" max="13056" width="9.140625" style="1"/>
    <col min="13057" max="13057" width="0" style="1" hidden="1" customWidth="1"/>
    <col min="13058" max="13058" width="2.85546875" style="1" customWidth="1"/>
    <col min="13059" max="13059" width="43.28515625" style="1" customWidth="1"/>
    <col min="13060" max="13060" width="9.42578125" style="1" customWidth="1"/>
    <col min="13061" max="13061" width="8.28515625" style="1" customWidth="1"/>
    <col min="13062" max="13062" width="4.7109375" style="1" customWidth="1"/>
    <col min="13063" max="13063" width="9.42578125" style="1" customWidth="1"/>
    <col min="13064" max="13064" width="8.28515625" style="1" customWidth="1"/>
    <col min="13065" max="13065" width="4.7109375" style="1" customWidth="1"/>
    <col min="13066" max="13066" width="9.42578125" style="1" customWidth="1"/>
    <col min="13067" max="13067" width="8.28515625" style="1" customWidth="1"/>
    <col min="13068" max="13068" width="4.7109375" style="1" customWidth="1"/>
    <col min="13069" max="13312" width="9.140625" style="1"/>
    <col min="13313" max="13313" width="0" style="1" hidden="1" customWidth="1"/>
    <col min="13314" max="13314" width="2.85546875" style="1" customWidth="1"/>
    <col min="13315" max="13315" width="43.28515625" style="1" customWidth="1"/>
    <col min="13316" max="13316" width="9.42578125" style="1" customWidth="1"/>
    <col min="13317" max="13317" width="8.28515625" style="1" customWidth="1"/>
    <col min="13318" max="13318" width="4.7109375" style="1" customWidth="1"/>
    <col min="13319" max="13319" width="9.42578125" style="1" customWidth="1"/>
    <col min="13320" max="13320" width="8.28515625" style="1" customWidth="1"/>
    <col min="13321" max="13321" width="4.7109375" style="1" customWidth="1"/>
    <col min="13322" max="13322" width="9.42578125" style="1" customWidth="1"/>
    <col min="13323" max="13323" width="8.28515625" style="1" customWidth="1"/>
    <col min="13324" max="13324" width="4.7109375" style="1" customWidth="1"/>
    <col min="13325" max="13568" width="9.140625" style="1"/>
    <col min="13569" max="13569" width="0" style="1" hidden="1" customWidth="1"/>
    <col min="13570" max="13570" width="2.85546875" style="1" customWidth="1"/>
    <col min="13571" max="13571" width="43.28515625" style="1" customWidth="1"/>
    <col min="13572" max="13572" width="9.42578125" style="1" customWidth="1"/>
    <col min="13573" max="13573" width="8.28515625" style="1" customWidth="1"/>
    <col min="13574" max="13574" width="4.7109375" style="1" customWidth="1"/>
    <col min="13575" max="13575" width="9.42578125" style="1" customWidth="1"/>
    <col min="13576" max="13576" width="8.28515625" style="1" customWidth="1"/>
    <col min="13577" max="13577" width="4.7109375" style="1" customWidth="1"/>
    <col min="13578" max="13578" width="9.42578125" style="1" customWidth="1"/>
    <col min="13579" max="13579" width="8.28515625" style="1" customWidth="1"/>
    <col min="13580" max="13580" width="4.7109375" style="1" customWidth="1"/>
    <col min="13581" max="13824" width="9.140625" style="1"/>
    <col min="13825" max="13825" width="0" style="1" hidden="1" customWidth="1"/>
    <col min="13826" max="13826" width="2.85546875" style="1" customWidth="1"/>
    <col min="13827" max="13827" width="43.28515625" style="1" customWidth="1"/>
    <col min="13828" max="13828" width="9.42578125" style="1" customWidth="1"/>
    <col min="13829" max="13829" width="8.28515625" style="1" customWidth="1"/>
    <col min="13830" max="13830" width="4.7109375" style="1" customWidth="1"/>
    <col min="13831" max="13831" width="9.42578125" style="1" customWidth="1"/>
    <col min="13832" max="13832" width="8.28515625" style="1" customWidth="1"/>
    <col min="13833" max="13833" width="4.7109375" style="1" customWidth="1"/>
    <col min="13834" max="13834" width="9.42578125" style="1" customWidth="1"/>
    <col min="13835" max="13835" width="8.28515625" style="1" customWidth="1"/>
    <col min="13836" max="13836" width="4.7109375" style="1" customWidth="1"/>
    <col min="13837" max="14080" width="9.140625" style="1"/>
    <col min="14081" max="14081" width="0" style="1" hidden="1" customWidth="1"/>
    <col min="14082" max="14082" width="2.85546875" style="1" customWidth="1"/>
    <col min="14083" max="14083" width="43.28515625" style="1" customWidth="1"/>
    <col min="14084" max="14084" width="9.42578125" style="1" customWidth="1"/>
    <col min="14085" max="14085" width="8.28515625" style="1" customWidth="1"/>
    <col min="14086" max="14086" width="4.7109375" style="1" customWidth="1"/>
    <col min="14087" max="14087" width="9.42578125" style="1" customWidth="1"/>
    <col min="14088" max="14088" width="8.28515625" style="1" customWidth="1"/>
    <col min="14089" max="14089" width="4.7109375" style="1" customWidth="1"/>
    <col min="14090" max="14090" width="9.42578125" style="1" customWidth="1"/>
    <col min="14091" max="14091" width="8.28515625" style="1" customWidth="1"/>
    <col min="14092" max="14092" width="4.7109375" style="1" customWidth="1"/>
    <col min="14093" max="14336" width="9.140625" style="1"/>
    <col min="14337" max="14337" width="0" style="1" hidden="1" customWidth="1"/>
    <col min="14338" max="14338" width="2.85546875" style="1" customWidth="1"/>
    <col min="14339" max="14339" width="43.28515625" style="1" customWidth="1"/>
    <col min="14340" max="14340" width="9.42578125" style="1" customWidth="1"/>
    <col min="14341" max="14341" width="8.28515625" style="1" customWidth="1"/>
    <col min="14342" max="14342" width="4.7109375" style="1" customWidth="1"/>
    <col min="14343" max="14343" width="9.42578125" style="1" customWidth="1"/>
    <col min="14344" max="14344" width="8.28515625" style="1" customWidth="1"/>
    <col min="14345" max="14345" width="4.7109375" style="1" customWidth="1"/>
    <col min="14346" max="14346" width="9.42578125" style="1" customWidth="1"/>
    <col min="14347" max="14347" width="8.28515625" style="1" customWidth="1"/>
    <col min="14348" max="14348" width="4.7109375" style="1" customWidth="1"/>
    <col min="14349" max="14592" width="9.140625" style="1"/>
    <col min="14593" max="14593" width="0" style="1" hidden="1" customWidth="1"/>
    <col min="14594" max="14594" width="2.85546875" style="1" customWidth="1"/>
    <col min="14595" max="14595" width="43.28515625" style="1" customWidth="1"/>
    <col min="14596" max="14596" width="9.42578125" style="1" customWidth="1"/>
    <col min="14597" max="14597" width="8.28515625" style="1" customWidth="1"/>
    <col min="14598" max="14598" width="4.7109375" style="1" customWidth="1"/>
    <col min="14599" max="14599" width="9.42578125" style="1" customWidth="1"/>
    <col min="14600" max="14600" width="8.28515625" style="1" customWidth="1"/>
    <col min="14601" max="14601" width="4.7109375" style="1" customWidth="1"/>
    <col min="14602" max="14602" width="9.42578125" style="1" customWidth="1"/>
    <col min="14603" max="14603" width="8.28515625" style="1" customWidth="1"/>
    <col min="14604" max="14604" width="4.7109375" style="1" customWidth="1"/>
    <col min="14605" max="14848" width="9.140625" style="1"/>
    <col min="14849" max="14849" width="0" style="1" hidden="1" customWidth="1"/>
    <col min="14850" max="14850" width="2.85546875" style="1" customWidth="1"/>
    <col min="14851" max="14851" width="43.28515625" style="1" customWidth="1"/>
    <col min="14852" max="14852" width="9.42578125" style="1" customWidth="1"/>
    <col min="14853" max="14853" width="8.28515625" style="1" customWidth="1"/>
    <col min="14854" max="14854" width="4.7109375" style="1" customWidth="1"/>
    <col min="14855" max="14855" width="9.42578125" style="1" customWidth="1"/>
    <col min="14856" max="14856" width="8.28515625" style="1" customWidth="1"/>
    <col min="14857" max="14857" width="4.7109375" style="1" customWidth="1"/>
    <col min="14858" max="14858" width="9.42578125" style="1" customWidth="1"/>
    <col min="14859" max="14859" width="8.28515625" style="1" customWidth="1"/>
    <col min="14860" max="14860" width="4.7109375" style="1" customWidth="1"/>
    <col min="14861" max="15104" width="9.140625" style="1"/>
    <col min="15105" max="15105" width="0" style="1" hidden="1" customWidth="1"/>
    <col min="15106" max="15106" width="2.85546875" style="1" customWidth="1"/>
    <col min="15107" max="15107" width="43.28515625" style="1" customWidth="1"/>
    <col min="15108" max="15108" width="9.42578125" style="1" customWidth="1"/>
    <col min="15109" max="15109" width="8.28515625" style="1" customWidth="1"/>
    <col min="15110" max="15110" width="4.7109375" style="1" customWidth="1"/>
    <col min="15111" max="15111" width="9.42578125" style="1" customWidth="1"/>
    <col min="15112" max="15112" width="8.28515625" style="1" customWidth="1"/>
    <col min="15113" max="15113" width="4.7109375" style="1" customWidth="1"/>
    <col min="15114" max="15114" width="9.42578125" style="1" customWidth="1"/>
    <col min="15115" max="15115" width="8.28515625" style="1" customWidth="1"/>
    <col min="15116" max="15116" width="4.7109375" style="1" customWidth="1"/>
    <col min="15117" max="15360" width="9.140625" style="1"/>
    <col min="15361" max="15361" width="0" style="1" hidden="1" customWidth="1"/>
    <col min="15362" max="15362" width="2.85546875" style="1" customWidth="1"/>
    <col min="15363" max="15363" width="43.28515625" style="1" customWidth="1"/>
    <col min="15364" max="15364" width="9.42578125" style="1" customWidth="1"/>
    <col min="15365" max="15365" width="8.28515625" style="1" customWidth="1"/>
    <col min="15366" max="15366" width="4.7109375" style="1" customWidth="1"/>
    <col min="15367" max="15367" width="9.42578125" style="1" customWidth="1"/>
    <col min="15368" max="15368" width="8.28515625" style="1" customWidth="1"/>
    <col min="15369" max="15369" width="4.7109375" style="1" customWidth="1"/>
    <col min="15370" max="15370" width="9.42578125" style="1" customWidth="1"/>
    <col min="15371" max="15371" width="8.28515625" style="1" customWidth="1"/>
    <col min="15372" max="15372" width="4.7109375" style="1" customWidth="1"/>
    <col min="15373" max="15616" width="9.140625" style="1"/>
    <col min="15617" max="15617" width="0" style="1" hidden="1" customWidth="1"/>
    <col min="15618" max="15618" width="2.85546875" style="1" customWidth="1"/>
    <col min="15619" max="15619" width="43.28515625" style="1" customWidth="1"/>
    <col min="15620" max="15620" width="9.42578125" style="1" customWidth="1"/>
    <col min="15621" max="15621" width="8.28515625" style="1" customWidth="1"/>
    <col min="15622" max="15622" width="4.7109375" style="1" customWidth="1"/>
    <col min="15623" max="15623" width="9.42578125" style="1" customWidth="1"/>
    <col min="15624" max="15624" width="8.28515625" style="1" customWidth="1"/>
    <col min="15625" max="15625" width="4.7109375" style="1" customWidth="1"/>
    <col min="15626" max="15626" width="9.42578125" style="1" customWidth="1"/>
    <col min="15627" max="15627" width="8.28515625" style="1" customWidth="1"/>
    <col min="15628" max="15628" width="4.7109375" style="1" customWidth="1"/>
    <col min="15629" max="15872" width="9.140625" style="1"/>
    <col min="15873" max="15873" width="0" style="1" hidden="1" customWidth="1"/>
    <col min="15874" max="15874" width="2.85546875" style="1" customWidth="1"/>
    <col min="15875" max="15875" width="43.28515625" style="1" customWidth="1"/>
    <col min="15876" max="15876" width="9.42578125" style="1" customWidth="1"/>
    <col min="15877" max="15877" width="8.28515625" style="1" customWidth="1"/>
    <col min="15878" max="15878" width="4.7109375" style="1" customWidth="1"/>
    <col min="15879" max="15879" width="9.42578125" style="1" customWidth="1"/>
    <col min="15880" max="15880" width="8.28515625" style="1" customWidth="1"/>
    <col min="15881" max="15881" width="4.7109375" style="1" customWidth="1"/>
    <col min="15882" max="15882" width="9.42578125" style="1" customWidth="1"/>
    <col min="15883" max="15883" width="8.28515625" style="1" customWidth="1"/>
    <col min="15884" max="15884" width="4.7109375" style="1" customWidth="1"/>
    <col min="15885" max="16128" width="9.140625" style="1"/>
    <col min="16129" max="16129" width="0" style="1" hidden="1" customWidth="1"/>
    <col min="16130" max="16130" width="2.85546875" style="1" customWidth="1"/>
    <col min="16131" max="16131" width="43.28515625" style="1" customWidth="1"/>
    <col min="16132" max="16132" width="9.42578125" style="1" customWidth="1"/>
    <col min="16133" max="16133" width="8.28515625" style="1" customWidth="1"/>
    <col min="16134" max="16134" width="4.7109375" style="1" customWidth="1"/>
    <col min="16135" max="16135" width="9.42578125" style="1" customWidth="1"/>
    <col min="16136" max="16136" width="8.28515625" style="1" customWidth="1"/>
    <col min="16137" max="16137" width="4.7109375" style="1" customWidth="1"/>
    <col min="16138" max="16138" width="9.42578125" style="1" customWidth="1"/>
    <col min="16139" max="16139" width="8.28515625" style="1" customWidth="1"/>
    <col min="16140" max="16140" width="4.7109375" style="1" customWidth="1"/>
    <col min="16141" max="16384" width="9.140625" style="1"/>
  </cols>
  <sheetData>
    <row r="2" spans="3:12">
      <c r="C2" s="1" t="s">
        <v>0</v>
      </c>
    </row>
    <row r="3" spans="3:12">
      <c r="C3" s="475" t="s">
        <v>1</v>
      </c>
      <c r="D3" s="476"/>
      <c r="E3" s="476"/>
      <c r="F3" s="476"/>
      <c r="G3" s="476"/>
      <c r="H3" s="476"/>
      <c r="I3" s="476"/>
      <c r="J3" s="476"/>
      <c r="K3" s="476"/>
      <c r="L3" s="476"/>
    </row>
    <row r="4" spans="3:12">
      <c r="C4" s="475" t="s">
        <v>2</v>
      </c>
      <c r="D4" s="476"/>
      <c r="E4" s="476"/>
      <c r="F4" s="476"/>
      <c r="G4" s="476"/>
      <c r="H4" s="476"/>
      <c r="I4" s="476"/>
      <c r="J4" s="476"/>
      <c r="K4" s="476"/>
      <c r="L4" s="476"/>
    </row>
    <row r="5" spans="3:12" ht="17.100000000000001" customHeight="1">
      <c r="C5" s="2" t="s">
        <v>3</v>
      </c>
      <c r="D5" s="477" t="s">
        <v>4</v>
      </c>
      <c r="E5" s="477"/>
      <c r="F5" s="477"/>
      <c r="G5" s="477" t="s">
        <v>5</v>
      </c>
      <c r="H5" s="477"/>
      <c r="I5" s="477"/>
      <c r="J5" s="477" t="s">
        <v>4</v>
      </c>
      <c r="K5" s="477"/>
      <c r="L5" s="477"/>
    </row>
    <row r="6" spans="3:12" ht="15" customHeight="1">
      <c r="C6" s="3" t="s">
        <v>6</v>
      </c>
      <c r="D6" s="474">
        <v>42760</v>
      </c>
      <c r="E6" s="474"/>
      <c r="F6" s="474"/>
      <c r="G6" s="474">
        <v>42788</v>
      </c>
      <c r="H6" s="474"/>
      <c r="I6" s="474"/>
      <c r="J6" s="474">
        <v>42760</v>
      </c>
      <c r="K6" s="474"/>
      <c r="L6" s="474"/>
    </row>
    <row r="7" spans="3:12" ht="15" customHeight="1">
      <c r="C7" s="3" t="s">
        <v>7</v>
      </c>
      <c r="D7" s="474">
        <v>46593</v>
      </c>
      <c r="E7" s="474"/>
      <c r="F7" s="474"/>
      <c r="G7" s="474">
        <v>44249</v>
      </c>
      <c r="H7" s="474"/>
      <c r="I7" s="474"/>
      <c r="J7" s="474">
        <v>46593</v>
      </c>
      <c r="K7" s="474"/>
      <c r="L7" s="474"/>
    </row>
    <row r="8" spans="3:12" ht="15" customHeight="1">
      <c r="C8" s="3" t="s">
        <v>8</v>
      </c>
      <c r="D8" s="478" t="s">
        <v>9</v>
      </c>
      <c r="E8" s="478"/>
      <c r="F8" s="478"/>
      <c r="G8" s="478" t="s">
        <v>9</v>
      </c>
      <c r="H8" s="478"/>
      <c r="I8" s="478"/>
      <c r="J8" s="478" t="s">
        <v>9</v>
      </c>
      <c r="K8" s="478"/>
      <c r="L8" s="478"/>
    </row>
    <row r="9" spans="3:12" ht="15" customHeight="1">
      <c r="C9" s="3" t="s">
        <v>10</v>
      </c>
      <c r="D9" s="479">
        <v>1.95</v>
      </c>
      <c r="E9" s="479"/>
      <c r="F9" s="479"/>
      <c r="G9" s="479">
        <v>0.3</v>
      </c>
      <c r="H9" s="479"/>
      <c r="I9" s="479"/>
      <c r="J9" s="479">
        <v>1.95</v>
      </c>
      <c r="K9" s="479"/>
      <c r="L9" s="479"/>
    </row>
    <row r="10" spans="3:12" ht="17.100000000000001" customHeight="1">
      <c r="C10" s="2" t="s">
        <v>11</v>
      </c>
      <c r="D10" s="480" t="s">
        <v>12</v>
      </c>
      <c r="E10" s="480">
        <v>39209</v>
      </c>
      <c r="F10" s="480" t="s">
        <v>13</v>
      </c>
      <c r="G10" s="480" t="s">
        <v>14</v>
      </c>
      <c r="H10" s="480">
        <v>39209</v>
      </c>
      <c r="I10" s="480" t="s">
        <v>13</v>
      </c>
      <c r="J10" s="480" t="s">
        <v>15</v>
      </c>
      <c r="K10" s="480">
        <v>39209</v>
      </c>
      <c r="L10" s="480" t="s">
        <v>13</v>
      </c>
    </row>
    <row r="11" spans="3:12" ht="15" customHeight="1">
      <c r="C11" s="4" t="s">
        <v>16</v>
      </c>
      <c r="D11" s="481">
        <v>42760</v>
      </c>
      <c r="E11" s="482">
        <v>39211</v>
      </c>
      <c r="F11" s="482"/>
      <c r="G11" s="481">
        <v>42788</v>
      </c>
      <c r="H11" s="482">
        <v>39211</v>
      </c>
      <c r="I11" s="482"/>
      <c r="J11" s="481">
        <v>42816</v>
      </c>
      <c r="K11" s="482">
        <v>39211</v>
      </c>
      <c r="L11" s="482"/>
    </row>
    <row r="12" spans="3:12" ht="15" customHeight="1">
      <c r="C12" s="4" t="s">
        <v>17</v>
      </c>
      <c r="D12" s="483"/>
      <c r="E12" s="484"/>
      <c r="F12" s="485"/>
      <c r="G12" s="483"/>
      <c r="H12" s="484"/>
      <c r="I12" s="485"/>
      <c r="J12" s="483"/>
      <c r="K12" s="484"/>
      <c r="L12" s="485"/>
    </row>
    <row r="13" spans="3:12" ht="15" customHeight="1">
      <c r="C13" s="5" t="s">
        <v>18</v>
      </c>
      <c r="D13" s="486">
        <v>50000000</v>
      </c>
      <c r="E13" s="487"/>
      <c r="F13" s="488"/>
      <c r="G13" s="489">
        <v>60000000</v>
      </c>
      <c r="H13" s="490"/>
      <c r="I13" s="491"/>
      <c r="J13" s="489">
        <v>100000000</v>
      </c>
      <c r="K13" s="490"/>
      <c r="L13" s="491"/>
    </row>
    <row r="14" spans="3:12" ht="15" customHeight="1">
      <c r="C14" s="6" t="s">
        <v>19</v>
      </c>
      <c r="D14" s="492"/>
      <c r="E14" s="493"/>
      <c r="F14" s="493"/>
      <c r="G14" s="492"/>
      <c r="H14" s="493"/>
      <c r="I14" s="493"/>
      <c r="J14" s="492"/>
      <c r="K14" s="493"/>
      <c r="L14" s="494"/>
    </row>
    <row r="15" spans="3:12" ht="15" customHeight="1">
      <c r="C15" s="7" t="s">
        <v>20</v>
      </c>
      <c r="D15" s="495">
        <v>211000000</v>
      </c>
      <c r="E15" s="496"/>
      <c r="F15" s="496"/>
      <c r="G15" s="497">
        <v>213250000</v>
      </c>
      <c r="H15" s="498"/>
      <c r="I15" s="498"/>
      <c r="J15" s="495">
        <v>192250000</v>
      </c>
      <c r="K15" s="496"/>
      <c r="L15" s="499"/>
    </row>
    <row r="16" spans="3:12" ht="15" customHeight="1">
      <c r="C16" s="7" t="s">
        <v>21</v>
      </c>
      <c r="D16" s="495">
        <v>117500000</v>
      </c>
      <c r="E16" s="496"/>
      <c r="F16" s="496"/>
      <c r="G16" s="495">
        <v>135350000</v>
      </c>
      <c r="H16" s="496"/>
      <c r="I16" s="496"/>
      <c r="J16" s="495">
        <v>140500000</v>
      </c>
      <c r="K16" s="496"/>
      <c r="L16" s="499"/>
    </row>
    <row r="17" spans="3:12" ht="15" customHeight="1">
      <c r="C17" s="7" t="s">
        <v>22</v>
      </c>
      <c r="D17" s="500">
        <f>+D15-D16</f>
        <v>93500000</v>
      </c>
      <c r="E17" s="501"/>
      <c r="F17" s="501"/>
      <c r="G17" s="500">
        <f>+G15-G16</f>
        <v>77900000</v>
      </c>
      <c r="H17" s="501"/>
      <c r="I17" s="501"/>
      <c r="J17" s="500">
        <f>+J15-J16</f>
        <v>51750000</v>
      </c>
      <c r="K17" s="501"/>
      <c r="L17" s="502"/>
    </row>
    <row r="18" spans="3:12" ht="15" customHeight="1">
      <c r="C18" s="8" t="s">
        <v>23</v>
      </c>
      <c r="D18" s="9"/>
      <c r="E18" s="10"/>
      <c r="F18" s="11"/>
      <c r="G18" s="12"/>
      <c r="H18" s="10"/>
      <c r="I18" s="11"/>
      <c r="J18" s="12"/>
      <c r="K18" s="10"/>
      <c r="L18" s="11"/>
    </row>
    <row r="19" spans="3:12" ht="15" customHeight="1">
      <c r="C19" s="13" t="s">
        <v>24</v>
      </c>
      <c r="D19" s="495">
        <v>50000000</v>
      </c>
      <c r="E19" s="496"/>
      <c r="F19" s="499"/>
      <c r="G19" s="495">
        <v>60000000</v>
      </c>
      <c r="H19" s="496"/>
      <c r="I19" s="499"/>
      <c r="J19" s="495">
        <v>100000000</v>
      </c>
      <c r="K19" s="496"/>
      <c r="L19" s="499"/>
    </row>
    <row r="20" spans="3:12" ht="15" customHeight="1">
      <c r="C20" s="13" t="s">
        <v>25</v>
      </c>
      <c r="D20" s="495">
        <v>25000000</v>
      </c>
      <c r="E20" s="496"/>
      <c r="F20" s="499"/>
      <c r="G20" s="495">
        <v>30000000</v>
      </c>
      <c r="H20" s="496"/>
      <c r="I20" s="499"/>
      <c r="J20" s="495">
        <v>50000000</v>
      </c>
      <c r="K20" s="496"/>
      <c r="L20" s="499"/>
    </row>
    <row r="21" spans="3:12" ht="15" customHeight="1">
      <c r="C21" s="14" t="s">
        <v>26</v>
      </c>
      <c r="D21" s="500">
        <f>D19-D20</f>
        <v>25000000</v>
      </c>
      <c r="E21" s="501"/>
      <c r="F21" s="502"/>
      <c r="G21" s="500">
        <f>G19-G20</f>
        <v>30000000</v>
      </c>
      <c r="H21" s="501"/>
      <c r="I21" s="502"/>
      <c r="J21" s="500">
        <f>J19-J20</f>
        <v>50000000</v>
      </c>
      <c r="K21" s="501"/>
      <c r="L21" s="502"/>
    </row>
    <row r="22" spans="3:12" ht="17.100000000000001" customHeight="1">
      <c r="C22" s="15" t="s">
        <v>27</v>
      </c>
      <c r="D22" s="16"/>
      <c r="E22" s="17"/>
      <c r="F22" s="18"/>
      <c r="G22" s="16"/>
      <c r="H22" s="17"/>
      <c r="I22" s="17"/>
      <c r="J22" s="16"/>
      <c r="K22" s="17"/>
      <c r="L22" s="18"/>
    </row>
    <row r="23" spans="3:12" ht="17.100000000000001" customHeight="1">
      <c r="C23" s="15" t="s">
        <v>28</v>
      </c>
      <c r="D23" s="19"/>
      <c r="E23" s="20"/>
      <c r="F23" s="21"/>
      <c r="G23" s="19"/>
      <c r="H23" s="20"/>
      <c r="I23" s="20"/>
      <c r="J23" s="19"/>
      <c r="K23" s="20"/>
      <c r="L23" s="21"/>
    </row>
    <row r="24" spans="3:12" ht="17.100000000000001" customHeight="1">
      <c r="C24" s="15" t="s">
        <v>29</v>
      </c>
      <c r="D24" s="22" t="s">
        <v>30</v>
      </c>
      <c r="E24" s="23"/>
      <c r="F24" s="24" t="s">
        <v>31</v>
      </c>
      <c r="G24" s="22" t="s">
        <v>30</v>
      </c>
      <c r="H24" s="25"/>
      <c r="I24" s="26" t="s">
        <v>31</v>
      </c>
      <c r="J24" s="22" t="s">
        <v>30</v>
      </c>
      <c r="K24" s="23"/>
      <c r="L24" s="24" t="s">
        <v>31</v>
      </c>
    </row>
    <row r="25" spans="3:12" ht="15" customHeight="1">
      <c r="C25" s="8" t="s">
        <v>32</v>
      </c>
      <c r="D25" s="27">
        <v>101.45</v>
      </c>
      <c r="E25" s="28"/>
      <c r="F25" s="29">
        <v>1.81</v>
      </c>
      <c r="G25" s="30">
        <v>100.4</v>
      </c>
      <c r="H25" s="28"/>
      <c r="I25" s="31">
        <v>0.2</v>
      </c>
      <c r="J25" s="30">
        <v>101.14</v>
      </c>
      <c r="K25" s="28"/>
      <c r="L25" s="29">
        <v>1.84</v>
      </c>
    </row>
    <row r="26" spans="3:12" ht="15" customHeight="1">
      <c r="C26" s="5" t="s">
        <v>33</v>
      </c>
      <c r="D26" s="32">
        <v>102.39</v>
      </c>
      <c r="E26" s="33"/>
      <c r="F26" s="34">
        <v>1.71</v>
      </c>
      <c r="G26" s="35">
        <v>100.6</v>
      </c>
      <c r="H26" s="33"/>
      <c r="I26" s="36">
        <v>0.15</v>
      </c>
      <c r="J26" s="35">
        <v>102.08</v>
      </c>
      <c r="K26" s="33"/>
      <c r="L26" s="34">
        <v>1.74</v>
      </c>
    </row>
    <row r="27" spans="3:12" ht="15" customHeight="1">
      <c r="C27" s="14" t="s">
        <v>34</v>
      </c>
      <c r="D27" s="37">
        <v>101.84</v>
      </c>
      <c r="E27" s="38"/>
      <c r="F27" s="39">
        <v>1.76</v>
      </c>
      <c r="G27" s="40">
        <v>100.48</v>
      </c>
      <c r="H27" s="38"/>
      <c r="I27" s="41">
        <v>0.18</v>
      </c>
      <c r="J27" s="40">
        <v>101.47</v>
      </c>
      <c r="K27" s="38"/>
      <c r="L27" s="39">
        <v>1.8</v>
      </c>
    </row>
    <row r="28" spans="3:12" ht="17.100000000000001" customHeight="1">
      <c r="C28" s="42"/>
      <c r="D28" s="43"/>
      <c r="E28" s="43"/>
      <c r="F28" s="43" t="s">
        <v>35</v>
      </c>
      <c r="G28" s="42"/>
      <c r="H28" s="42"/>
      <c r="I28" s="42"/>
      <c r="J28" s="42"/>
      <c r="K28" s="42"/>
      <c r="L28" s="42"/>
    </row>
    <row r="29" spans="3:12" ht="15.75">
      <c r="D29" s="44"/>
      <c r="E29" s="45"/>
      <c r="F29" s="44"/>
      <c r="H29" s="46"/>
    </row>
    <row r="30" spans="3:12" ht="15.75">
      <c r="C30" s="47" t="s">
        <v>35</v>
      </c>
      <c r="D30" s="503"/>
      <c r="E30" s="503"/>
      <c r="F30" s="503"/>
      <c r="G30" s="503"/>
      <c r="H30" s="503"/>
      <c r="I30" s="503"/>
    </row>
    <row r="31" spans="3:12" ht="15.75">
      <c r="C31" s="47"/>
      <c r="D31" s="504"/>
      <c r="E31" s="504"/>
      <c r="F31" s="504"/>
      <c r="G31" s="504"/>
      <c r="H31" s="504"/>
      <c r="I31" s="504"/>
    </row>
    <row r="32" spans="3:12" ht="15.75">
      <c r="C32" s="47"/>
      <c r="D32" s="504"/>
      <c r="E32" s="504"/>
      <c r="F32" s="504"/>
      <c r="G32" s="504"/>
      <c r="H32" s="504"/>
      <c r="I32" s="504"/>
    </row>
    <row r="33" spans="3:9" ht="15.75">
      <c r="C33" s="47"/>
      <c r="D33" s="505"/>
      <c r="E33" s="505"/>
      <c r="F33" s="505"/>
      <c r="G33" s="505"/>
      <c r="H33" s="505"/>
      <c r="I33" s="505"/>
    </row>
    <row r="34" spans="3:9" ht="15.75">
      <c r="C34" s="47"/>
      <c r="D34" s="506"/>
      <c r="E34" s="506"/>
      <c r="F34" s="506"/>
      <c r="G34" s="506"/>
      <c r="H34" s="506"/>
      <c r="I34" s="506"/>
    </row>
    <row r="35" spans="3:9" ht="15.75">
      <c r="C35" s="47"/>
      <c r="D35" s="504"/>
      <c r="E35" s="504"/>
      <c r="F35" s="504"/>
      <c r="G35" s="504"/>
      <c r="H35" s="504"/>
      <c r="I35" s="504"/>
    </row>
    <row r="36" spans="3:9" ht="15.75">
      <c r="C36" s="47"/>
      <c r="D36" s="504"/>
      <c r="E36" s="503"/>
      <c r="F36" s="503"/>
      <c r="G36" s="504"/>
      <c r="H36" s="503"/>
      <c r="I36" s="503"/>
    </row>
    <row r="37" spans="3:9" ht="15.75">
      <c r="C37" s="47"/>
      <c r="D37" s="503"/>
      <c r="E37" s="503"/>
      <c r="F37" s="503"/>
      <c r="G37" s="503"/>
      <c r="H37" s="503"/>
      <c r="I37" s="503"/>
    </row>
    <row r="38" spans="3:9" ht="15.75">
      <c r="C38" s="47"/>
      <c r="D38" s="48"/>
      <c r="E38" s="48"/>
      <c r="F38" s="48"/>
      <c r="G38" s="48"/>
      <c r="H38" s="48"/>
      <c r="I38" s="48"/>
    </row>
    <row r="39" spans="3:9" ht="15.75">
      <c r="C39" s="47"/>
      <c r="D39" s="48"/>
      <c r="E39" s="49"/>
      <c r="F39" s="48"/>
      <c r="G39" s="48"/>
      <c r="H39" s="49"/>
      <c r="I39" s="48"/>
    </row>
    <row r="40" spans="3:9" ht="15.75">
      <c r="C40" s="50"/>
      <c r="D40" s="503"/>
      <c r="E40" s="503"/>
      <c r="F40" s="503"/>
      <c r="G40" s="503"/>
      <c r="H40" s="503"/>
      <c r="I40" s="503"/>
    </row>
    <row r="41" spans="3:9">
      <c r="C41" s="51"/>
      <c r="D41" s="51"/>
      <c r="E41" s="51"/>
      <c r="F41" s="51"/>
      <c r="G41" s="51"/>
      <c r="H41" s="51"/>
      <c r="I41" s="51"/>
    </row>
  </sheetData>
  <mergeCells count="68">
    <mergeCell ref="D36:F36"/>
    <mergeCell ref="G36:I36"/>
    <mergeCell ref="D37:F37"/>
    <mergeCell ref="G37:I37"/>
    <mergeCell ref="D40:F40"/>
    <mergeCell ref="G40:I40"/>
    <mergeCell ref="D33:F33"/>
    <mergeCell ref="G33:I33"/>
    <mergeCell ref="D34:F34"/>
    <mergeCell ref="G34:I34"/>
    <mergeCell ref="D35:F35"/>
    <mergeCell ref="G35:I35"/>
    <mergeCell ref="D30:F30"/>
    <mergeCell ref="G30:I30"/>
    <mergeCell ref="D31:F31"/>
    <mergeCell ref="G31:I31"/>
    <mergeCell ref="D32:F32"/>
    <mergeCell ref="G32:I32"/>
    <mergeCell ref="D20:F20"/>
    <mergeCell ref="G20:I20"/>
    <mergeCell ref="J20:L20"/>
    <mergeCell ref="D21:F21"/>
    <mergeCell ref="G21:I21"/>
    <mergeCell ref="J21:L21"/>
    <mergeCell ref="D17:F17"/>
    <mergeCell ref="G17:I17"/>
    <mergeCell ref="J17:L17"/>
    <mergeCell ref="D19:F19"/>
    <mergeCell ref="G19:I19"/>
    <mergeCell ref="J19:L19"/>
    <mergeCell ref="D15:F15"/>
    <mergeCell ref="G15:I15"/>
    <mergeCell ref="J15:L15"/>
    <mergeCell ref="D16:F16"/>
    <mergeCell ref="G16:I16"/>
    <mergeCell ref="J16:L16"/>
    <mergeCell ref="D13:F13"/>
    <mergeCell ref="G13:I13"/>
    <mergeCell ref="J13:L13"/>
    <mergeCell ref="D14:F14"/>
    <mergeCell ref="G14:I14"/>
    <mergeCell ref="J14:L14"/>
    <mergeCell ref="D11:F11"/>
    <mergeCell ref="G11:I11"/>
    <mergeCell ref="J11:L11"/>
    <mergeCell ref="D12:F12"/>
    <mergeCell ref="G12:I12"/>
    <mergeCell ref="J12:L12"/>
    <mergeCell ref="D9:F9"/>
    <mergeCell ref="G9:I9"/>
    <mergeCell ref="J9:L9"/>
    <mergeCell ref="D10:F10"/>
    <mergeCell ref="G10:I10"/>
    <mergeCell ref="J10:L10"/>
    <mergeCell ref="D7:F7"/>
    <mergeCell ref="G7:I7"/>
    <mergeCell ref="J7:L7"/>
    <mergeCell ref="D8:F8"/>
    <mergeCell ref="G8:I8"/>
    <mergeCell ref="J8:L8"/>
    <mergeCell ref="D6:F6"/>
    <mergeCell ref="G6:I6"/>
    <mergeCell ref="J6:L6"/>
    <mergeCell ref="C3:L3"/>
    <mergeCell ref="C4:L4"/>
    <mergeCell ref="D5:F5"/>
    <mergeCell ref="G5:I5"/>
    <mergeCell ref="J5:L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7" sqref="M7"/>
    </sheetView>
  </sheetViews>
  <sheetFormatPr defaultRowHeight="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activeCell="B23" sqref="B23"/>
    </sheetView>
  </sheetViews>
  <sheetFormatPr defaultRowHeight="15"/>
  <cols>
    <col min="1" max="1" width="20.140625" style="52" customWidth="1"/>
    <col min="2" max="2" width="19" style="52" customWidth="1"/>
    <col min="3" max="3" width="26.28515625" style="52" bestFit="1" customWidth="1"/>
    <col min="4" max="4" width="28.5703125" style="52" customWidth="1"/>
    <col min="5" max="5" width="23.7109375" style="52" customWidth="1"/>
    <col min="6" max="256" width="9.140625" style="52"/>
    <col min="257" max="257" width="20.140625" style="52" customWidth="1"/>
    <col min="258" max="258" width="19" style="52" customWidth="1"/>
    <col min="259" max="259" width="26.28515625" style="52" bestFit="1" customWidth="1"/>
    <col min="260" max="260" width="28.5703125" style="52" customWidth="1"/>
    <col min="261" max="261" width="23.7109375" style="52" customWidth="1"/>
    <col min="262" max="512" width="9.140625" style="52"/>
    <col min="513" max="513" width="20.140625" style="52" customWidth="1"/>
    <col min="514" max="514" width="19" style="52" customWidth="1"/>
    <col min="515" max="515" width="26.28515625" style="52" bestFit="1" customWidth="1"/>
    <col min="516" max="516" width="28.5703125" style="52" customWidth="1"/>
    <col min="517" max="517" width="23.7109375" style="52" customWidth="1"/>
    <col min="518" max="768" width="9.140625" style="52"/>
    <col min="769" max="769" width="20.140625" style="52" customWidth="1"/>
    <col min="770" max="770" width="19" style="52" customWidth="1"/>
    <col min="771" max="771" width="26.28515625" style="52" bestFit="1" customWidth="1"/>
    <col min="772" max="772" width="28.5703125" style="52" customWidth="1"/>
    <col min="773" max="773" width="23.7109375" style="52" customWidth="1"/>
    <col min="774" max="1024" width="9.140625" style="52"/>
    <col min="1025" max="1025" width="20.140625" style="52" customWidth="1"/>
    <col min="1026" max="1026" width="19" style="52" customWidth="1"/>
    <col min="1027" max="1027" width="26.28515625" style="52" bestFit="1" customWidth="1"/>
    <col min="1028" max="1028" width="28.5703125" style="52" customWidth="1"/>
    <col min="1029" max="1029" width="23.7109375" style="52" customWidth="1"/>
    <col min="1030" max="1280" width="9.140625" style="52"/>
    <col min="1281" max="1281" width="20.140625" style="52" customWidth="1"/>
    <col min="1282" max="1282" width="19" style="52" customWidth="1"/>
    <col min="1283" max="1283" width="26.28515625" style="52" bestFit="1" customWidth="1"/>
    <col min="1284" max="1284" width="28.5703125" style="52" customWidth="1"/>
    <col min="1285" max="1285" width="23.7109375" style="52" customWidth="1"/>
    <col min="1286" max="1536" width="9.140625" style="52"/>
    <col min="1537" max="1537" width="20.140625" style="52" customWidth="1"/>
    <col min="1538" max="1538" width="19" style="52" customWidth="1"/>
    <col min="1539" max="1539" width="26.28515625" style="52" bestFit="1" customWidth="1"/>
    <col min="1540" max="1540" width="28.5703125" style="52" customWidth="1"/>
    <col min="1541" max="1541" width="23.7109375" style="52" customWidth="1"/>
    <col min="1542" max="1792" width="9.140625" style="52"/>
    <col min="1793" max="1793" width="20.140625" style="52" customWidth="1"/>
    <col min="1794" max="1794" width="19" style="52" customWidth="1"/>
    <col min="1795" max="1795" width="26.28515625" style="52" bestFit="1" customWidth="1"/>
    <col min="1796" max="1796" width="28.5703125" style="52" customWidth="1"/>
    <col min="1797" max="1797" width="23.7109375" style="52" customWidth="1"/>
    <col min="1798" max="2048" width="9.140625" style="52"/>
    <col min="2049" max="2049" width="20.140625" style="52" customWidth="1"/>
    <col min="2050" max="2050" width="19" style="52" customWidth="1"/>
    <col min="2051" max="2051" width="26.28515625" style="52" bestFit="1" customWidth="1"/>
    <col min="2052" max="2052" width="28.5703125" style="52" customWidth="1"/>
    <col min="2053" max="2053" width="23.7109375" style="52" customWidth="1"/>
    <col min="2054" max="2304" width="9.140625" style="52"/>
    <col min="2305" max="2305" width="20.140625" style="52" customWidth="1"/>
    <col min="2306" max="2306" width="19" style="52" customWidth="1"/>
    <col min="2307" max="2307" width="26.28515625" style="52" bestFit="1" customWidth="1"/>
    <col min="2308" max="2308" width="28.5703125" style="52" customWidth="1"/>
    <col min="2309" max="2309" width="23.7109375" style="52" customWidth="1"/>
    <col min="2310" max="2560" width="9.140625" style="52"/>
    <col min="2561" max="2561" width="20.140625" style="52" customWidth="1"/>
    <col min="2562" max="2562" width="19" style="52" customWidth="1"/>
    <col min="2563" max="2563" width="26.28515625" style="52" bestFit="1" customWidth="1"/>
    <col min="2564" max="2564" width="28.5703125" style="52" customWidth="1"/>
    <col min="2565" max="2565" width="23.7109375" style="52" customWidth="1"/>
    <col min="2566" max="2816" width="9.140625" style="52"/>
    <col min="2817" max="2817" width="20.140625" style="52" customWidth="1"/>
    <col min="2818" max="2818" width="19" style="52" customWidth="1"/>
    <col min="2819" max="2819" width="26.28515625" style="52" bestFit="1" customWidth="1"/>
    <col min="2820" max="2820" width="28.5703125" style="52" customWidth="1"/>
    <col min="2821" max="2821" width="23.7109375" style="52" customWidth="1"/>
    <col min="2822" max="3072" width="9.140625" style="52"/>
    <col min="3073" max="3073" width="20.140625" style="52" customWidth="1"/>
    <col min="3074" max="3074" width="19" style="52" customWidth="1"/>
    <col min="3075" max="3075" width="26.28515625" style="52" bestFit="1" customWidth="1"/>
    <col min="3076" max="3076" width="28.5703125" style="52" customWidth="1"/>
    <col min="3077" max="3077" width="23.7109375" style="52" customWidth="1"/>
    <col min="3078" max="3328" width="9.140625" style="52"/>
    <col min="3329" max="3329" width="20.140625" style="52" customWidth="1"/>
    <col min="3330" max="3330" width="19" style="52" customWidth="1"/>
    <col min="3331" max="3331" width="26.28515625" style="52" bestFit="1" customWidth="1"/>
    <col min="3332" max="3332" width="28.5703125" style="52" customWidth="1"/>
    <col min="3333" max="3333" width="23.7109375" style="52" customWidth="1"/>
    <col min="3334" max="3584" width="9.140625" style="52"/>
    <col min="3585" max="3585" width="20.140625" style="52" customWidth="1"/>
    <col min="3586" max="3586" width="19" style="52" customWidth="1"/>
    <col min="3587" max="3587" width="26.28515625" style="52" bestFit="1" customWidth="1"/>
    <col min="3588" max="3588" width="28.5703125" style="52" customWidth="1"/>
    <col min="3589" max="3589" width="23.7109375" style="52" customWidth="1"/>
    <col min="3590" max="3840" width="9.140625" style="52"/>
    <col min="3841" max="3841" width="20.140625" style="52" customWidth="1"/>
    <col min="3842" max="3842" width="19" style="52" customWidth="1"/>
    <col min="3843" max="3843" width="26.28515625" style="52" bestFit="1" customWidth="1"/>
    <col min="3844" max="3844" width="28.5703125" style="52" customWidth="1"/>
    <col min="3845" max="3845" width="23.7109375" style="52" customWidth="1"/>
    <col min="3846" max="4096" width="9.140625" style="52"/>
    <col min="4097" max="4097" width="20.140625" style="52" customWidth="1"/>
    <col min="4098" max="4098" width="19" style="52" customWidth="1"/>
    <col min="4099" max="4099" width="26.28515625" style="52" bestFit="1" customWidth="1"/>
    <col min="4100" max="4100" width="28.5703125" style="52" customWidth="1"/>
    <col min="4101" max="4101" width="23.7109375" style="52" customWidth="1"/>
    <col min="4102" max="4352" width="9.140625" style="52"/>
    <col min="4353" max="4353" width="20.140625" style="52" customWidth="1"/>
    <col min="4354" max="4354" width="19" style="52" customWidth="1"/>
    <col min="4355" max="4355" width="26.28515625" style="52" bestFit="1" customWidth="1"/>
    <col min="4356" max="4356" width="28.5703125" style="52" customWidth="1"/>
    <col min="4357" max="4357" width="23.7109375" style="52" customWidth="1"/>
    <col min="4358" max="4608" width="9.140625" style="52"/>
    <col min="4609" max="4609" width="20.140625" style="52" customWidth="1"/>
    <col min="4610" max="4610" width="19" style="52" customWidth="1"/>
    <col min="4611" max="4611" width="26.28515625" style="52" bestFit="1" customWidth="1"/>
    <col min="4612" max="4612" width="28.5703125" style="52" customWidth="1"/>
    <col min="4613" max="4613" width="23.7109375" style="52" customWidth="1"/>
    <col min="4614" max="4864" width="9.140625" style="52"/>
    <col min="4865" max="4865" width="20.140625" style="52" customWidth="1"/>
    <col min="4866" max="4866" width="19" style="52" customWidth="1"/>
    <col min="4867" max="4867" width="26.28515625" style="52" bestFit="1" customWidth="1"/>
    <col min="4868" max="4868" width="28.5703125" style="52" customWidth="1"/>
    <col min="4869" max="4869" width="23.7109375" style="52" customWidth="1"/>
    <col min="4870" max="5120" width="9.140625" style="52"/>
    <col min="5121" max="5121" width="20.140625" style="52" customWidth="1"/>
    <col min="5122" max="5122" width="19" style="52" customWidth="1"/>
    <col min="5123" max="5123" width="26.28515625" style="52" bestFit="1" customWidth="1"/>
    <col min="5124" max="5124" width="28.5703125" style="52" customWidth="1"/>
    <col min="5125" max="5125" width="23.7109375" style="52" customWidth="1"/>
    <col min="5126" max="5376" width="9.140625" style="52"/>
    <col min="5377" max="5377" width="20.140625" style="52" customWidth="1"/>
    <col min="5378" max="5378" width="19" style="52" customWidth="1"/>
    <col min="5379" max="5379" width="26.28515625" style="52" bestFit="1" customWidth="1"/>
    <col min="5380" max="5380" width="28.5703125" style="52" customWidth="1"/>
    <col min="5381" max="5381" width="23.7109375" style="52" customWidth="1"/>
    <col min="5382" max="5632" width="9.140625" style="52"/>
    <col min="5633" max="5633" width="20.140625" style="52" customWidth="1"/>
    <col min="5634" max="5634" width="19" style="52" customWidth="1"/>
    <col min="5635" max="5635" width="26.28515625" style="52" bestFit="1" customWidth="1"/>
    <col min="5636" max="5636" width="28.5703125" style="52" customWidth="1"/>
    <col min="5637" max="5637" width="23.7109375" style="52" customWidth="1"/>
    <col min="5638" max="5888" width="9.140625" style="52"/>
    <col min="5889" max="5889" width="20.140625" style="52" customWidth="1"/>
    <col min="5890" max="5890" width="19" style="52" customWidth="1"/>
    <col min="5891" max="5891" width="26.28515625" style="52" bestFit="1" customWidth="1"/>
    <col min="5892" max="5892" width="28.5703125" style="52" customWidth="1"/>
    <col min="5893" max="5893" width="23.7109375" style="52" customWidth="1"/>
    <col min="5894" max="6144" width="9.140625" style="52"/>
    <col min="6145" max="6145" width="20.140625" style="52" customWidth="1"/>
    <col min="6146" max="6146" width="19" style="52" customWidth="1"/>
    <col min="6147" max="6147" width="26.28515625" style="52" bestFit="1" customWidth="1"/>
    <col min="6148" max="6148" width="28.5703125" style="52" customWidth="1"/>
    <col min="6149" max="6149" width="23.7109375" style="52" customWidth="1"/>
    <col min="6150" max="6400" width="9.140625" style="52"/>
    <col min="6401" max="6401" width="20.140625" style="52" customWidth="1"/>
    <col min="6402" max="6402" width="19" style="52" customWidth="1"/>
    <col min="6403" max="6403" width="26.28515625" style="52" bestFit="1" customWidth="1"/>
    <col min="6404" max="6404" width="28.5703125" style="52" customWidth="1"/>
    <col min="6405" max="6405" width="23.7109375" style="52" customWidth="1"/>
    <col min="6406" max="6656" width="9.140625" style="52"/>
    <col min="6657" max="6657" width="20.140625" style="52" customWidth="1"/>
    <col min="6658" max="6658" width="19" style="52" customWidth="1"/>
    <col min="6659" max="6659" width="26.28515625" style="52" bestFit="1" customWidth="1"/>
    <col min="6660" max="6660" width="28.5703125" style="52" customWidth="1"/>
    <col min="6661" max="6661" width="23.7109375" style="52" customWidth="1"/>
    <col min="6662" max="6912" width="9.140625" style="52"/>
    <col min="6913" max="6913" width="20.140625" style="52" customWidth="1"/>
    <col min="6914" max="6914" width="19" style="52" customWidth="1"/>
    <col min="6915" max="6915" width="26.28515625" style="52" bestFit="1" customWidth="1"/>
    <col min="6916" max="6916" width="28.5703125" style="52" customWidth="1"/>
    <col min="6917" max="6917" width="23.7109375" style="52" customWidth="1"/>
    <col min="6918" max="7168" width="9.140625" style="52"/>
    <col min="7169" max="7169" width="20.140625" style="52" customWidth="1"/>
    <col min="7170" max="7170" width="19" style="52" customWidth="1"/>
    <col min="7171" max="7171" width="26.28515625" style="52" bestFit="1" customWidth="1"/>
    <col min="7172" max="7172" width="28.5703125" style="52" customWidth="1"/>
    <col min="7173" max="7173" width="23.7109375" style="52" customWidth="1"/>
    <col min="7174" max="7424" width="9.140625" style="52"/>
    <col min="7425" max="7425" width="20.140625" style="52" customWidth="1"/>
    <col min="7426" max="7426" width="19" style="52" customWidth="1"/>
    <col min="7427" max="7427" width="26.28515625" style="52" bestFit="1" customWidth="1"/>
    <col min="7428" max="7428" width="28.5703125" style="52" customWidth="1"/>
    <col min="7429" max="7429" width="23.7109375" style="52" customWidth="1"/>
    <col min="7430" max="7680" width="9.140625" style="52"/>
    <col min="7681" max="7681" width="20.140625" style="52" customWidth="1"/>
    <col min="7682" max="7682" width="19" style="52" customWidth="1"/>
    <col min="7683" max="7683" width="26.28515625" style="52" bestFit="1" customWidth="1"/>
    <col min="7684" max="7684" width="28.5703125" style="52" customWidth="1"/>
    <col min="7685" max="7685" width="23.7109375" style="52" customWidth="1"/>
    <col min="7686" max="7936" width="9.140625" style="52"/>
    <col min="7937" max="7937" width="20.140625" style="52" customWidth="1"/>
    <col min="7938" max="7938" width="19" style="52" customWidth="1"/>
    <col min="7939" max="7939" width="26.28515625" style="52" bestFit="1" customWidth="1"/>
    <col min="7940" max="7940" width="28.5703125" style="52" customWidth="1"/>
    <col min="7941" max="7941" width="23.7109375" style="52" customWidth="1"/>
    <col min="7942" max="8192" width="9.140625" style="52"/>
    <col min="8193" max="8193" width="20.140625" style="52" customWidth="1"/>
    <col min="8194" max="8194" width="19" style="52" customWidth="1"/>
    <col min="8195" max="8195" width="26.28515625" style="52" bestFit="1" customWidth="1"/>
    <col min="8196" max="8196" width="28.5703125" style="52" customWidth="1"/>
    <col min="8197" max="8197" width="23.7109375" style="52" customWidth="1"/>
    <col min="8198" max="8448" width="9.140625" style="52"/>
    <col min="8449" max="8449" width="20.140625" style="52" customWidth="1"/>
    <col min="8450" max="8450" width="19" style="52" customWidth="1"/>
    <col min="8451" max="8451" width="26.28515625" style="52" bestFit="1" customWidth="1"/>
    <col min="8452" max="8452" width="28.5703125" style="52" customWidth="1"/>
    <col min="8453" max="8453" width="23.7109375" style="52" customWidth="1"/>
    <col min="8454" max="8704" width="9.140625" style="52"/>
    <col min="8705" max="8705" width="20.140625" style="52" customWidth="1"/>
    <col min="8706" max="8706" width="19" style="52" customWidth="1"/>
    <col min="8707" max="8707" width="26.28515625" style="52" bestFit="1" customWidth="1"/>
    <col min="8708" max="8708" width="28.5703125" style="52" customWidth="1"/>
    <col min="8709" max="8709" width="23.7109375" style="52" customWidth="1"/>
    <col min="8710" max="8960" width="9.140625" style="52"/>
    <col min="8961" max="8961" width="20.140625" style="52" customWidth="1"/>
    <col min="8962" max="8962" width="19" style="52" customWidth="1"/>
    <col min="8963" max="8963" width="26.28515625" style="52" bestFit="1" customWidth="1"/>
    <col min="8964" max="8964" width="28.5703125" style="52" customWidth="1"/>
    <col min="8965" max="8965" width="23.7109375" style="52" customWidth="1"/>
    <col min="8966" max="9216" width="9.140625" style="52"/>
    <col min="9217" max="9217" width="20.140625" style="52" customWidth="1"/>
    <col min="9218" max="9218" width="19" style="52" customWidth="1"/>
    <col min="9219" max="9219" width="26.28515625" style="52" bestFit="1" customWidth="1"/>
    <col min="9220" max="9220" width="28.5703125" style="52" customWidth="1"/>
    <col min="9221" max="9221" width="23.7109375" style="52" customWidth="1"/>
    <col min="9222" max="9472" width="9.140625" style="52"/>
    <col min="9473" max="9473" width="20.140625" style="52" customWidth="1"/>
    <col min="9474" max="9474" width="19" style="52" customWidth="1"/>
    <col min="9475" max="9475" width="26.28515625" style="52" bestFit="1" customWidth="1"/>
    <col min="9476" max="9476" width="28.5703125" style="52" customWidth="1"/>
    <col min="9477" max="9477" width="23.7109375" style="52" customWidth="1"/>
    <col min="9478" max="9728" width="9.140625" style="52"/>
    <col min="9729" max="9729" width="20.140625" style="52" customWidth="1"/>
    <col min="9730" max="9730" width="19" style="52" customWidth="1"/>
    <col min="9731" max="9731" width="26.28515625" style="52" bestFit="1" customWidth="1"/>
    <col min="9732" max="9732" width="28.5703125" style="52" customWidth="1"/>
    <col min="9733" max="9733" width="23.7109375" style="52" customWidth="1"/>
    <col min="9734" max="9984" width="9.140625" style="52"/>
    <col min="9985" max="9985" width="20.140625" style="52" customWidth="1"/>
    <col min="9986" max="9986" width="19" style="52" customWidth="1"/>
    <col min="9987" max="9987" width="26.28515625" style="52" bestFit="1" customWidth="1"/>
    <col min="9988" max="9988" width="28.5703125" style="52" customWidth="1"/>
    <col min="9989" max="9989" width="23.7109375" style="52" customWidth="1"/>
    <col min="9990" max="10240" width="9.140625" style="52"/>
    <col min="10241" max="10241" width="20.140625" style="52" customWidth="1"/>
    <col min="10242" max="10242" width="19" style="52" customWidth="1"/>
    <col min="10243" max="10243" width="26.28515625" style="52" bestFit="1" customWidth="1"/>
    <col min="10244" max="10244" width="28.5703125" style="52" customWidth="1"/>
    <col min="10245" max="10245" width="23.7109375" style="52" customWidth="1"/>
    <col min="10246" max="10496" width="9.140625" style="52"/>
    <col min="10497" max="10497" width="20.140625" style="52" customWidth="1"/>
    <col min="10498" max="10498" width="19" style="52" customWidth="1"/>
    <col min="10499" max="10499" width="26.28515625" style="52" bestFit="1" customWidth="1"/>
    <col min="10500" max="10500" width="28.5703125" style="52" customWidth="1"/>
    <col min="10501" max="10501" width="23.7109375" style="52" customWidth="1"/>
    <col min="10502" max="10752" width="9.140625" style="52"/>
    <col min="10753" max="10753" width="20.140625" style="52" customWidth="1"/>
    <col min="10754" max="10754" width="19" style="52" customWidth="1"/>
    <col min="10755" max="10755" width="26.28515625" style="52" bestFit="1" customWidth="1"/>
    <col min="10756" max="10756" width="28.5703125" style="52" customWidth="1"/>
    <col min="10757" max="10757" width="23.7109375" style="52" customWidth="1"/>
    <col min="10758" max="11008" width="9.140625" style="52"/>
    <col min="11009" max="11009" width="20.140625" style="52" customWidth="1"/>
    <col min="11010" max="11010" width="19" style="52" customWidth="1"/>
    <col min="11011" max="11011" width="26.28515625" style="52" bestFit="1" customWidth="1"/>
    <col min="11012" max="11012" width="28.5703125" style="52" customWidth="1"/>
    <col min="11013" max="11013" width="23.7109375" style="52" customWidth="1"/>
    <col min="11014" max="11264" width="9.140625" style="52"/>
    <col min="11265" max="11265" width="20.140625" style="52" customWidth="1"/>
    <col min="11266" max="11266" width="19" style="52" customWidth="1"/>
    <col min="11267" max="11267" width="26.28515625" style="52" bestFit="1" customWidth="1"/>
    <col min="11268" max="11268" width="28.5703125" style="52" customWidth="1"/>
    <col min="11269" max="11269" width="23.7109375" style="52" customWidth="1"/>
    <col min="11270" max="11520" width="9.140625" style="52"/>
    <col min="11521" max="11521" width="20.140625" style="52" customWidth="1"/>
    <col min="11522" max="11522" width="19" style="52" customWidth="1"/>
    <col min="11523" max="11523" width="26.28515625" style="52" bestFit="1" customWidth="1"/>
    <col min="11524" max="11524" width="28.5703125" style="52" customWidth="1"/>
    <col min="11525" max="11525" width="23.7109375" style="52" customWidth="1"/>
    <col min="11526" max="11776" width="9.140625" style="52"/>
    <col min="11777" max="11777" width="20.140625" style="52" customWidth="1"/>
    <col min="11778" max="11778" width="19" style="52" customWidth="1"/>
    <col min="11779" max="11779" width="26.28515625" style="52" bestFit="1" customWidth="1"/>
    <col min="11780" max="11780" width="28.5703125" style="52" customWidth="1"/>
    <col min="11781" max="11781" width="23.7109375" style="52" customWidth="1"/>
    <col min="11782" max="12032" width="9.140625" style="52"/>
    <col min="12033" max="12033" width="20.140625" style="52" customWidth="1"/>
    <col min="12034" max="12034" width="19" style="52" customWidth="1"/>
    <col min="12035" max="12035" width="26.28515625" style="52" bestFit="1" customWidth="1"/>
    <col min="12036" max="12036" width="28.5703125" style="52" customWidth="1"/>
    <col min="12037" max="12037" width="23.7109375" style="52" customWidth="1"/>
    <col min="12038" max="12288" width="9.140625" style="52"/>
    <col min="12289" max="12289" width="20.140625" style="52" customWidth="1"/>
    <col min="12290" max="12290" width="19" style="52" customWidth="1"/>
    <col min="12291" max="12291" width="26.28515625" style="52" bestFit="1" customWidth="1"/>
    <col min="12292" max="12292" width="28.5703125" style="52" customWidth="1"/>
    <col min="12293" max="12293" width="23.7109375" style="52" customWidth="1"/>
    <col min="12294" max="12544" width="9.140625" style="52"/>
    <col min="12545" max="12545" width="20.140625" style="52" customWidth="1"/>
    <col min="12546" max="12546" width="19" style="52" customWidth="1"/>
    <col min="12547" max="12547" width="26.28515625" style="52" bestFit="1" customWidth="1"/>
    <col min="12548" max="12548" width="28.5703125" style="52" customWidth="1"/>
    <col min="12549" max="12549" width="23.7109375" style="52" customWidth="1"/>
    <col min="12550" max="12800" width="9.140625" style="52"/>
    <col min="12801" max="12801" width="20.140625" style="52" customWidth="1"/>
    <col min="12802" max="12802" width="19" style="52" customWidth="1"/>
    <col min="12803" max="12803" width="26.28515625" style="52" bestFit="1" customWidth="1"/>
    <col min="12804" max="12804" width="28.5703125" style="52" customWidth="1"/>
    <col min="12805" max="12805" width="23.7109375" style="52" customWidth="1"/>
    <col min="12806" max="13056" width="9.140625" style="52"/>
    <col min="13057" max="13057" width="20.140625" style="52" customWidth="1"/>
    <col min="13058" max="13058" width="19" style="52" customWidth="1"/>
    <col min="13059" max="13059" width="26.28515625" style="52" bestFit="1" customWidth="1"/>
    <col min="13060" max="13060" width="28.5703125" style="52" customWidth="1"/>
    <col min="13061" max="13061" width="23.7109375" style="52" customWidth="1"/>
    <col min="13062" max="13312" width="9.140625" style="52"/>
    <col min="13313" max="13313" width="20.140625" style="52" customWidth="1"/>
    <col min="13314" max="13314" width="19" style="52" customWidth="1"/>
    <col min="13315" max="13315" width="26.28515625" style="52" bestFit="1" customWidth="1"/>
    <col min="13316" max="13316" width="28.5703125" style="52" customWidth="1"/>
    <col min="13317" max="13317" width="23.7109375" style="52" customWidth="1"/>
    <col min="13318" max="13568" width="9.140625" style="52"/>
    <col min="13569" max="13569" width="20.140625" style="52" customWidth="1"/>
    <col min="13570" max="13570" width="19" style="52" customWidth="1"/>
    <col min="13571" max="13571" width="26.28515625" style="52" bestFit="1" customWidth="1"/>
    <col min="13572" max="13572" width="28.5703125" style="52" customWidth="1"/>
    <col min="13573" max="13573" width="23.7109375" style="52" customWidth="1"/>
    <col min="13574" max="13824" width="9.140625" style="52"/>
    <col min="13825" max="13825" width="20.140625" style="52" customWidth="1"/>
    <col min="13826" max="13826" width="19" style="52" customWidth="1"/>
    <col min="13827" max="13827" width="26.28515625" style="52" bestFit="1" customWidth="1"/>
    <col min="13828" max="13828" width="28.5703125" style="52" customWidth="1"/>
    <col min="13829" max="13829" width="23.7109375" style="52" customWidth="1"/>
    <col min="13830" max="14080" width="9.140625" style="52"/>
    <col min="14081" max="14081" width="20.140625" style="52" customWidth="1"/>
    <col min="14082" max="14082" width="19" style="52" customWidth="1"/>
    <col min="14083" max="14083" width="26.28515625" style="52" bestFit="1" customWidth="1"/>
    <col min="14084" max="14084" width="28.5703125" style="52" customWidth="1"/>
    <col min="14085" max="14085" width="23.7109375" style="52" customWidth="1"/>
    <col min="14086" max="14336" width="9.140625" style="52"/>
    <col min="14337" max="14337" width="20.140625" style="52" customWidth="1"/>
    <col min="14338" max="14338" width="19" style="52" customWidth="1"/>
    <col min="14339" max="14339" width="26.28515625" style="52" bestFit="1" customWidth="1"/>
    <col min="14340" max="14340" width="28.5703125" style="52" customWidth="1"/>
    <col min="14341" max="14341" width="23.7109375" style="52" customWidth="1"/>
    <col min="14342" max="14592" width="9.140625" style="52"/>
    <col min="14593" max="14593" width="20.140625" style="52" customWidth="1"/>
    <col min="14594" max="14594" width="19" style="52" customWidth="1"/>
    <col min="14595" max="14595" width="26.28515625" style="52" bestFit="1" customWidth="1"/>
    <col min="14596" max="14596" width="28.5703125" style="52" customWidth="1"/>
    <col min="14597" max="14597" width="23.7109375" style="52" customWidth="1"/>
    <col min="14598" max="14848" width="9.140625" style="52"/>
    <col min="14849" max="14849" width="20.140625" style="52" customWidth="1"/>
    <col min="14850" max="14850" width="19" style="52" customWidth="1"/>
    <col min="14851" max="14851" width="26.28515625" style="52" bestFit="1" customWidth="1"/>
    <col min="14852" max="14852" width="28.5703125" style="52" customWidth="1"/>
    <col min="14853" max="14853" width="23.7109375" style="52" customWidth="1"/>
    <col min="14854" max="15104" width="9.140625" style="52"/>
    <col min="15105" max="15105" width="20.140625" style="52" customWidth="1"/>
    <col min="15106" max="15106" width="19" style="52" customWidth="1"/>
    <col min="15107" max="15107" width="26.28515625" style="52" bestFit="1" customWidth="1"/>
    <col min="15108" max="15108" width="28.5703125" style="52" customWidth="1"/>
    <col min="15109" max="15109" width="23.7109375" style="52" customWidth="1"/>
    <col min="15110" max="15360" width="9.140625" style="52"/>
    <col min="15361" max="15361" width="20.140625" style="52" customWidth="1"/>
    <col min="15362" max="15362" width="19" style="52" customWidth="1"/>
    <col min="15363" max="15363" width="26.28515625" style="52" bestFit="1" customWidth="1"/>
    <col min="15364" max="15364" width="28.5703125" style="52" customWidth="1"/>
    <col min="15365" max="15365" width="23.7109375" style="52" customWidth="1"/>
    <col min="15366" max="15616" width="9.140625" style="52"/>
    <col min="15617" max="15617" width="20.140625" style="52" customWidth="1"/>
    <col min="15618" max="15618" width="19" style="52" customWidth="1"/>
    <col min="15619" max="15619" width="26.28515625" style="52" bestFit="1" customWidth="1"/>
    <col min="15620" max="15620" width="28.5703125" style="52" customWidth="1"/>
    <col min="15621" max="15621" width="23.7109375" style="52" customWidth="1"/>
    <col min="15622" max="15872" width="9.140625" style="52"/>
    <col min="15873" max="15873" width="20.140625" style="52" customWidth="1"/>
    <col min="15874" max="15874" width="19" style="52" customWidth="1"/>
    <col min="15875" max="15875" width="26.28515625" style="52" bestFit="1" customWidth="1"/>
    <col min="15876" max="15876" width="28.5703125" style="52" customWidth="1"/>
    <col min="15877" max="15877" width="23.7109375" style="52" customWidth="1"/>
    <col min="15878" max="16128" width="9.140625" style="52"/>
    <col min="16129" max="16129" width="20.140625" style="52" customWidth="1"/>
    <col min="16130" max="16130" width="19" style="52" customWidth="1"/>
    <col min="16131" max="16131" width="26.28515625" style="52" bestFit="1" customWidth="1"/>
    <col min="16132" max="16132" width="28.5703125" style="52" customWidth="1"/>
    <col min="16133" max="16133" width="23.7109375" style="52" customWidth="1"/>
    <col min="16134" max="16384" width="9.140625" style="52"/>
  </cols>
  <sheetData>
    <row r="1" spans="1:5">
      <c r="A1" s="507" t="s">
        <v>36</v>
      </c>
      <c r="B1" s="507"/>
      <c r="C1" s="507"/>
      <c r="D1" s="507"/>
      <c r="E1" s="507"/>
    </row>
    <row r="2" spans="1:5">
      <c r="A2" s="53" t="s">
        <v>37</v>
      </c>
      <c r="B2" s="53"/>
      <c r="C2" s="53"/>
      <c r="D2" s="54"/>
      <c r="E2" s="55" t="s">
        <v>38</v>
      </c>
    </row>
    <row r="3" spans="1:5">
      <c r="A3" s="56"/>
      <c r="B3" s="508" t="s">
        <v>39</v>
      </c>
      <c r="C3" s="509"/>
      <c r="D3" s="57" t="s">
        <v>39</v>
      </c>
      <c r="E3" s="58"/>
    </row>
    <row r="4" spans="1:5">
      <c r="A4" s="59" t="s">
        <v>40</v>
      </c>
      <c r="B4" s="510" t="s">
        <v>41</v>
      </c>
      <c r="C4" s="511"/>
      <c r="D4" s="60" t="s">
        <v>42</v>
      </c>
      <c r="E4" s="59" t="s">
        <v>43</v>
      </c>
    </row>
    <row r="5" spans="1:5">
      <c r="A5" s="61"/>
      <c r="B5" s="62" t="s">
        <v>44</v>
      </c>
      <c r="C5" s="62" t="s">
        <v>45</v>
      </c>
      <c r="D5" s="60"/>
      <c r="E5" s="60"/>
    </row>
    <row r="6" spans="1:5">
      <c r="A6" s="63"/>
      <c r="B6" s="64"/>
      <c r="C6" s="64" t="s">
        <v>46</v>
      </c>
      <c r="D6" s="64"/>
      <c r="E6" s="64"/>
    </row>
    <row r="7" spans="1:5">
      <c r="A7" s="65">
        <v>2007</v>
      </c>
      <c r="B7" s="66">
        <v>2838275</v>
      </c>
      <c r="C7" s="67">
        <v>9680</v>
      </c>
      <c r="D7" s="66">
        <v>361638</v>
      </c>
      <c r="E7" s="68">
        <f>+B7+D7</f>
        <v>3199913</v>
      </c>
    </row>
    <row r="8" spans="1:5">
      <c r="A8" s="69">
        <v>2008</v>
      </c>
      <c r="B8" s="70">
        <v>2735910</v>
      </c>
      <c r="C8" s="71">
        <v>9015</v>
      </c>
      <c r="D8" s="70">
        <v>337358</v>
      </c>
      <c r="E8" s="72">
        <f>+B8+D8</f>
        <v>3073268</v>
      </c>
    </row>
    <row r="9" spans="1:5">
      <c r="A9" s="69">
        <v>2009</v>
      </c>
      <c r="B9" s="70">
        <f>2704665.15+C9</f>
        <v>2705332.5867699999</v>
      </c>
      <c r="C9" s="71">
        <v>667.43677000000002</v>
      </c>
      <c r="D9" s="70">
        <v>304126.69576999999</v>
      </c>
      <c r="E9" s="72">
        <f t="shared" ref="E9:E17" si="0">B9+D9</f>
        <v>3009459.28254</v>
      </c>
    </row>
    <row r="10" spans="1:5">
      <c r="A10" s="69">
        <v>2010</v>
      </c>
      <c r="B10" s="70">
        <f>3652449.7229+C10</f>
        <v>3652449.7228999999</v>
      </c>
      <c r="C10" s="71">
        <v>0</v>
      </c>
      <c r="D10" s="70">
        <v>281708.0993</v>
      </c>
      <c r="E10" s="72">
        <f t="shared" si="0"/>
        <v>3934157.8221999998</v>
      </c>
    </row>
    <row r="11" spans="1:5">
      <c r="A11" s="69">
        <v>2011</v>
      </c>
      <c r="B11" s="70">
        <v>4220461.1259000003</v>
      </c>
      <c r="C11" s="71">
        <v>0</v>
      </c>
      <c r="D11" s="70">
        <v>252515.42373000001</v>
      </c>
      <c r="E11" s="72">
        <f t="shared" si="0"/>
        <v>4472976.5496300003</v>
      </c>
    </row>
    <row r="12" spans="1:5">
      <c r="A12" s="69">
        <v>2012</v>
      </c>
      <c r="B12" s="73">
        <v>4763355</v>
      </c>
      <c r="C12" s="71">
        <v>0</v>
      </c>
      <c r="D12" s="73">
        <v>217621</v>
      </c>
      <c r="E12" s="72">
        <f t="shared" si="0"/>
        <v>4980976</v>
      </c>
    </row>
    <row r="13" spans="1:5">
      <c r="A13" s="69">
        <v>2013</v>
      </c>
      <c r="B13" s="73">
        <v>6108194.8644500002</v>
      </c>
      <c r="C13" s="71">
        <v>0</v>
      </c>
      <c r="D13" s="73">
        <v>181454.44320000001</v>
      </c>
      <c r="E13" s="72">
        <f t="shared" si="0"/>
        <v>6289649.3076499999</v>
      </c>
    </row>
    <row r="14" spans="1:5">
      <c r="A14" s="69">
        <v>2014</v>
      </c>
      <c r="B14" s="73">
        <v>8091944.2034499999</v>
      </c>
      <c r="C14" s="71">
        <v>0</v>
      </c>
      <c r="D14" s="73">
        <v>159809.74699000001</v>
      </c>
      <c r="E14" s="72">
        <f t="shared" si="0"/>
        <v>8251753.9504399998</v>
      </c>
    </row>
    <row r="15" spans="1:5">
      <c r="A15" s="69">
        <v>2015</v>
      </c>
      <c r="B15" s="73">
        <v>7148729.2904500002</v>
      </c>
      <c r="C15" s="71">
        <v>0</v>
      </c>
      <c r="D15" s="73">
        <v>134553.61549</v>
      </c>
      <c r="E15" s="72">
        <f t="shared" si="0"/>
        <v>7283282.90594</v>
      </c>
    </row>
    <row r="16" spans="1:5">
      <c r="A16" s="69">
        <v>2016</v>
      </c>
      <c r="B16" s="73">
        <v>6621983.3611500002</v>
      </c>
      <c r="C16" s="71">
        <v>0</v>
      </c>
      <c r="D16" s="73">
        <v>102581.96979</v>
      </c>
      <c r="E16" s="72">
        <f t="shared" si="0"/>
        <v>6724565.3309400007</v>
      </c>
    </row>
    <row r="17" spans="1:5">
      <c r="A17" s="74" t="s">
        <v>47</v>
      </c>
      <c r="B17" s="75">
        <v>6068231.0531500001</v>
      </c>
      <c r="C17" s="76">
        <v>0</v>
      </c>
      <c r="D17" s="75">
        <v>68257.346720000001</v>
      </c>
      <c r="E17" s="77">
        <f t="shared" si="0"/>
        <v>6136488.3998699998</v>
      </c>
    </row>
    <row r="18" spans="1:5">
      <c r="A18" s="78" t="s">
        <v>48</v>
      </c>
      <c r="B18" s="79"/>
      <c r="C18" s="79"/>
      <c r="D18" s="80"/>
      <c r="E18" s="79"/>
    </row>
    <row r="19" spans="1:5">
      <c r="A19" s="54" t="s">
        <v>49</v>
      </c>
      <c r="B19" s="79"/>
      <c r="C19" s="79"/>
      <c r="D19" s="79"/>
      <c r="E19" s="54"/>
    </row>
    <row r="20" spans="1:5">
      <c r="A20" s="54" t="s">
        <v>50</v>
      </c>
      <c r="B20" s="79"/>
      <c r="C20" s="79"/>
      <c r="D20" s="54"/>
      <c r="E20" s="81"/>
    </row>
  </sheetData>
  <mergeCells count="3">
    <mergeCell ref="A1:E1"/>
    <mergeCell ref="B3:C3"/>
    <mergeCell ref="B4: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6"/>
  <sheetViews>
    <sheetView workbookViewId="0">
      <selection sqref="A1:F2"/>
    </sheetView>
  </sheetViews>
  <sheetFormatPr defaultRowHeight="15"/>
  <cols>
    <col min="1" max="1" width="16.140625" customWidth="1"/>
    <col min="2" max="2" width="12.28515625" customWidth="1"/>
    <col min="3" max="3" width="14" customWidth="1"/>
    <col min="4" max="4" width="19.85546875" customWidth="1"/>
    <col min="5" max="5" width="12.5703125" customWidth="1"/>
    <col min="6" max="6" width="14.28515625" customWidth="1"/>
    <col min="257" max="257" width="16.140625" customWidth="1"/>
    <col min="258" max="258" width="12.28515625" customWidth="1"/>
    <col min="259" max="259" width="14" customWidth="1"/>
    <col min="260" max="260" width="19.85546875" customWidth="1"/>
    <col min="261" max="261" width="12.5703125" customWidth="1"/>
    <col min="262" max="262" width="14.28515625" customWidth="1"/>
    <col min="513" max="513" width="16.140625" customWidth="1"/>
    <col min="514" max="514" width="12.28515625" customWidth="1"/>
    <col min="515" max="515" width="14" customWidth="1"/>
    <col min="516" max="516" width="19.85546875" customWidth="1"/>
    <col min="517" max="517" width="12.5703125" customWidth="1"/>
    <col min="518" max="518" width="14.28515625" customWidth="1"/>
    <col min="769" max="769" width="16.140625" customWidth="1"/>
    <col min="770" max="770" width="12.28515625" customWidth="1"/>
    <col min="771" max="771" width="14" customWidth="1"/>
    <col min="772" max="772" width="19.85546875" customWidth="1"/>
    <col min="773" max="773" width="12.5703125" customWidth="1"/>
    <col min="774" max="774" width="14.28515625" customWidth="1"/>
    <col min="1025" max="1025" width="16.140625" customWidth="1"/>
    <col min="1026" max="1026" width="12.28515625" customWidth="1"/>
    <col min="1027" max="1027" width="14" customWidth="1"/>
    <col min="1028" max="1028" width="19.85546875" customWidth="1"/>
    <col min="1029" max="1029" width="12.5703125" customWidth="1"/>
    <col min="1030" max="1030" width="14.28515625" customWidth="1"/>
    <col min="1281" max="1281" width="16.140625" customWidth="1"/>
    <col min="1282" max="1282" width="12.28515625" customWidth="1"/>
    <col min="1283" max="1283" width="14" customWidth="1"/>
    <col min="1284" max="1284" width="19.85546875" customWidth="1"/>
    <col min="1285" max="1285" width="12.5703125" customWidth="1"/>
    <col min="1286" max="1286" width="14.28515625" customWidth="1"/>
    <col min="1537" max="1537" width="16.140625" customWidth="1"/>
    <col min="1538" max="1538" width="12.28515625" customWidth="1"/>
    <col min="1539" max="1539" width="14" customWidth="1"/>
    <col min="1540" max="1540" width="19.85546875" customWidth="1"/>
    <col min="1541" max="1541" width="12.5703125" customWidth="1"/>
    <col min="1542" max="1542" width="14.28515625" customWidth="1"/>
    <col min="1793" max="1793" width="16.140625" customWidth="1"/>
    <col min="1794" max="1794" width="12.28515625" customWidth="1"/>
    <col min="1795" max="1795" width="14" customWidth="1"/>
    <col min="1796" max="1796" width="19.85546875" customWidth="1"/>
    <col min="1797" max="1797" width="12.5703125" customWidth="1"/>
    <col min="1798" max="1798" width="14.28515625" customWidth="1"/>
    <col min="2049" max="2049" width="16.140625" customWidth="1"/>
    <col min="2050" max="2050" width="12.28515625" customWidth="1"/>
    <col min="2051" max="2051" width="14" customWidth="1"/>
    <col min="2052" max="2052" width="19.85546875" customWidth="1"/>
    <col min="2053" max="2053" width="12.5703125" customWidth="1"/>
    <col min="2054" max="2054" width="14.28515625" customWidth="1"/>
    <col min="2305" max="2305" width="16.140625" customWidth="1"/>
    <col min="2306" max="2306" width="12.28515625" customWidth="1"/>
    <col min="2307" max="2307" width="14" customWidth="1"/>
    <col min="2308" max="2308" width="19.85546875" customWidth="1"/>
    <col min="2309" max="2309" width="12.5703125" customWidth="1"/>
    <col min="2310" max="2310" width="14.28515625" customWidth="1"/>
    <col min="2561" max="2561" width="16.140625" customWidth="1"/>
    <col min="2562" max="2562" width="12.28515625" customWidth="1"/>
    <col min="2563" max="2563" width="14" customWidth="1"/>
    <col min="2564" max="2564" width="19.85546875" customWidth="1"/>
    <col min="2565" max="2565" width="12.5703125" customWidth="1"/>
    <col min="2566" max="2566" width="14.28515625" customWidth="1"/>
    <col min="2817" max="2817" width="16.140625" customWidth="1"/>
    <col min="2818" max="2818" width="12.28515625" customWidth="1"/>
    <col min="2819" max="2819" width="14" customWidth="1"/>
    <col min="2820" max="2820" width="19.85546875" customWidth="1"/>
    <col min="2821" max="2821" width="12.5703125" customWidth="1"/>
    <col min="2822" max="2822" width="14.28515625" customWidth="1"/>
    <col min="3073" max="3073" width="16.140625" customWidth="1"/>
    <col min="3074" max="3074" width="12.28515625" customWidth="1"/>
    <col min="3075" max="3075" width="14" customWidth="1"/>
    <col min="3076" max="3076" width="19.85546875" customWidth="1"/>
    <col min="3077" max="3077" width="12.5703125" customWidth="1"/>
    <col min="3078" max="3078" width="14.28515625" customWidth="1"/>
    <col min="3329" max="3329" width="16.140625" customWidth="1"/>
    <col min="3330" max="3330" width="12.28515625" customWidth="1"/>
    <col min="3331" max="3331" width="14" customWidth="1"/>
    <col min="3332" max="3332" width="19.85546875" customWidth="1"/>
    <col min="3333" max="3333" width="12.5703125" customWidth="1"/>
    <col min="3334" max="3334" width="14.28515625" customWidth="1"/>
    <col min="3585" max="3585" width="16.140625" customWidth="1"/>
    <col min="3586" max="3586" width="12.28515625" customWidth="1"/>
    <col min="3587" max="3587" width="14" customWidth="1"/>
    <col min="3588" max="3588" width="19.85546875" customWidth="1"/>
    <col min="3589" max="3589" width="12.5703125" customWidth="1"/>
    <col min="3590" max="3590" width="14.28515625" customWidth="1"/>
    <col min="3841" max="3841" width="16.140625" customWidth="1"/>
    <col min="3842" max="3842" width="12.28515625" customWidth="1"/>
    <col min="3843" max="3843" width="14" customWidth="1"/>
    <col min="3844" max="3844" width="19.85546875" customWidth="1"/>
    <col min="3845" max="3845" width="12.5703125" customWidth="1"/>
    <col min="3846" max="3846" width="14.28515625" customWidth="1"/>
    <col min="4097" max="4097" width="16.140625" customWidth="1"/>
    <col min="4098" max="4098" width="12.28515625" customWidth="1"/>
    <col min="4099" max="4099" width="14" customWidth="1"/>
    <col min="4100" max="4100" width="19.85546875" customWidth="1"/>
    <col min="4101" max="4101" width="12.5703125" customWidth="1"/>
    <col min="4102" max="4102" width="14.28515625" customWidth="1"/>
    <col min="4353" max="4353" width="16.140625" customWidth="1"/>
    <col min="4354" max="4354" width="12.28515625" customWidth="1"/>
    <col min="4355" max="4355" width="14" customWidth="1"/>
    <col min="4356" max="4356" width="19.85546875" customWidth="1"/>
    <col min="4357" max="4357" width="12.5703125" customWidth="1"/>
    <col min="4358" max="4358" width="14.28515625" customWidth="1"/>
    <col min="4609" max="4609" width="16.140625" customWidth="1"/>
    <col min="4610" max="4610" width="12.28515625" customWidth="1"/>
    <col min="4611" max="4611" width="14" customWidth="1"/>
    <col min="4612" max="4612" width="19.85546875" customWidth="1"/>
    <col min="4613" max="4613" width="12.5703125" customWidth="1"/>
    <col min="4614" max="4614" width="14.28515625" customWidth="1"/>
    <col min="4865" max="4865" width="16.140625" customWidth="1"/>
    <col min="4866" max="4866" width="12.28515625" customWidth="1"/>
    <col min="4867" max="4867" width="14" customWidth="1"/>
    <col min="4868" max="4868" width="19.85546875" customWidth="1"/>
    <col min="4869" max="4869" width="12.5703125" customWidth="1"/>
    <col min="4870" max="4870" width="14.28515625" customWidth="1"/>
    <col min="5121" max="5121" width="16.140625" customWidth="1"/>
    <col min="5122" max="5122" width="12.28515625" customWidth="1"/>
    <col min="5123" max="5123" width="14" customWidth="1"/>
    <col min="5124" max="5124" width="19.85546875" customWidth="1"/>
    <col min="5125" max="5125" width="12.5703125" customWidth="1"/>
    <col min="5126" max="5126" width="14.28515625" customWidth="1"/>
    <col min="5377" max="5377" width="16.140625" customWidth="1"/>
    <col min="5378" max="5378" width="12.28515625" customWidth="1"/>
    <col min="5379" max="5379" width="14" customWidth="1"/>
    <col min="5380" max="5380" width="19.85546875" customWidth="1"/>
    <col min="5381" max="5381" width="12.5703125" customWidth="1"/>
    <col min="5382" max="5382" width="14.28515625" customWidth="1"/>
    <col min="5633" max="5633" width="16.140625" customWidth="1"/>
    <col min="5634" max="5634" width="12.28515625" customWidth="1"/>
    <col min="5635" max="5635" width="14" customWidth="1"/>
    <col min="5636" max="5636" width="19.85546875" customWidth="1"/>
    <col min="5637" max="5637" width="12.5703125" customWidth="1"/>
    <col min="5638" max="5638" width="14.28515625" customWidth="1"/>
    <col min="5889" max="5889" width="16.140625" customWidth="1"/>
    <col min="5890" max="5890" width="12.28515625" customWidth="1"/>
    <col min="5891" max="5891" width="14" customWidth="1"/>
    <col min="5892" max="5892" width="19.85546875" customWidth="1"/>
    <col min="5893" max="5893" width="12.5703125" customWidth="1"/>
    <col min="5894" max="5894" width="14.28515625" customWidth="1"/>
    <col min="6145" max="6145" width="16.140625" customWidth="1"/>
    <col min="6146" max="6146" width="12.28515625" customWidth="1"/>
    <col min="6147" max="6147" width="14" customWidth="1"/>
    <col min="6148" max="6148" width="19.85546875" customWidth="1"/>
    <col min="6149" max="6149" width="12.5703125" customWidth="1"/>
    <col min="6150" max="6150" width="14.28515625" customWidth="1"/>
    <col min="6401" max="6401" width="16.140625" customWidth="1"/>
    <col min="6402" max="6402" width="12.28515625" customWidth="1"/>
    <col min="6403" max="6403" width="14" customWidth="1"/>
    <col min="6404" max="6404" width="19.85546875" customWidth="1"/>
    <col min="6405" max="6405" width="12.5703125" customWidth="1"/>
    <col min="6406" max="6406" width="14.28515625" customWidth="1"/>
    <col min="6657" max="6657" width="16.140625" customWidth="1"/>
    <col min="6658" max="6658" width="12.28515625" customWidth="1"/>
    <col min="6659" max="6659" width="14" customWidth="1"/>
    <col min="6660" max="6660" width="19.85546875" customWidth="1"/>
    <col min="6661" max="6661" width="12.5703125" customWidth="1"/>
    <col min="6662" max="6662" width="14.28515625" customWidth="1"/>
    <col min="6913" max="6913" width="16.140625" customWidth="1"/>
    <col min="6914" max="6914" width="12.28515625" customWidth="1"/>
    <col min="6915" max="6915" width="14" customWidth="1"/>
    <col min="6916" max="6916" width="19.85546875" customWidth="1"/>
    <col min="6917" max="6917" width="12.5703125" customWidth="1"/>
    <col min="6918" max="6918" width="14.28515625" customWidth="1"/>
    <col min="7169" max="7169" width="16.140625" customWidth="1"/>
    <col min="7170" max="7170" width="12.28515625" customWidth="1"/>
    <col min="7171" max="7171" width="14" customWidth="1"/>
    <col min="7172" max="7172" width="19.85546875" customWidth="1"/>
    <col min="7173" max="7173" width="12.5703125" customWidth="1"/>
    <col min="7174" max="7174" width="14.28515625" customWidth="1"/>
    <col min="7425" max="7425" width="16.140625" customWidth="1"/>
    <col min="7426" max="7426" width="12.28515625" customWidth="1"/>
    <col min="7427" max="7427" width="14" customWidth="1"/>
    <col min="7428" max="7428" width="19.85546875" customWidth="1"/>
    <col min="7429" max="7429" width="12.5703125" customWidth="1"/>
    <col min="7430" max="7430" width="14.28515625" customWidth="1"/>
    <col min="7681" max="7681" width="16.140625" customWidth="1"/>
    <col min="7682" max="7682" width="12.28515625" customWidth="1"/>
    <col min="7683" max="7683" width="14" customWidth="1"/>
    <col min="7684" max="7684" width="19.85546875" customWidth="1"/>
    <col min="7685" max="7685" width="12.5703125" customWidth="1"/>
    <col min="7686" max="7686" width="14.28515625" customWidth="1"/>
    <col min="7937" max="7937" width="16.140625" customWidth="1"/>
    <col min="7938" max="7938" width="12.28515625" customWidth="1"/>
    <col min="7939" max="7939" width="14" customWidth="1"/>
    <col min="7940" max="7940" width="19.85546875" customWidth="1"/>
    <col min="7941" max="7941" width="12.5703125" customWidth="1"/>
    <col min="7942" max="7942" width="14.28515625" customWidth="1"/>
    <col min="8193" max="8193" width="16.140625" customWidth="1"/>
    <col min="8194" max="8194" width="12.28515625" customWidth="1"/>
    <col min="8195" max="8195" width="14" customWidth="1"/>
    <col min="8196" max="8196" width="19.85546875" customWidth="1"/>
    <col min="8197" max="8197" width="12.5703125" customWidth="1"/>
    <col min="8198" max="8198" width="14.28515625" customWidth="1"/>
    <col min="8449" max="8449" width="16.140625" customWidth="1"/>
    <col min="8450" max="8450" width="12.28515625" customWidth="1"/>
    <col min="8451" max="8451" width="14" customWidth="1"/>
    <col min="8452" max="8452" width="19.85546875" customWidth="1"/>
    <col min="8453" max="8453" width="12.5703125" customWidth="1"/>
    <col min="8454" max="8454" width="14.28515625" customWidth="1"/>
    <col min="8705" max="8705" width="16.140625" customWidth="1"/>
    <col min="8706" max="8706" width="12.28515625" customWidth="1"/>
    <col min="8707" max="8707" width="14" customWidth="1"/>
    <col min="8708" max="8708" width="19.85546875" customWidth="1"/>
    <col min="8709" max="8709" width="12.5703125" customWidth="1"/>
    <col min="8710" max="8710" width="14.28515625" customWidth="1"/>
    <col min="8961" max="8961" width="16.140625" customWidth="1"/>
    <col min="8962" max="8962" width="12.28515625" customWidth="1"/>
    <col min="8963" max="8963" width="14" customWidth="1"/>
    <col min="8964" max="8964" width="19.85546875" customWidth="1"/>
    <col min="8965" max="8965" width="12.5703125" customWidth="1"/>
    <col min="8966" max="8966" width="14.28515625" customWidth="1"/>
    <col min="9217" max="9217" width="16.140625" customWidth="1"/>
    <col min="9218" max="9218" width="12.28515625" customWidth="1"/>
    <col min="9219" max="9219" width="14" customWidth="1"/>
    <col min="9220" max="9220" width="19.85546875" customWidth="1"/>
    <col min="9221" max="9221" width="12.5703125" customWidth="1"/>
    <col min="9222" max="9222" width="14.28515625" customWidth="1"/>
    <col min="9473" max="9473" width="16.140625" customWidth="1"/>
    <col min="9474" max="9474" width="12.28515625" customWidth="1"/>
    <col min="9475" max="9475" width="14" customWidth="1"/>
    <col min="9476" max="9476" width="19.85546875" customWidth="1"/>
    <col min="9477" max="9477" width="12.5703125" customWidth="1"/>
    <col min="9478" max="9478" width="14.28515625" customWidth="1"/>
    <col min="9729" max="9729" width="16.140625" customWidth="1"/>
    <col min="9730" max="9730" width="12.28515625" customWidth="1"/>
    <col min="9731" max="9731" width="14" customWidth="1"/>
    <col min="9732" max="9732" width="19.85546875" customWidth="1"/>
    <col min="9733" max="9733" width="12.5703125" customWidth="1"/>
    <col min="9734" max="9734" width="14.28515625" customWidth="1"/>
    <col min="9985" max="9985" width="16.140625" customWidth="1"/>
    <col min="9986" max="9986" width="12.28515625" customWidth="1"/>
    <col min="9987" max="9987" width="14" customWidth="1"/>
    <col min="9988" max="9988" width="19.85546875" customWidth="1"/>
    <col min="9989" max="9989" width="12.5703125" customWidth="1"/>
    <col min="9990" max="9990" width="14.28515625" customWidth="1"/>
    <col min="10241" max="10241" width="16.140625" customWidth="1"/>
    <col min="10242" max="10242" width="12.28515625" customWidth="1"/>
    <col min="10243" max="10243" width="14" customWidth="1"/>
    <col min="10244" max="10244" width="19.85546875" customWidth="1"/>
    <col min="10245" max="10245" width="12.5703125" customWidth="1"/>
    <col min="10246" max="10246" width="14.28515625" customWidth="1"/>
    <col min="10497" max="10497" width="16.140625" customWidth="1"/>
    <col min="10498" max="10498" width="12.28515625" customWidth="1"/>
    <col min="10499" max="10499" width="14" customWidth="1"/>
    <col min="10500" max="10500" width="19.85546875" customWidth="1"/>
    <col min="10501" max="10501" width="12.5703125" customWidth="1"/>
    <col min="10502" max="10502" width="14.28515625" customWidth="1"/>
    <col min="10753" max="10753" width="16.140625" customWidth="1"/>
    <col min="10754" max="10754" width="12.28515625" customWidth="1"/>
    <col min="10755" max="10755" width="14" customWidth="1"/>
    <col min="10756" max="10756" width="19.85546875" customWidth="1"/>
    <col min="10757" max="10757" width="12.5703125" customWidth="1"/>
    <col min="10758" max="10758" width="14.28515625" customWidth="1"/>
    <col min="11009" max="11009" width="16.140625" customWidth="1"/>
    <col min="11010" max="11010" width="12.28515625" customWidth="1"/>
    <col min="11011" max="11011" width="14" customWidth="1"/>
    <col min="11012" max="11012" width="19.85546875" customWidth="1"/>
    <col min="11013" max="11013" width="12.5703125" customWidth="1"/>
    <col min="11014" max="11014" width="14.28515625" customWidth="1"/>
    <col min="11265" max="11265" width="16.140625" customWidth="1"/>
    <col min="11266" max="11266" width="12.28515625" customWidth="1"/>
    <col min="11267" max="11267" width="14" customWidth="1"/>
    <col min="11268" max="11268" width="19.85546875" customWidth="1"/>
    <col min="11269" max="11269" width="12.5703125" customWidth="1"/>
    <col min="11270" max="11270" width="14.28515625" customWidth="1"/>
    <col min="11521" max="11521" width="16.140625" customWidth="1"/>
    <col min="11522" max="11522" width="12.28515625" customWidth="1"/>
    <col min="11523" max="11523" width="14" customWidth="1"/>
    <col min="11524" max="11524" width="19.85546875" customWidth="1"/>
    <col min="11525" max="11525" width="12.5703125" customWidth="1"/>
    <col min="11526" max="11526" width="14.28515625" customWidth="1"/>
    <col min="11777" max="11777" width="16.140625" customWidth="1"/>
    <col min="11778" max="11778" width="12.28515625" customWidth="1"/>
    <col min="11779" max="11779" width="14" customWidth="1"/>
    <col min="11780" max="11780" width="19.85546875" customWidth="1"/>
    <col min="11781" max="11781" width="12.5703125" customWidth="1"/>
    <col min="11782" max="11782" width="14.28515625" customWidth="1"/>
    <col min="12033" max="12033" width="16.140625" customWidth="1"/>
    <col min="12034" max="12034" width="12.28515625" customWidth="1"/>
    <col min="12035" max="12035" width="14" customWidth="1"/>
    <col min="12036" max="12036" width="19.85546875" customWidth="1"/>
    <col min="12037" max="12037" width="12.5703125" customWidth="1"/>
    <col min="12038" max="12038" width="14.28515625" customWidth="1"/>
    <col min="12289" max="12289" width="16.140625" customWidth="1"/>
    <col min="12290" max="12290" width="12.28515625" customWidth="1"/>
    <col min="12291" max="12291" width="14" customWidth="1"/>
    <col min="12292" max="12292" width="19.85546875" customWidth="1"/>
    <col min="12293" max="12293" width="12.5703125" customWidth="1"/>
    <col min="12294" max="12294" width="14.28515625" customWidth="1"/>
    <col min="12545" max="12545" width="16.140625" customWidth="1"/>
    <col min="12546" max="12546" width="12.28515625" customWidth="1"/>
    <col min="12547" max="12547" width="14" customWidth="1"/>
    <col min="12548" max="12548" width="19.85546875" customWidth="1"/>
    <col min="12549" max="12549" width="12.5703125" customWidth="1"/>
    <col min="12550" max="12550" width="14.28515625" customWidth="1"/>
    <col min="12801" max="12801" width="16.140625" customWidth="1"/>
    <col min="12802" max="12802" width="12.28515625" customWidth="1"/>
    <col min="12803" max="12803" width="14" customWidth="1"/>
    <col min="12804" max="12804" width="19.85546875" customWidth="1"/>
    <col min="12805" max="12805" width="12.5703125" customWidth="1"/>
    <col min="12806" max="12806" width="14.28515625" customWidth="1"/>
    <col min="13057" max="13057" width="16.140625" customWidth="1"/>
    <col min="13058" max="13058" width="12.28515625" customWidth="1"/>
    <col min="13059" max="13059" width="14" customWidth="1"/>
    <col min="13060" max="13060" width="19.85546875" customWidth="1"/>
    <col min="13061" max="13061" width="12.5703125" customWidth="1"/>
    <col min="13062" max="13062" width="14.28515625" customWidth="1"/>
    <col min="13313" max="13313" width="16.140625" customWidth="1"/>
    <col min="13314" max="13314" width="12.28515625" customWidth="1"/>
    <col min="13315" max="13315" width="14" customWidth="1"/>
    <col min="13316" max="13316" width="19.85546875" customWidth="1"/>
    <col min="13317" max="13317" width="12.5703125" customWidth="1"/>
    <col min="13318" max="13318" width="14.28515625" customWidth="1"/>
    <col min="13569" max="13569" width="16.140625" customWidth="1"/>
    <col min="13570" max="13570" width="12.28515625" customWidth="1"/>
    <col min="13571" max="13571" width="14" customWidth="1"/>
    <col min="13572" max="13572" width="19.85546875" customWidth="1"/>
    <col min="13573" max="13573" width="12.5703125" customWidth="1"/>
    <col min="13574" max="13574" width="14.28515625" customWidth="1"/>
    <col min="13825" max="13825" width="16.140625" customWidth="1"/>
    <col min="13826" max="13826" width="12.28515625" customWidth="1"/>
    <col min="13827" max="13827" width="14" customWidth="1"/>
    <col min="13828" max="13828" width="19.85546875" customWidth="1"/>
    <col min="13829" max="13829" width="12.5703125" customWidth="1"/>
    <col min="13830" max="13830" width="14.28515625" customWidth="1"/>
    <col min="14081" max="14081" width="16.140625" customWidth="1"/>
    <col min="14082" max="14082" width="12.28515625" customWidth="1"/>
    <col min="14083" max="14083" width="14" customWidth="1"/>
    <col min="14084" max="14084" width="19.85546875" customWidth="1"/>
    <col min="14085" max="14085" width="12.5703125" customWidth="1"/>
    <col min="14086" max="14086" width="14.28515625" customWidth="1"/>
    <col min="14337" max="14337" width="16.140625" customWidth="1"/>
    <col min="14338" max="14338" width="12.28515625" customWidth="1"/>
    <col min="14339" max="14339" width="14" customWidth="1"/>
    <col min="14340" max="14340" width="19.85546875" customWidth="1"/>
    <col min="14341" max="14341" width="12.5703125" customWidth="1"/>
    <col min="14342" max="14342" width="14.28515625" customWidth="1"/>
    <col min="14593" max="14593" width="16.140625" customWidth="1"/>
    <col min="14594" max="14594" width="12.28515625" customWidth="1"/>
    <col min="14595" max="14595" width="14" customWidth="1"/>
    <col min="14596" max="14596" width="19.85546875" customWidth="1"/>
    <col min="14597" max="14597" width="12.5703125" customWidth="1"/>
    <col min="14598" max="14598" width="14.28515625" customWidth="1"/>
    <col min="14849" max="14849" width="16.140625" customWidth="1"/>
    <col min="14850" max="14850" width="12.28515625" customWidth="1"/>
    <col min="14851" max="14851" width="14" customWidth="1"/>
    <col min="14852" max="14852" width="19.85546875" customWidth="1"/>
    <col min="14853" max="14853" width="12.5703125" customWidth="1"/>
    <col min="14854" max="14854" width="14.28515625" customWidth="1"/>
    <col min="15105" max="15105" width="16.140625" customWidth="1"/>
    <col min="15106" max="15106" width="12.28515625" customWidth="1"/>
    <col min="15107" max="15107" width="14" customWidth="1"/>
    <col min="15108" max="15108" width="19.85546875" customWidth="1"/>
    <col min="15109" max="15109" width="12.5703125" customWidth="1"/>
    <col min="15110" max="15110" width="14.28515625" customWidth="1"/>
    <col min="15361" max="15361" width="16.140625" customWidth="1"/>
    <col min="15362" max="15362" width="12.28515625" customWidth="1"/>
    <col min="15363" max="15363" width="14" customWidth="1"/>
    <col min="15364" max="15364" width="19.85546875" customWidth="1"/>
    <col min="15365" max="15365" width="12.5703125" customWidth="1"/>
    <col min="15366" max="15366" width="14.28515625" customWidth="1"/>
    <col min="15617" max="15617" width="16.140625" customWidth="1"/>
    <col min="15618" max="15618" width="12.28515625" customWidth="1"/>
    <col min="15619" max="15619" width="14" customWidth="1"/>
    <col min="15620" max="15620" width="19.85546875" customWidth="1"/>
    <col min="15621" max="15621" width="12.5703125" customWidth="1"/>
    <col min="15622" max="15622" width="14.28515625" customWidth="1"/>
    <col min="15873" max="15873" width="16.140625" customWidth="1"/>
    <col min="15874" max="15874" width="12.28515625" customWidth="1"/>
    <col min="15875" max="15875" width="14" customWidth="1"/>
    <col min="15876" max="15876" width="19.85546875" customWidth="1"/>
    <col min="15877" max="15877" width="12.5703125" customWidth="1"/>
    <col min="15878" max="15878" width="14.28515625" customWidth="1"/>
    <col min="16129" max="16129" width="16.140625" customWidth="1"/>
    <col min="16130" max="16130" width="12.28515625" customWidth="1"/>
    <col min="16131" max="16131" width="14" customWidth="1"/>
    <col min="16132" max="16132" width="19.85546875" customWidth="1"/>
    <col min="16133" max="16133" width="12.5703125" customWidth="1"/>
    <col min="16134" max="16134" width="14.28515625" customWidth="1"/>
  </cols>
  <sheetData>
    <row r="1" spans="1:6">
      <c r="A1" s="518" t="s">
        <v>51</v>
      </c>
      <c r="B1" s="518"/>
      <c r="C1" s="518"/>
      <c r="D1" s="518"/>
      <c r="E1" s="518"/>
      <c r="F1" s="518"/>
    </row>
    <row r="2" spans="1:6">
      <c r="A2" s="518"/>
      <c r="B2" s="518"/>
      <c r="C2" s="518"/>
      <c r="D2" s="518"/>
      <c r="E2" s="518"/>
      <c r="F2" s="518"/>
    </row>
    <row r="3" spans="1:6">
      <c r="A3" s="82"/>
      <c r="B3" s="83"/>
      <c r="C3" s="83"/>
      <c r="D3" s="83"/>
      <c r="E3" s="83"/>
      <c r="F3" s="84"/>
    </row>
    <row r="4" spans="1:6" ht="36">
      <c r="A4" s="85" t="s">
        <v>52</v>
      </c>
      <c r="B4" s="85" t="s">
        <v>53</v>
      </c>
      <c r="C4" s="85" t="s">
        <v>54</v>
      </c>
      <c r="D4" s="85" t="s">
        <v>55</v>
      </c>
      <c r="E4" s="85" t="s">
        <v>56</v>
      </c>
      <c r="F4" s="85" t="s">
        <v>57</v>
      </c>
    </row>
    <row r="5" spans="1:6">
      <c r="A5" s="86" t="s">
        <v>58</v>
      </c>
      <c r="B5" s="87" t="s">
        <v>9</v>
      </c>
      <c r="C5" s="87" t="s">
        <v>59</v>
      </c>
      <c r="D5" s="88">
        <v>127183.24</v>
      </c>
      <c r="E5" s="87" t="s">
        <v>60</v>
      </c>
      <c r="F5" s="87" t="s">
        <v>59</v>
      </c>
    </row>
    <row r="6" spans="1:6">
      <c r="A6" s="86" t="s">
        <v>61</v>
      </c>
      <c r="B6" s="87" t="s">
        <v>9</v>
      </c>
      <c r="C6" s="87" t="s">
        <v>62</v>
      </c>
      <c r="D6" s="88">
        <v>290700000</v>
      </c>
      <c r="E6" s="89">
        <v>4.4999999999999998E-2</v>
      </c>
      <c r="F6" s="87" t="s">
        <v>63</v>
      </c>
    </row>
    <row r="7" spans="1:6">
      <c r="A7" s="86" t="s">
        <v>64</v>
      </c>
      <c r="B7" s="87" t="s">
        <v>9</v>
      </c>
      <c r="C7" s="87" t="s">
        <v>65</v>
      </c>
      <c r="D7" s="88">
        <v>315825000</v>
      </c>
      <c r="E7" s="89">
        <v>0.03</v>
      </c>
      <c r="F7" s="87" t="s">
        <v>66</v>
      </c>
    </row>
    <row r="8" spans="1:6">
      <c r="A8" s="86" t="s">
        <v>67</v>
      </c>
      <c r="B8" s="87" t="s">
        <v>9</v>
      </c>
      <c r="C8" s="87" t="s">
        <v>68</v>
      </c>
      <c r="D8" s="88">
        <v>426500000</v>
      </c>
      <c r="E8" s="89">
        <v>1.0999999999999999E-2</v>
      </c>
      <c r="F8" s="87" t="s">
        <v>69</v>
      </c>
    </row>
    <row r="9" spans="1:6">
      <c r="A9" s="86" t="s">
        <v>70</v>
      </c>
      <c r="B9" s="87" t="s">
        <v>9</v>
      </c>
      <c r="C9" s="87" t="s">
        <v>71</v>
      </c>
      <c r="D9" s="88">
        <v>861251.84</v>
      </c>
      <c r="E9" s="87" t="s">
        <v>60</v>
      </c>
      <c r="F9" s="87" t="s">
        <v>72</v>
      </c>
    </row>
    <row r="10" spans="1:6">
      <c r="A10" s="86" t="s">
        <v>73</v>
      </c>
      <c r="B10" s="87" t="s">
        <v>74</v>
      </c>
      <c r="C10" s="87" t="s">
        <v>75</v>
      </c>
      <c r="D10" s="88">
        <v>98700000</v>
      </c>
      <c r="E10" s="89">
        <v>0.06</v>
      </c>
      <c r="F10" s="87" t="s">
        <v>76</v>
      </c>
    </row>
    <row r="11" spans="1:6">
      <c r="A11" s="512" t="s">
        <v>77</v>
      </c>
      <c r="B11" s="513"/>
      <c r="C11" s="514"/>
      <c r="D11" s="88">
        <v>193040421</v>
      </c>
      <c r="E11" s="87" t="s">
        <v>78</v>
      </c>
      <c r="F11" s="87" t="s">
        <v>78</v>
      </c>
    </row>
    <row r="12" spans="1:6">
      <c r="A12" s="86" t="s">
        <v>79</v>
      </c>
      <c r="B12" s="87" t="s">
        <v>9</v>
      </c>
      <c r="C12" s="87" t="s">
        <v>80</v>
      </c>
      <c r="D12" s="88">
        <v>92408.82</v>
      </c>
      <c r="E12" s="87" t="s">
        <v>60</v>
      </c>
      <c r="F12" s="87" t="s">
        <v>81</v>
      </c>
    </row>
    <row r="13" spans="1:6">
      <c r="A13" s="86" t="s">
        <v>82</v>
      </c>
      <c r="B13" s="87" t="s">
        <v>83</v>
      </c>
      <c r="C13" s="87" t="s">
        <v>84</v>
      </c>
      <c r="D13" s="88">
        <v>18859565.059999999</v>
      </c>
      <c r="E13" s="87" t="s">
        <v>85</v>
      </c>
      <c r="F13" s="87" t="s">
        <v>59</v>
      </c>
    </row>
    <row r="14" spans="1:6">
      <c r="A14" s="512" t="s">
        <v>77</v>
      </c>
      <c r="B14" s="513"/>
      <c r="C14" s="514"/>
      <c r="D14" s="88">
        <v>34502065.509999998</v>
      </c>
      <c r="E14" s="87" t="s">
        <v>78</v>
      </c>
      <c r="F14" s="87" t="s">
        <v>78</v>
      </c>
    </row>
    <row r="15" spans="1:6">
      <c r="A15" s="86" t="s">
        <v>86</v>
      </c>
      <c r="B15" s="87" t="s">
        <v>74</v>
      </c>
      <c r="C15" s="87" t="s">
        <v>84</v>
      </c>
      <c r="D15" s="88">
        <v>16706174.52</v>
      </c>
      <c r="E15" s="87" t="s">
        <v>87</v>
      </c>
      <c r="F15" s="87" t="s">
        <v>59</v>
      </c>
    </row>
    <row r="16" spans="1:6">
      <c r="A16" s="512" t="s">
        <v>77</v>
      </c>
      <c r="B16" s="513"/>
      <c r="C16" s="514"/>
      <c r="D16" s="88">
        <v>32674437.309999999</v>
      </c>
      <c r="E16" s="87" t="s">
        <v>78</v>
      </c>
      <c r="F16" s="87" t="s">
        <v>78</v>
      </c>
    </row>
    <row r="17" spans="1:6">
      <c r="A17" s="86" t="s">
        <v>88</v>
      </c>
      <c r="B17" s="87" t="s">
        <v>74</v>
      </c>
      <c r="C17" s="87" t="s">
        <v>89</v>
      </c>
      <c r="D17" s="88">
        <v>125000000</v>
      </c>
      <c r="E17" s="89">
        <v>4.4999999999999998E-2</v>
      </c>
      <c r="F17" s="87" t="s">
        <v>90</v>
      </c>
    </row>
    <row r="18" spans="1:6">
      <c r="A18" s="512" t="s">
        <v>77</v>
      </c>
      <c r="B18" s="513"/>
      <c r="C18" s="514"/>
      <c r="D18" s="88">
        <v>244478750</v>
      </c>
      <c r="E18" s="87" t="s">
        <v>78</v>
      </c>
      <c r="F18" s="87" t="s">
        <v>78</v>
      </c>
    </row>
    <row r="19" spans="1:6">
      <c r="A19" s="86" t="s">
        <v>91</v>
      </c>
      <c r="B19" s="87" t="s">
        <v>9</v>
      </c>
      <c r="C19" s="87" t="s">
        <v>92</v>
      </c>
      <c r="D19" s="88">
        <v>310000000</v>
      </c>
      <c r="E19" s="89">
        <v>2.5000000000000001E-2</v>
      </c>
      <c r="F19" s="87" t="s">
        <v>93</v>
      </c>
    </row>
    <row r="20" spans="1:6">
      <c r="A20" s="86" t="s">
        <v>94</v>
      </c>
      <c r="B20" s="87" t="s">
        <v>9</v>
      </c>
      <c r="C20" s="87" t="s">
        <v>95</v>
      </c>
      <c r="D20" s="88">
        <v>157500000</v>
      </c>
      <c r="E20" s="89">
        <v>4.9500000000000002E-2</v>
      </c>
      <c r="F20" s="87" t="s">
        <v>69</v>
      </c>
    </row>
    <row r="21" spans="1:6">
      <c r="A21" s="86" t="s">
        <v>96</v>
      </c>
      <c r="B21" s="87" t="s">
        <v>9</v>
      </c>
      <c r="C21" s="87" t="s">
        <v>97</v>
      </c>
      <c r="D21" s="88">
        <v>200000000</v>
      </c>
      <c r="E21" s="89">
        <v>5.0000000000000001E-3</v>
      </c>
      <c r="F21" s="87" t="s">
        <v>98</v>
      </c>
    </row>
    <row r="22" spans="1:6">
      <c r="A22" s="86" t="s">
        <v>99</v>
      </c>
      <c r="B22" s="87" t="s">
        <v>74</v>
      </c>
      <c r="C22" s="87" t="s">
        <v>100</v>
      </c>
      <c r="D22" s="88">
        <v>165000000</v>
      </c>
      <c r="E22" s="89">
        <v>3.5000000000000003E-2</v>
      </c>
      <c r="F22" s="87" t="s">
        <v>63</v>
      </c>
    </row>
    <row r="23" spans="1:6">
      <c r="A23" s="512" t="s">
        <v>77</v>
      </c>
      <c r="B23" s="513"/>
      <c r="C23" s="514"/>
      <c r="D23" s="88">
        <v>322711950</v>
      </c>
      <c r="E23" s="87" t="s">
        <v>78</v>
      </c>
      <c r="F23" s="87" t="s">
        <v>78</v>
      </c>
    </row>
    <row r="24" spans="1:6">
      <c r="A24" s="86" t="s">
        <v>101</v>
      </c>
      <c r="B24" s="87" t="s">
        <v>9</v>
      </c>
      <c r="C24" s="87" t="s">
        <v>102</v>
      </c>
      <c r="D24" s="88">
        <v>400000000</v>
      </c>
      <c r="E24" s="89">
        <v>1.8499999999999999E-2</v>
      </c>
      <c r="F24" s="87" t="s">
        <v>103</v>
      </c>
    </row>
    <row r="25" spans="1:6">
      <c r="A25" s="86" t="s">
        <v>104</v>
      </c>
      <c r="B25" s="87" t="s">
        <v>9</v>
      </c>
      <c r="C25" s="87" t="s">
        <v>105</v>
      </c>
      <c r="D25" s="88">
        <v>313110000</v>
      </c>
      <c r="E25" s="89">
        <v>0.05</v>
      </c>
      <c r="F25" s="87" t="s">
        <v>106</v>
      </c>
    </row>
    <row r="26" spans="1:6">
      <c r="A26" s="86" t="s">
        <v>107</v>
      </c>
      <c r="B26" s="87" t="s">
        <v>74</v>
      </c>
      <c r="C26" s="87" t="s">
        <v>108</v>
      </c>
      <c r="D26" s="88">
        <v>145000000</v>
      </c>
      <c r="E26" s="89">
        <v>0.03</v>
      </c>
      <c r="F26" s="87" t="s">
        <v>109</v>
      </c>
    </row>
    <row r="27" spans="1:6">
      <c r="A27" s="512" t="s">
        <v>77</v>
      </c>
      <c r="B27" s="513"/>
      <c r="C27" s="514"/>
      <c r="D27" s="88">
        <v>283595350</v>
      </c>
      <c r="E27" s="87" t="s">
        <v>78</v>
      </c>
      <c r="F27" s="87" t="s">
        <v>78</v>
      </c>
    </row>
    <row r="28" spans="1:6">
      <c r="A28" s="86" t="s">
        <v>110</v>
      </c>
      <c r="B28" s="87" t="s">
        <v>9</v>
      </c>
      <c r="C28" s="87" t="s">
        <v>111</v>
      </c>
      <c r="D28" s="88">
        <v>60000000</v>
      </c>
      <c r="E28" s="89">
        <v>3.0000000000000001E-3</v>
      </c>
      <c r="F28" s="87" t="s">
        <v>112</v>
      </c>
    </row>
    <row r="29" spans="1:6">
      <c r="A29" s="86" t="s">
        <v>113</v>
      </c>
      <c r="B29" s="87" t="s">
        <v>9</v>
      </c>
      <c r="C29" s="87" t="s">
        <v>114</v>
      </c>
      <c r="D29" s="88">
        <v>322900000</v>
      </c>
      <c r="E29" s="89">
        <v>0.05</v>
      </c>
      <c r="F29" s="87" t="s">
        <v>115</v>
      </c>
    </row>
    <row r="30" spans="1:6">
      <c r="A30" s="86" t="s">
        <v>116</v>
      </c>
      <c r="B30" s="87" t="s">
        <v>9</v>
      </c>
      <c r="C30" s="87" t="s">
        <v>117</v>
      </c>
      <c r="D30" s="88">
        <v>305000000</v>
      </c>
      <c r="E30" s="89">
        <v>0.05</v>
      </c>
      <c r="F30" s="87" t="s">
        <v>118</v>
      </c>
    </row>
    <row r="31" spans="1:6">
      <c r="A31" s="86" t="s">
        <v>119</v>
      </c>
      <c r="B31" s="87" t="s">
        <v>9</v>
      </c>
      <c r="C31" s="87" t="s">
        <v>120</v>
      </c>
      <c r="D31" s="88">
        <v>350000000</v>
      </c>
      <c r="E31" s="89">
        <v>0.04</v>
      </c>
      <c r="F31" s="87" t="s">
        <v>121</v>
      </c>
    </row>
    <row r="32" spans="1:6">
      <c r="A32" s="86" t="s">
        <v>122</v>
      </c>
      <c r="B32" s="87" t="s">
        <v>9</v>
      </c>
      <c r="C32" s="87" t="s">
        <v>123</v>
      </c>
      <c r="D32" s="88">
        <v>380000000</v>
      </c>
      <c r="E32" s="89">
        <v>0.04</v>
      </c>
      <c r="F32" s="87" t="s">
        <v>124</v>
      </c>
    </row>
    <row r="33" spans="1:6">
      <c r="A33" s="86" t="s">
        <v>125</v>
      </c>
      <c r="B33" s="87" t="s">
        <v>9</v>
      </c>
      <c r="C33" s="87" t="s">
        <v>126</v>
      </c>
      <c r="D33" s="88">
        <v>235000000</v>
      </c>
      <c r="E33" s="89">
        <v>2.3E-2</v>
      </c>
      <c r="F33" s="87" t="s">
        <v>127</v>
      </c>
    </row>
    <row r="34" spans="1:6">
      <c r="A34" s="86" t="s">
        <v>128</v>
      </c>
      <c r="B34" s="87" t="s">
        <v>9</v>
      </c>
      <c r="C34" s="87" t="s">
        <v>129</v>
      </c>
      <c r="D34" s="88">
        <v>50000000</v>
      </c>
      <c r="E34" s="89">
        <v>3.1E-2</v>
      </c>
      <c r="F34" s="87" t="s">
        <v>130</v>
      </c>
    </row>
    <row r="35" spans="1:6">
      <c r="A35" s="86" t="s">
        <v>131</v>
      </c>
      <c r="B35" s="87" t="s">
        <v>74</v>
      </c>
      <c r="C35" s="87" t="s">
        <v>132</v>
      </c>
      <c r="D35" s="88">
        <v>234105000</v>
      </c>
      <c r="E35" s="89">
        <v>5.7500000000000002E-2</v>
      </c>
      <c r="F35" s="87" t="s">
        <v>133</v>
      </c>
    </row>
    <row r="36" spans="1:6">
      <c r="A36" s="512" t="s">
        <v>77</v>
      </c>
      <c r="B36" s="513"/>
      <c r="C36" s="514"/>
      <c r="D36" s="88">
        <v>457869582.14999998</v>
      </c>
      <c r="E36" s="87" t="s">
        <v>78</v>
      </c>
      <c r="F36" s="87" t="s">
        <v>78</v>
      </c>
    </row>
    <row r="37" spans="1:6">
      <c r="A37" s="86" t="s">
        <v>134</v>
      </c>
      <c r="B37" s="87" t="s">
        <v>9</v>
      </c>
      <c r="C37" s="87" t="s">
        <v>135</v>
      </c>
      <c r="D37" s="88">
        <v>300000000</v>
      </c>
      <c r="E37" s="89">
        <v>2.2499999999999999E-2</v>
      </c>
      <c r="F37" s="87" t="s">
        <v>136</v>
      </c>
    </row>
    <row r="38" spans="1:6">
      <c r="A38" s="86" t="s">
        <v>137</v>
      </c>
      <c r="B38" s="87" t="s">
        <v>9</v>
      </c>
      <c r="C38" s="87" t="s">
        <v>138</v>
      </c>
      <c r="D38" s="88">
        <v>150000000</v>
      </c>
      <c r="E38" s="89">
        <v>1.95E-2</v>
      </c>
      <c r="F38" s="87" t="s">
        <v>139</v>
      </c>
    </row>
    <row r="39" spans="1:6" s="92" customFormat="1" ht="12.75">
      <c r="A39" s="515" t="s">
        <v>140</v>
      </c>
      <c r="B39" s="516"/>
      <c r="C39" s="517"/>
      <c r="D39" s="90">
        <v>6136488399.8699999</v>
      </c>
      <c r="E39" s="91" t="s">
        <v>78</v>
      </c>
      <c r="F39" s="91" t="s">
        <v>78</v>
      </c>
    </row>
    <row r="40" spans="1:6">
      <c r="A40" s="82"/>
      <c r="B40" s="82"/>
      <c r="C40" s="82"/>
      <c r="D40" s="82"/>
      <c r="E40" s="82"/>
      <c r="F40" s="82"/>
    </row>
    <row r="41" spans="1:6">
      <c r="A41" s="83" t="s">
        <v>141</v>
      </c>
      <c r="B41" s="82"/>
      <c r="C41" s="82"/>
      <c r="D41" s="82"/>
      <c r="E41" s="82"/>
      <c r="F41" s="82"/>
    </row>
    <row r="42" spans="1:6">
      <c r="A42" s="83" t="s">
        <v>142</v>
      </c>
      <c r="B42" s="82"/>
      <c r="C42" s="82"/>
      <c r="D42" s="82"/>
      <c r="E42" s="82"/>
      <c r="F42" s="82"/>
    </row>
    <row r="43" spans="1:6">
      <c r="A43" s="83" t="s">
        <v>143</v>
      </c>
      <c r="B43" s="82"/>
      <c r="C43" s="82"/>
      <c r="D43" s="82"/>
      <c r="E43" s="82"/>
      <c r="F43" s="82"/>
    </row>
    <row r="44" spans="1:6">
      <c r="A44" s="83" t="s">
        <v>78</v>
      </c>
      <c r="B44" s="82"/>
      <c r="C44" s="82"/>
      <c r="D44" s="82"/>
      <c r="E44" s="82"/>
      <c r="F44" s="82"/>
    </row>
    <row r="45" spans="1:6">
      <c r="A45" s="83" t="s">
        <v>144</v>
      </c>
      <c r="B45" s="82"/>
      <c r="C45" s="82"/>
      <c r="D45" s="82"/>
      <c r="E45" s="82"/>
      <c r="F45" s="82"/>
    </row>
    <row r="46" spans="1:6">
      <c r="A46" s="83" t="s">
        <v>145</v>
      </c>
      <c r="B46" s="82"/>
      <c r="C46" s="82"/>
      <c r="D46" s="82"/>
      <c r="E46" s="82"/>
      <c r="F46" s="82"/>
    </row>
  </sheetData>
  <mergeCells count="9">
    <mergeCell ref="A27:C27"/>
    <mergeCell ref="A36:C36"/>
    <mergeCell ref="A39:C39"/>
    <mergeCell ref="A1:F2"/>
    <mergeCell ref="A11:C11"/>
    <mergeCell ref="A14:C14"/>
    <mergeCell ref="A16:C16"/>
    <mergeCell ref="A18:C18"/>
    <mergeCell ref="A23:C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0"/>
  <sheetViews>
    <sheetView workbookViewId="0">
      <selection sqref="A1:G1"/>
    </sheetView>
  </sheetViews>
  <sheetFormatPr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256" width="9.140625" style="1"/>
    <col min="257" max="257" width="36" style="1" customWidth="1"/>
    <col min="258" max="258" width="7.5703125" style="1" customWidth="1"/>
    <col min="259" max="259" width="10.42578125" style="1" customWidth="1"/>
    <col min="260" max="260" width="12.42578125" style="1" customWidth="1"/>
    <col min="261" max="261" width="20.85546875" style="1" customWidth="1"/>
    <col min="262" max="262" width="8.42578125" style="1" customWidth="1"/>
    <col min="263" max="263" width="14.85546875" style="1" customWidth="1"/>
    <col min="264" max="264" width="23.85546875" style="1" bestFit="1" customWidth="1"/>
    <col min="265" max="512" width="9.140625" style="1"/>
    <col min="513" max="513" width="36" style="1" customWidth="1"/>
    <col min="514" max="514" width="7.5703125" style="1" customWidth="1"/>
    <col min="515" max="515" width="10.42578125" style="1" customWidth="1"/>
    <col min="516" max="516" width="12.42578125" style="1" customWidth="1"/>
    <col min="517" max="517" width="20.85546875" style="1" customWidth="1"/>
    <col min="518" max="518" width="8.42578125" style="1" customWidth="1"/>
    <col min="519" max="519" width="14.85546875" style="1" customWidth="1"/>
    <col min="520" max="520" width="23.85546875" style="1" bestFit="1" customWidth="1"/>
    <col min="521" max="768" width="9.140625" style="1"/>
    <col min="769" max="769" width="36" style="1" customWidth="1"/>
    <col min="770" max="770" width="7.5703125" style="1" customWidth="1"/>
    <col min="771" max="771" width="10.42578125" style="1" customWidth="1"/>
    <col min="772" max="772" width="12.42578125" style="1" customWidth="1"/>
    <col min="773" max="773" width="20.85546875" style="1" customWidth="1"/>
    <col min="774" max="774" width="8.42578125" style="1" customWidth="1"/>
    <col min="775" max="775" width="14.85546875" style="1" customWidth="1"/>
    <col min="776" max="776" width="23.85546875" style="1" bestFit="1" customWidth="1"/>
    <col min="777" max="1024" width="9.140625" style="1"/>
    <col min="1025" max="1025" width="36" style="1" customWidth="1"/>
    <col min="1026" max="1026" width="7.5703125" style="1" customWidth="1"/>
    <col min="1027" max="1027" width="10.42578125" style="1" customWidth="1"/>
    <col min="1028" max="1028" width="12.42578125" style="1" customWidth="1"/>
    <col min="1029" max="1029" width="20.85546875" style="1" customWidth="1"/>
    <col min="1030" max="1030" width="8.42578125" style="1" customWidth="1"/>
    <col min="1031" max="1031" width="14.85546875" style="1" customWidth="1"/>
    <col min="1032" max="1032" width="23.85546875" style="1" bestFit="1" customWidth="1"/>
    <col min="1033" max="1280" width="9.140625" style="1"/>
    <col min="1281" max="1281" width="36" style="1" customWidth="1"/>
    <col min="1282" max="1282" width="7.5703125" style="1" customWidth="1"/>
    <col min="1283" max="1283" width="10.42578125" style="1" customWidth="1"/>
    <col min="1284" max="1284" width="12.42578125" style="1" customWidth="1"/>
    <col min="1285" max="1285" width="20.85546875" style="1" customWidth="1"/>
    <col min="1286" max="1286" width="8.42578125" style="1" customWidth="1"/>
    <col min="1287" max="1287" width="14.85546875" style="1" customWidth="1"/>
    <col min="1288" max="1288" width="23.85546875" style="1" bestFit="1" customWidth="1"/>
    <col min="1289" max="1536" width="9.140625" style="1"/>
    <col min="1537" max="1537" width="36" style="1" customWidth="1"/>
    <col min="1538" max="1538" width="7.5703125" style="1" customWidth="1"/>
    <col min="1539" max="1539" width="10.42578125" style="1" customWidth="1"/>
    <col min="1540" max="1540" width="12.42578125" style="1" customWidth="1"/>
    <col min="1541" max="1541" width="20.85546875" style="1" customWidth="1"/>
    <col min="1542" max="1542" width="8.42578125" style="1" customWidth="1"/>
    <col min="1543" max="1543" width="14.85546875" style="1" customWidth="1"/>
    <col min="1544" max="1544" width="23.85546875" style="1" bestFit="1" customWidth="1"/>
    <col min="1545" max="1792" width="9.140625" style="1"/>
    <col min="1793" max="1793" width="36" style="1" customWidth="1"/>
    <col min="1794" max="1794" width="7.5703125" style="1" customWidth="1"/>
    <col min="1795" max="1795" width="10.42578125" style="1" customWidth="1"/>
    <col min="1796" max="1796" width="12.42578125" style="1" customWidth="1"/>
    <col min="1797" max="1797" width="20.85546875" style="1" customWidth="1"/>
    <col min="1798" max="1798" width="8.42578125" style="1" customWidth="1"/>
    <col min="1799" max="1799" width="14.85546875" style="1" customWidth="1"/>
    <col min="1800" max="1800" width="23.85546875" style="1" bestFit="1" customWidth="1"/>
    <col min="1801" max="2048" width="9.140625" style="1"/>
    <col min="2049" max="2049" width="36" style="1" customWidth="1"/>
    <col min="2050" max="2050" width="7.5703125" style="1" customWidth="1"/>
    <col min="2051" max="2051" width="10.42578125" style="1" customWidth="1"/>
    <col min="2052" max="2052" width="12.42578125" style="1" customWidth="1"/>
    <col min="2053" max="2053" width="20.85546875" style="1" customWidth="1"/>
    <col min="2054" max="2054" width="8.42578125" style="1" customWidth="1"/>
    <col min="2055" max="2055" width="14.85546875" style="1" customWidth="1"/>
    <col min="2056" max="2056" width="23.85546875" style="1" bestFit="1" customWidth="1"/>
    <col min="2057" max="2304" width="9.140625" style="1"/>
    <col min="2305" max="2305" width="36" style="1" customWidth="1"/>
    <col min="2306" max="2306" width="7.5703125" style="1" customWidth="1"/>
    <col min="2307" max="2307" width="10.42578125" style="1" customWidth="1"/>
    <col min="2308" max="2308" width="12.42578125" style="1" customWidth="1"/>
    <col min="2309" max="2309" width="20.85546875" style="1" customWidth="1"/>
    <col min="2310" max="2310" width="8.42578125" style="1" customWidth="1"/>
    <col min="2311" max="2311" width="14.85546875" style="1" customWidth="1"/>
    <col min="2312" max="2312" width="23.85546875" style="1" bestFit="1" customWidth="1"/>
    <col min="2313" max="2560" width="9.140625" style="1"/>
    <col min="2561" max="2561" width="36" style="1" customWidth="1"/>
    <col min="2562" max="2562" width="7.5703125" style="1" customWidth="1"/>
    <col min="2563" max="2563" width="10.42578125" style="1" customWidth="1"/>
    <col min="2564" max="2564" width="12.42578125" style="1" customWidth="1"/>
    <col min="2565" max="2565" width="20.85546875" style="1" customWidth="1"/>
    <col min="2566" max="2566" width="8.42578125" style="1" customWidth="1"/>
    <col min="2567" max="2567" width="14.85546875" style="1" customWidth="1"/>
    <col min="2568" max="2568" width="23.85546875" style="1" bestFit="1" customWidth="1"/>
    <col min="2569" max="2816" width="9.140625" style="1"/>
    <col min="2817" max="2817" width="36" style="1" customWidth="1"/>
    <col min="2818" max="2818" width="7.5703125" style="1" customWidth="1"/>
    <col min="2819" max="2819" width="10.42578125" style="1" customWidth="1"/>
    <col min="2820" max="2820" width="12.42578125" style="1" customWidth="1"/>
    <col min="2821" max="2821" width="20.85546875" style="1" customWidth="1"/>
    <col min="2822" max="2822" width="8.42578125" style="1" customWidth="1"/>
    <col min="2823" max="2823" width="14.85546875" style="1" customWidth="1"/>
    <col min="2824" max="2824" width="23.85546875" style="1" bestFit="1" customWidth="1"/>
    <col min="2825" max="3072" width="9.140625" style="1"/>
    <col min="3073" max="3073" width="36" style="1" customWidth="1"/>
    <col min="3074" max="3074" width="7.5703125" style="1" customWidth="1"/>
    <col min="3075" max="3075" width="10.42578125" style="1" customWidth="1"/>
    <col min="3076" max="3076" width="12.42578125" style="1" customWidth="1"/>
    <col min="3077" max="3077" width="20.85546875" style="1" customWidth="1"/>
    <col min="3078" max="3078" width="8.42578125" style="1" customWidth="1"/>
    <col min="3079" max="3079" width="14.85546875" style="1" customWidth="1"/>
    <col min="3080" max="3080" width="23.85546875" style="1" bestFit="1" customWidth="1"/>
    <col min="3081" max="3328" width="9.140625" style="1"/>
    <col min="3329" max="3329" width="36" style="1" customWidth="1"/>
    <col min="3330" max="3330" width="7.5703125" style="1" customWidth="1"/>
    <col min="3331" max="3331" width="10.42578125" style="1" customWidth="1"/>
    <col min="3332" max="3332" width="12.42578125" style="1" customWidth="1"/>
    <col min="3333" max="3333" width="20.85546875" style="1" customWidth="1"/>
    <col min="3334" max="3334" width="8.42578125" style="1" customWidth="1"/>
    <col min="3335" max="3335" width="14.85546875" style="1" customWidth="1"/>
    <col min="3336" max="3336" width="23.85546875" style="1" bestFit="1" customWidth="1"/>
    <col min="3337" max="3584" width="9.140625" style="1"/>
    <col min="3585" max="3585" width="36" style="1" customWidth="1"/>
    <col min="3586" max="3586" width="7.5703125" style="1" customWidth="1"/>
    <col min="3587" max="3587" width="10.42578125" style="1" customWidth="1"/>
    <col min="3588" max="3588" width="12.42578125" style="1" customWidth="1"/>
    <col min="3589" max="3589" width="20.85546875" style="1" customWidth="1"/>
    <col min="3590" max="3590" width="8.42578125" style="1" customWidth="1"/>
    <col min="3591" max="3591" width="14.85546875" style="1" customWidth="1"/>
    <col min="3592" max="3592" width="23.85546875" style="1" bestFit="1" customWidth="1"/>
    <col min="3593" max="3840" width="9.140625" style="1"/>
    <col min="3841" max="3841" width="36" style="1" customWidth="1"/>
    <col min="3842" max="3842" width="7.5703125" style="1" customWidth="1"/>
    <col min="3843" max="3843" width="10.42578125" style="1" customWidth="1"/>
    <col min="3844" max="3844" width="12.42578125" style="1" customWidth="1"/>
    <col min="3845" max="3845" width="20.85546875" style="1" customWidth="1"/>
    <col min="3846" max="3846" width="8.42578125" style="1" customWidth="1"/>
    <col min="3847" max="3847" width="14.85546875" style="1" customWidth="1"/>
    <col min="3848" max="3848" width="23.85546875" style="1" bestFit="1" customWidth="1"/>
    <col min="3849" max="4096" width="9.140625" style="1"/>
    <col min="4097" max="4097" width="36" style="1" customWidth="1"/>
    <col min="4098" max="4098" width="7.5703125" style="1" customWidth="1"/>
    <col min="4099" max="4099" width="10.42578125" style="1" customWidth="1"/>
    <col min="4100" max="4100" width="12.42578125" style="1" customWidth="1"/>
    <col min="4101" max="4101" width="20.85546875" style="1" customWidth="1"/>
    <col min="4102" max="4102" width="8.42578125" style="1" customWidth="1"/>
    <col min="4103" max="4103" width="14.85546875" style="1" customWidth="1"/>
    <col min="4104" max="4104" width="23.85546875" style="1" bestFit="1" customWidth="1"/>
    <col min="4105" max="4352" width="9.140625" style="1"/>
    <col min="4353" max="4353" width="36" style="1" customWidth="1"/>
    <col min="4354" max="4354" width="7.5703125" style="1" customWidth="1"/>
    <col min="4355" max="4355" width="10.42578125" style="1" customWidth="1"/>
    <col min="4356" max="4356" width="12.42578125" style="1" customWidth="1"/>
    <col min="4357" max="4357" width="20.85546875" style="1" customWidth="1"/>
    <col min="4358" max="4358" width="8.42578125" style="1" customWidth="1"/>
    <col min="4359" max="4359" width="14.85546875" style="1" customWidth="1"/>
    <col min="4360" max="4360" width="23.85546875" style="1" bestFit="1" customWidth="1"/>
    <col min="4361" max="4608" width="9.140625" style="1"/>
    <col min="4609" max="4609" width="36" style="1" customWidth="1"/>
    <col min="4610" max="4610" width="7.5703125" style="1" customWidth="1"/>
    <col min="4611" max="4611" width="10.42578125" style="1" customWidth="1"/>
    <col min="4612" max="4612" width="12.42578125" style="1" customWidth="1"/>
    <col min="4613" max="4613" width="20.85546875" style="1" customWidth="1"/>
    <col min="4614" max="4614" width="8.42578125" style="1" customWidth="1"/>
    <col min="4615" max="4615" width="14.85546875" style="1" customWidth="1"/>
    <col min="4616" max="4616" width="23.85546875" style="1" bestFit="1" customWidth="1"/>
    <col min="4617" max="4864" width="9.140625" style="1"/>
    <col min="4865" max="4865" width="36" style="1" customWidth="1"/>
    <col min="4866" max="4866" width="7.5703125" style="1" customWidth="1"/>
    <col min="4867" max="4867" width="10.42578125" style="1" customWidth="1"/>
    <col min="4868" max="4868" width="12.42578125" style="1" customWidth="1"/>
    <col min="4869" max="4869" width="20.85546875" style="1" customWidth="1"/>
    <col min="4870" max="4870" width="8.42578125" style="1" customWidth="1"/>
    <col min="4871" max="4871" width="14.85546875" style="1" customWidth="1"/>
    <col min="4872" max="4872" width="23.85546875" style="1" bestFit="1" customWidth="1"/>
    <col min="4873" max="5120" width="9.140625" style="1"/>
    <col min="5121" max="5121" width="36" style="1" customWidth="1"/>
    <col min="5122" max="5122" width="7.5703125" style="1" customWidth="1"/>
    <col min="5123" max="5123" width="10.42578125" style="1" customWidth="1"/>
    <col min="5124" max="5124" width="12.42578125" style="1" customWidth="1"/>
    <col min="5125" max="5125" width="20.85546875" style="1" customWidth="1"/>
    <col min="5126" max="5126" width="8.42578125" style="1" customWidth="1"/>
    <col min="5127" max="5127" width="14.85546875" style="1" customWidth="1"/>
    <col min="5128" max="5128" width="23.85546875" style="1" bestFit="1" customWidth="1"/>
    <col min="5129" max="5376" width="9.140625" style="1"/>
    <col min="5377" max="5377" width="36" style="1" customWidth="1"/>
    <col min="5378" max="5378" width="7.5703125" style="1" customWidth="1"/>
    <col min="5379" max="5379" width="10.42578125" style="1" customWidth="1"/>
    <col min="5380" max="5380" width="12.42578125" style="1" customWidth="1"/>
    <col min="5381" max="5381" width="20.85546875" style="1" customWidth="1"/>
    <col min="5382" max="5382" width="8.42578125" style="1" customWidth="1"/>
    <col min="5383" max="5383" width="14.85546875" style="1" customWidth="1"/>
    <col min="5384" max="5384" width="23.85546875" style="1" bestFit="1" customWidth="1"/>
    <col min="5385" max="5632" width="9.140625" style="1"/>
    <col min="5633" max="5633" width="36" style="1" customWidth="1"/>
    <col min="5634" max="5634" width="7.5703125" style="1" customWidth="1"/>
    <col min="5635" max="5635" width="10.42578125" style="1" customWidth="1"/>
    <col min="5636" max="5636" width="12.42578125" style="1" customWidth="1"/>
    <col min="5637" max="5637" width="20.85546875" style="1" customWidth="1"/>
    <col min="5638" max="5638" width="8.42578125" style="1" customWidth="1"/>
    <col min="5639" max="5639" width="14.85546875" style="1" customWidth="1"/>
    <col min="5640" max="5640" width="23.85546875" style="1" bestFit="1" customWidth="1"/>
    <col min="5641" max="5888" width="9.140625" style="1"/>
    <col min="5889" max="5889" width="36" style="1" customWidth="1"/>
    <col min="5890" max="5890" width="7.5703125" style="1" customWidth="1"/>
    <col min="5891" max="5891" width="10.42578125" style="1" customWidth="1"/>
    <col min="5892" max="5892" width="12.42578125" style="1" customWidth="1"/>
    <col min="5893" max="5893" width="20.85546875" style="1" customWidth="1"/>
    <col min="5894" max="5894" width="8.42578125" style="1" customWidth="1"/>
    <col min="5895" max="5895" width="14.85546875" style="1" customWidth="1"/>
    <col min="5896" max="5896" width="23.85546875" style="1" bestFit="1" customWidth="1"/>
    <col min="5897" max="6144" width="9.140625" style="1"/>
    <col min="6145" max="6145" width="36" style="1" customWidth="1"/>
    <col min="6146" max="6146" width="7.5703125" style="1" customWidth="1"/>
    <col min="6147" max="6147" width="10.42578125" style="1" customWidth="1"/>
    <col min="6148" max="6148" width="12.42578125" style="1" customWidth="1"/>
    <col min="6149" max="6149" width="20.85546875" style="1" customWidth="1"/>
    <col min="6150" max="6150" width="8.42578125" style="1" customWidth="1"/>
    <col min="6151" max="6151" width="14.85546875" style="1" customWidth="1"/>
    <col min="6152" max="6152" width="23.85546875" style="1" bestFit="1" customWidth="1"/>
    <col min="6153" max="6400" width="9.140625" style="1"/>
    <col min="6401" max="6401" width="36" style="1" customWidth="1"/>
    <col min="6402" max="6402" width="7.5703125" style="1" customWidth="1"/>
    <col min="6403" max="6403" width="10.42578125" style="1" customWidth="1"/>
    <col min="6404" max="6404" width="12.42578125" style="1" customWidth="1"/>
    <col min="6405" max="6405" width="20.85546875" style="1" customWidth="1"/>
    <col min="6406" max="6406" width="8.42578125" style="1" customWidth="1"/>
    <col min="6407" max="6407" width="14.85546875" style="1" customWidth="1"/>
    <col min="6408" max="6408" width="23.85546875" style="1" bestFit="1" customWidth="1"/>
    <col min="6409" max="6656" width="9.140625" style="1"/>
    <col min="6657" max="6657" width="36" style="1" customWidth="1"/>
    <col min="6658" max="6658" width="7.5703125" style="1" customWidth="1"/>
    <col min="6659" max="6659" width="10.42578125" style="1" customWidth="1"/>
    <col min="6660" max="6660" width="12.42578125" style="1" customWidth="1"/>
    <col min="6661" max="6661" width="20.85546875" style="1" customWidth="1"/>
    <col min="6662" max="6662" width="8.42578125" style="1" customWidth="1"/>
    <col min="6663" max="6663" width="14.85546875" style="1" customWidth="1"/>
    <col min="6664" max="6664" width="23.85546875" style="1" bestFit="1" customWidth="1"/>
    <col min="6665" max="6912" width="9.140625" style="1"/>
    <col min="6913" max="6913" width="36" style="1" customWidth="1"/>
    <col min="6914" max="6914" width="7.5703125" style="1" customWidth="1"/>
    <col min="6915" max="6915" width="10.42578125" style="1" customWidth="1"/>
    <col min="6916" max="6916" width="12.42578125" style="1" customWidth="1"/>
    <col min="6917" max="6917" width="20.85546875" style="1" customWidth="1"/>
    <col min="6918" max="6918" width="8.42578125" style="1" customWidth="1"/>
    <col min="6919" max="6919" width="14.85546875" style="1" customWidth="1"/>
    <col min="6920" max="6920" width="23.85546875" style="1" bestFit="1" customWidth="1"/>
    <col min="6921" max="7168" width="9.140625" style="1"/>
    <col min="7169" max="7169" width="36" style="1" customWidth="1"/>
    <col min="7170" max="7170" width="7.5703125" style="1" customWidth="1"/>
    <col min="7171" max="7171" width="10.42578125" style="1" customWidth="1"/>
    <col min="7172" max="7172" width="12.42578125" style="1" customWidth="1"/>
    <col min="7173" max="7173" width="20.85546875" style="1" customWidth="1"/>
    <col min="7174" max="7174" width="8.42578125" style="1" customWidth="1"/>
    <col min="7175" max="7175" width="14.85546875" style="1" customWidth="1"/>
    <col min="7176" max="7176" width="23.85546875" style="1" bestFit="1" customWidth="1"/>
    <col min="7177" max="7424" width="9.140625" style="1"/>
    <col min="7425" max="7425" width="36" style="1" customWidth="1"/>
    <col min="7426" max="7426" width="7.5703125" style="1" customWidth="1"/>
    <col min="7427" max="7427" width="10.42578125" style="1" customWidth="1"/>
    <col min="7428" max="7428" width="12.42578125" style="1" customWidth="1"/>
    <col min="7429" max="7429" width="20.85546875" style="1" customWidth="1"/>
    <col min="7430" max="7430" width="8.42578125" style="1" customWidth="1"/>
    <col min="7431" max="7431" width="14.85546875" style="1" customWidth="1"/>
    <col min="7432" max="7432" width="23.85546875" style="1" bestFit="1" customWidth="1"/>
    <col min="7433" max="7680" width="9.140625" style="1"/>
    <col min="7681" max="7681" width="36" style="1" customWidth="1"/>
    <col min="7682" max="7682" width="7.5703125" style="1" customWidth="1"/>
    <col min="7683" max="7683" width="10.42578125" style="1" customWidth="1"/>
    <col min="7684" max="7684" width="12.42578125" style="1" customWidth="1"/>
    <col min="7685" max="7685" width="20.85546875" style="1" customWidth="1"/>
    <col min="7686" max="7686" width="8.42578125" style="1" customWidth="1"/>
    <col min="7687" max="7687" width="14.85546875" style="1" customWidth="1"/>
    <col min="7688" max="7688" width="23.85546875" style="1" bestFit="1" customWidth="1"/>
    <col min="7689" max="7936" width="9.140625" style="1"/>
    <col min="7937" max="7937" width="36" style="1" customWidth="1"/>
    <col min="7938" max="7938" width="7.5703125" style="1" customWidth="1"/>
    <col min="7939" max="7939" width="10.42578125" style="1" customWidth="1"/>
    <col min="7940" max="7940" width="12.42578125" style="1" customWidth="1"/>
    <col min="7941" max="7941" width="20.85546875" style="1" customWidth="1"/>
    <col min="7942" max="7942" width="8.42578125" style="1" customWidth="1"/>
    <col min="7943" max="7943" width="14.85546875" style="1" customWidth="1"/>
    <col min="7944" max="7944" width="23.85546875" style="1" bestFit="1" customWidth="1"/>
    <col min="7945" max="8192" width="9.140625" style="1"/>
    <col min="8193" max="8193" width="36" style="1" customWidth="1"/>
    <col min="8194" max="8194" width="7.5703125" style="1" customWidth="1"/>
    <col min="8195" max="8195" width="10.42578125" style="1" customWidth="1"/>
    <col min="8196" max="8196" width="12.42578125" style="1" customWidth="1"/>
    <col min="8197" max="8197" width="20.85546875" style="1" customWidth="1"/>
    <col min="8198" max="8198" width="8.42578125" style="1" customWidth="1"/>
    <col min="8199" max="8199" width="14.85546875" style="1" customWidth="1"/>
    <col min="8200" max="8200" width="23.85546875" style="1" bestFit="1" customWidth="1"/>
    <col min="8201" max="8448" width="9.140625" style="1"/>
    <col min="8449" max="8449" width="36" style="1" customWidth="1"/>
    <col min="8450" max="8450" width="7.5703125" style="1" customWidth="1"/>
    <col min="8451" max="8451" width="10.42578125" style="1" customWidth="1"/>
    <col min="8452" max="8452" width="12.42578125" style="1" customWidth="1"/>
    <col min="8453" max="8453" width="20.85546875" style="1" customWidth="1"/>
    <col min="8454" max="8454" width="8.42578125" style="1" customWidth="1"/>
    <col min="8455" max="8455" width="14.85546875" style="1" customWidth="1"/>
    <col min="8456" max="8456" width="23.85546875" style="1" bestFit="1" customWidth="1"/>
    <col min="8457" max="8704" width="9.140625" style="1"/>
    <col min="8705" max="8705" width="36" style="1" customWidth="1"/>
    <col min="8706" max="8706" width="7.5703125" style="1" customWidth="1"/>
    <col min="8707" max="8707" width="10.42578125" style="1" customWidth="1"/>
    <col min="8708" max="8708" width="12.42578125" style="1" customWidth="1"/>
    <col min="8709" max="8709" width="20.85546875" style="1" customWidth="1"/>
    <col min="8710" max="8710" width="8.42578125" style="1" customWidth="1"/>
    <col min="8711" max="8711" width="14.85546875" style="1" customWidth="1"/>
    <col min="8712" max="8712" width="23.85546875" style="1" bestFit="1" customWidth="1"/>
    <col min="8713" max="8960" width="9.140625" style="1"/>
    <col min="8961" max="8961" width="36" style="1" customWidth="1"/>
    <col min="8962" max="8962" width="7.5703125" style="1" customWidth="1"/>
    <col min="8963" max="8963" width="10.42578125" style="1" customWidth="1"/>
    <col min="8964" max="8964" width="12.42578125" style="1" customWidth="1"/>
    <col min="8965" max="8965" width="20.85546875" style="1" customWidth="1"/>
    <col min="8966" max="8966" width="8.42578125" style="1" customWidth="1"/>
    <col min="8967" max="8967" width="14.85546875" style="1" customWidth="1"/>
    <col min="8968" max="8968" width="23.85546875" style="1" bestFit="1" customWidth="1"/>
    <col min="8969" max="9216" width="9.140625" style="1"/>
    <col min="9217" max="9217" width="36" style="1" customWidth="1"/>
    <col min="9218" max="9218" width="7.5703125" style="1" customWidth="1"/>
    <col min="9219" max="9219" width="10.42578125" style="1" customWidth="1"/>
    <col min="9220" max="9220" width="12.42578125" style="1" customWidth="1"/>
    <col min="9221" max="9221" width="20.85546875" style="1" customWidth="1"/>
    <col min="9222" max="9222" width="8.42578125" style="1" customWidth="1"/>
    <col min="9223" max="9223" width="14.85546875" style="1" customWidth="1"/>
    <col min="9224" max="9224" width="23.85546875" style="1" bestFit="1" customWidth="1"/>
    <col min="9225" max="9472" width="9.140625" style="1"/>
    <col min="9473" max="9473" width="36" style="1" customWidth="1"/>
    <col min="9474" max="9474" width="7.5703125" style="1" customWidth="1"/>
    <col min="9475" max="9475" width="10.42578125" style="1" customWidth="1"/>
    <col min="9476" max="9476" width="12.42578125" style="1" customWidth="1"/>
    <col min="9477" max="9477" width="20.85546875" style="1" customWidth="1"/>
    <col min="9478" max="9478" width="8.42578125" style="1" customWidth="1"/>
    <col min="9479" max="9479" width="14.85546875" style="1" customWidth="1"/>
    <col min="9480" max="9480" width="23.85546875" style="1" bestFit="1" customWidth="1"/>
    <col min="9481" max="9728" width="9.140625" style="1"/>
    <col min="9729" max="9729" width="36" style="1" customWidth="1"/>
    <col min="9730" max="9730" width="7.5703125" style="1" customWidth="1"/>
    <col min="9731" max="9731" width="10.42578125" style="1" customWidth="1"/>
    <col min="9732" max="9732" width="12.42578125" style="1" customWidth="1"/>
    <col min="9733" max="9733" width="20.85546875" style="1" customWidth="1"/>
    <col min="9734" max="9734" width="8.42578125" style="1" customWidth="1"/>
    <col min="9735" max="9735" width="14.85546875" style="1" customWidth="1"/>
    <col min="9736" max="9736" width="23.85546875" style="1" bestFit="1" customWidth="1"/>
    <col min="9737" max="9984" width="9.140625" style="1"/>
    <col min="9985" max="9985" width="36" style="1" customWidth="1"/>
    <col min="9986" max="9986" width="7.5703125" style="1" customWidth="1"/>
    <col min="9987" max="9987" width="10.42578125" style="1" customWidth="1"/>
    <col min="9988" max="9988" width="12.42578125" style="1" customWidth="1"/>
    <col min="9989" max="9989" width="20.85546875" style="1" customWidth="1"/>
    <col min="9990" max="9990" width="8.42578125" style="1" customWidth="1"/>
    <col min="9991" max="9991" width="14.85546875" style="1" customWidth="1"/>
    <col min="9992" max="9992" width="23.85546875" style="1" bestFit="1" customWidth="1"/>
    <col min="9993" max="10240" width="9.140625" style="1"/>
    <col min="10241" max="10241" width="36" style="1" customWidth="1"/>
    <col min="10242" max="10242" width="7.5703125" style="1" customWidth="1"/>
    <col min="10243" max="10243" width="10.42578125" style="1" customWidth="1"/>
    <col min="10244" max="10244" width="12.42578125" style="1" customWidth="1"/>
    <col min="10245" max="10245" width="20.85546875" style="1" customWidth="1"/>
    <col min="10246" max="10246" width="8.42578125" style="1" customWidth="1"/>
    <col min="10247" max="10247" width="14.85546875" style="1" customWidth="1"/>
    <col min="10248" max="10248" width="23.85546875" style="1" bestFit="1" customWidth="1"/>
    <col min="10249" max="10496" width="9.140625" style="1"/>
    <col min="10497" max="10497" width="36" style="1" customWidth="1"/>
    <col min="10498" max="10498" width="7.5703125" style="1" customWidth="1"/>
    <col min="10499" max="10499" width="10.42578125" style="1" customWidth="1"/>
    <col min="10500" max="10500" width="12.42578125" style="1" customWidth="1"/>
    <col min="10501" max="10501" width="20.85546875" style="1" customWidth="1"/>
    <col min="10502" max="10502" width="8.42578125" style="1" customWidth="1"/>
    <col min="10503" max="10503" width="14.85546875" style="1" customWidth="1"/>
    <col min="10504" max="10504" width="23.85546875" style="1" bestFit="1" customWidth="1"/>
    <col min="10505" max="10752" width="9.140625" style="1"/>
    <col min="10753" max="10753" width="36" style="1" customWidth="1"/>
    <col min="10754" max="10754" width="7.5703125" style="1" customWidth="1"/>
    <col min="10755" max="10755" width="10.42578125" style="1" customWidth="1"/>
    <col min="10756" max="10756" width="12.42578125" style="1" customWidth="1"/>
    <col min="10757" max="10757" width="20.85546875" style="1" customWidth="1"/>
    <col min="10758" max="10758" width="8.42578125" style="1" customWidth="1"/>
    <col min="10759" max="10759" width="14.85546875" style="1" customWidth="1"/>
    <col min="10760" max="10760" width="23.85546875" style="1" bestFit="1" customWidth="1"/>
    <col min="10761" max="11008" width="9.140625" style="1"/>
    <col min="11009" max="11009" width="36" style="1" customWidth="1"/>
    <col min="11010" max="11010" width="7.5703125" style="1" customWidth="1"/>
    <col min="11011" max="11011" width="10.42578125" style="1" customWidth="1"/>
    <col min="11012" max="11012" width="12.42578125" style="1" customWidth="1"/>
    <col min="11013" max="11013" width="20.85546875" style="1" customWidth="1"/>
    <col min="11014" max="11014" width="8.42578125" style="1" customWidth="1"/>
    <col min="11015" max="11015" width="14.85546875" style="1" customWidth="1"/>
    <col min="11016" max="11016" width="23.85546875" style="1" bestFit="1" customWidth="1"/>
    <col min="11017" max="11264" width="9.140625" style="1"/>
    <col min="11265" max="11265" width="36" style="1" customWidth="1"/>
    <col min="11266" max="11266" width="7.5703125" style="1" customWidth="1"/>
    <col min="11267" max="11267" width="10.42578125" style="1" customWidth="1"/>
    <col min="11268" max="11268" width="12.42578125" style="1" customWidth="1"/>
    <col min="11269" max="11269" width="20.85546875" style="1" customWidth="1"/>
    <col min="11270" max="11270" width="8.42578125" style="1" customWidth="1"/>
    <col min="11271" max="11271" width="14.85546875" style="1" customWidth="1"/>
    <col min="11272" max="11272" width="23.85546875" style="1" bestFit="1" customWidth="1"/>
    <col min="11273" max="11520" width="9.140625" style="1"/>
    <col min="11521" max="11521" width="36" style="1" customWidth="1"/>
    <col min="11522" max="11522" width="7.5703125" style="1" customWidth="1"/>
    <col min="11523" max="11523" width="10.42578125" style="1" customWidth="1"/>
    <col min="11524" max="11524" width="12.42578125" style="1" customWidth="1"/>
    <col min="11525" max="11525" width="20.85546875" style="1" customWidth="1"/>
    <col min="11526" max="11526" width="8.42578125" style="1" customWidth="1"/>
    <col min="11527" max="11527" width="14.85546875" style="1" customWidth="1"/>
    <col min="11528" max="11528" width="23.85546875" style="1" bestFit="1" customWidth="1"/>
    <col min="11529" max="11776" width="9.140625" style="1"/>
    <col min="11777" max="11777" width="36" style="1" customWidth="1"/>
    <col min="11778" max="11778" width="7.5703125" style="1" customWidth="1"/>
    <col min="11779" max="11779" width="10.42578125" style="1" customWidth="1"/>
    <col min="11780" max="11780" width="12.42578125" style="1" customWidth="1"/>
    <col min="11781" max="11781" width="20.85546875" style="1" customWidth="1"/>
    <col min="11782" max="11782" width="8.42578125" style="1" customWidth="1"/>
    <col min="11783" max="11783" width="14.85546875" style="1" customWidth="1"/>
    <col min="11784" max="11784" width="23.85546875" style="1" bestFit="1" customWidth="1"/>
    <col min="11785" max="12032" width="9.140625" style="1"/>
    <col min="12033" max="12033" width="36" style="1" customWidth="1"/>
    <col min="12034" max="12034" width="7.5703125" style="1" customWidth="1"/>
    <col min="12035" max="12035" width="10.42578125" style="1" customWidth="1"/>
    <col min="12036" max="12036" width="12.42578125" style="1" customWidth="1"/>
    <col min="12037" max="12037" width="20.85546875" style="1" customWidth="1"/>
    <col min="12038" max="12038" width="8.42578125" style="1" customWidth="1"/>
    <col min="12039" max="12039" width="14.85546875" style="1" customWidth="1"/>
    <col min="12040" max="12040" width="23.85546875" style="1" bestFit="1" customWidth="1"/>
    <col min="12041" max="12288" width="9.140625" style="1"/>
    <col min="12289" max="12289" width="36" style="1" customWidth="1"/>
    <col min="12290" max="12290" width="7.5703125" style="1" customWidth="1"/>
    <col min="12291" max="12291" width="10.42578125" style="1" customWidth="1"/>
    <col min="12292" max="12292" width="12.42578125" style="1" customWidth="1"/>
    <col min="12293" max="12293" width="20.85546875" style="1" customWidth="1"/>
    <col min="12294" max="12294" width="8.42578125" style="1" customWidth="1"/>
    <col min="12295" max="12295" width="14.85546875" style="1" customWidth="1"/>
    <col min="12296" max="12296" width="23.85546875" style="1" bestFit="1" customWidth="1"/>
    <col min="12297" max="12544" width="9.140625" style="1"/>
    <col min="12545" max="12545" width="36" style="1" customWidth="1"/>
    <col min="12546" max="12546" width="7.5703125" style="1" customWidth="1"/>
    <col min="12547" max="12547" width="10.42578125" style="1" customWidth="1"/>
    <col min="12548" max="12548" width="12.42578125" style="1" customWidth="1"/>
    <col min="12549" max="12549" width="20.85546875" style="1" customWidth="1"/>
    <col min="12550" max="12550" width="8.42578125" style="1" customWidth="1"/>
    <col min="12551" max="12551" width="14.85546875" style="1" customWidth="1"/>
    <col min="12552" max="12552" width="23.85546875" style="1" bestFit="1" customWidth="1"/>
    <col min="12553" max="12800" width="9.140625" style="1"/>
    <col min="12801" max="12801" width="36" style="1" customWidth="1"/>
    <col min="12802" max="12802" width="7.5703125" style="1" customWidth="1"/>
    <col min="12803" max="12803" width="10.42578125" style="1" customWidth="1"/>
    <col min="12804" max="12804" width="12.42578125" style="1" customWidth="1"/>
    <col min="12805" max="12805" width="20.85546875" style="1" customWidth="1"/>
    <col min="12806" max="12806" width="8.42578125" style="1" customWidth="1"/>
    <col min="12807" max="12807" width="14.85546875" style="1" customWidth="1"/>
    <col min="12808" max="12808" width="23.85546875" style="1" bestFit="1" customWidth="1"/>
    <col min="12809" max="13056" width="9.140625" style="1"/>
    <col min="13057" max="13057" width="36" style="1" customWidth="1"/>
    <col min="13058" max="13058" width="7.5703125" style="1" customWidth="1"/>
    <col min="13059" max="13059" width="10.42578125" style="1" customWidth="1"/>
    <col min="13060" max="13060" width="12.42578125" style="1" customWidth="1"/>
    <col min="13061" max="13061" width="20.85546875" style="1" customWidth="1"/>
    <col min="13062" max="13062" width="8.42578125" style="1" customWidth="1"/>
    <col min="13063" max="13063" width="14.85546875" style="1" customWidth="1"/>
    <col min="13064" max="13064" width="23.85546875" style="1" bestFit="1" customWidth="1"/>
    <col min="13065" max="13312" width="9.140625" style="1"/>
    <col min="13313" max="13313" width="36" style="1" customWidth="1"/>
    <col min="13314" max="13314" width="7.5703125" style="1" customWidth="1"/>
    <col min="13315" max="13315" width="10.42578125" style="1" customWidth="1"/>
    <col min="13316" max="13316" width="12.42578125" style="1" customWidth="1"/>
    <col min="13317" max="13317" width="20.85546875" style="1" customWidth="1"/>
    <col min="13318" max="13318" width="8.42578125" style="1" customWidth="1"/>
    <col min="13319" max="13319" width="14.85546875" style="1" customWidth="1"/>
    <col min="13320" max="13320" width="23.85546875" style="1" bestFit="1" customWidth="1"/>
    <col min="13321" max="13568" width="9.140625" style="1"/>
    <col min="13569" max="13569" width="36" style="1" customWidth="1"/>
    <col min="13570" max="13570" width="7.5703125" style="1" customWidth="1"/>
    <col min="13571" max="13571" width="10.42578125" style="1" customWidth="1"/>
    <col min="13572" max="13572" width="12.42578125" style="1" customWidth="1"/>
    <col min="13573" max="13573" width="20.85546875" style="1" customWidth="1"/>
    <col min="13574" max="13574" width="8.42578125" style="1" customWidth="1"/>
    <col min="13575" max="13575" width="14.85546875" style="1" customWidth="1"/>
    <col min="13576" max="13576" width="23.85546875" style="1" bestFit="1" customWidth="1"/>
    <col min="13577" max="13824" width="9.140625" style="1"/>
    <col min="13825" max="13825" width="36" style="1" customWidth="1"/>
    <col min="13826" max="13826" width="7.5703125" style="1" customWidth="1"/>
    <col min="13827" max="13827" width="10.42578125" style="1" customWidth="1"/>
    <col min="13828" max="13828" width="12.42578125" style="1" customWidth="1"/>
    <col min="13829" max="13829" width="20.85546875" style="1" customWidth="1"/>
    <col min="13830" max="13830" width="8.42578125" style="1" customWidth="1"/>
    <col min="13831" max="13831" width="14.85546875" style="1" customWidth="1"/>
    <col min="13832" max="13832" width="23.85546875" style="1" bestFit="1" customWidth="1"/>
    <col min="13833" max="14080" width="9.140625" style="1"/>
    <col min="14081" max="14081" width="36" style="1" customWidth="1"/>
    <col min="14082" max="14082" width="7.5703125" style="1" customWidth="1"/>
    <col min="14083" max="14083" width="10.42578125" style="1" customWidth="1"/>
    <col min="14084" max="14084" width="12.42578125" style="1" customWidth="1"/>
    <col min="14085" max="14085" width="20.85546875" style="1" customWidth="1"/>
    <col min="14086" max="14086" width="8.42578125" style="1" customWidth="1"/>
    <col min="14087" max="14087" width="14.85546875" style="1" customWidth="1"/>
    <col min="14088" max="14088" width="23.85546875" style="1" bestFit="1" customWidth="1"/>
    <col min="14089" max="14336" width="9.140625" style="1"/>
    <col min="14337" max="14337" width="36" style="1" customWidth="1"/>
    <col min="14338" max="14338" width="7.5703125" style="1" customWidth="1"/>
    <col min="14339" max="14339" width="10.42578125" style="1" customWidth="1"/>
    <col min="14340" max="14340" width="12.42578125" style="1" customWidth="1"/>
    <col min="14341" max="14341" width="20.85546875" style="1" customWidth="1"/>
    <col min="14342" max="14342" width="8.42578125" style="1" customWidth="1"/>
    <col min="14343" max="14343" width="14.85546875" style="1" customWidth="1"/>
    <col min="14344" max="14344" width="23.85546875" style="1" bestFit="1" customWidth="1"/>
    <col min="14345" max="14592" width="9.140625" style="1"/>
    <col min="14593" max="14593" width="36" style="1" customWidth="1"/>
    <col min="14594" max="14594" width="7.5703125" style="1" customWidth="1"/>
    <col min="14595" max="14595" width="10.42578125" style="1" customWidth="1"/>
    <col min="14596" max="14596" width="12.42578125" style="1" customWidth="1"/>
    <col min="14597" max="14597" width="20.85546875" style="1" customWidth="1"/>
    <col min="14598" max="14598" width="8.42578125" style="1" customWidth="1"/>
    <col min="14599" max="14599" width="14.85546875" style="1" customWidth="1"/>
    <col min="14600" max="14600" width="23.85546875" style="1" bestFit="1" customWidth="1"/>
    <col min="14601" max="14848" width="9.140625" style="1"/>
    <col min="14849" max="14849" width="36" style="1" customWidth="1"/>
    <col min="14850" max="14850" width="7.5703125" style="1" customWidth="1"/>
    <col min="14851" max="14851" width="10.42578125" style="1" customWidth="1"/>
    <col min="14852" max="14852" width="12.42578125" style="1" customWidth="1"/>
    <col min="14853" max="14853" width="20.85546875" style="1" customWidth="1"/>
    <col min="14854" max="14854" width="8.42578125" style="1" customWidth="1"/>
    <col min="14855" max="14855" width="14.85546875" style="1" customWidth="1"/>
    <col min="14856" max="14856" width="23.85546875" style="1" bestFit="1" customWidth="1"/>
    <col min="14857" max="15104" width="9.140625" style="1"/>
    <col min="15105" max="15105" width="36" style="1" customWidth="1"/>
    <col min="15106" max="15106" width="7.5703125" style="1" customWidth="1"/>
    <col min="15107" max="15107" width="10.42578125" style="1" customWidth="1"/>
    <col min="15108" max="15108" width="12.42578125" style="1" customWidth="1"/>
    <col min="15109" max="15109" width="20.85546875" style="1" customWidth="1"/>
    <col min="15110" max="15110" width="8.42578125" style="1" customWidth="1"/>
    <col min="15111" max="15111" width="14.85546875" style="1" customWidth="1"/>
    <col min="15112" max="15112" width="23.85546875" style="1" bestFit="1" customWidth="1"/>
    <col min="15113" max="15360" width="9.140625" style="1"/>
    <col min="15361" max="15361" width="36" style="1" customWidth="1"/>
    <col min="15362" max="15362" width="7.5703125" style="1" customWidth="1"/>
    <col min="15363" max="15363" width="10.42578125" style="1" customWidth="1"/>
    <col min="15364" max="15364" width="12.42578125" style="1" customWidth="1"/>
    <col min="15365" max="15365" width="20.85546875" style="1" customWidth="1"/>
    <col min="15366" max="15366" width="8.42578125" style="1" customWidth="1"/>
    <col min="15367" max="15367" width="14.85546875" style="1" customWidth="1"/>
    <col min="15368" max="15368" width="23.85546875" style="1" bestFit="1" customWidth="1"/>
    <col min="15369" max="15616" width="9.140625" style="1"/>
    <col min="15617" max="15617" width="36" style="1" customWidth="1"/>
    <col min="15618" max="15618" width="7.5703125" style="1" customWidth="1"/>
    <col min="15619" max="15619" width="10.42578125" style="1" customWidth="1"/>
    <col min="15620" max="15620" width="12.42578125" style="1" customWidth="1"/>
    <col min="15621" max="15621" width="20.85546875" style="1" customWidth="1"/>
    <col min="15622" max="15622" width="8.42578125" style="1" customWidth="1"/>
    <col min="15623" max="15623" width="14.85546875" style="1" customWidth="1"/>
    <col min="15624" max="15624" width="23.85546875" style="1" bestFit="1" customWidth="1"/>
    <col min="15625" max="15872" width="9.140625" style="1"/>
    <col min="15873" max="15873" width="36" style="1" customWidth="1"/>
    <col min="15874" max="15874" width="7.5703125" style="1" customWidth="1"/>
    <col min="15875" max="15875" width="10.42578125" style="1" customWidth="1"/>
    <col min="15876" max="15876" width="12.42578125" style="1" customWidth="1"/>
    <col min="15877" max="15877" width="20.85546875" style="1" customWidth="1"/>
    <col min="15878" max="15878" width="8.42578125" style="1" customWidth="1"/>
    <col min="15879" max="15879" width="14.85546875" style="1" customWidth="1"/>
    <col min="15880" max="15880" width="23.85546875" style="1" bestFit="1" customWidth="1"/>
    <col min="15881" max="16128" width="9.140625" style="1"/>
    <col min="16129" max="16129" width="36" style="1" customWidth="1"/>
    <col min="16130" max="16130" width="7.5703125" style="1" customWidth="1"/>
    <col min="16131" max="16131" width="10.42578125" style="1" customWidth="1"/>
    <col min="16132" max="16132" width="12.42578125" style="1" customWidth="1"/>
    <col min="16133" max="16133" width="20.85546875" style="1" customWidth="1"/>
    <col min="16134" max="16134" width="8.42578125" style="1" customWidth="1"/>
    <col min="16135" max="16135" width="14.85546875" style="1" customWidth="1"/>
    <col min="16136" max="16136" width="23.85546875" style="1" bestFit="1" customWidth="1"/>
    <col min="16137" max="16384" width="9.140625" style="1"/>
  </cols>
  <sheetData>
    <row r="1" spans="1:8">
      <c r="A1" s="519" t="s">
        <v>146</v>
      </c>
      <c r="B1" s="519"/>
      <c r="C1" s="519"/>
      <c r="D1" s="519"/>
      <c r="E1" s="519"/>
      <c r="F1" s="519"/>
      <c r="G1" s="519"/>
    </row>
    <row r="2" spans="1:8">
      <c r="A2" s="519" t="s">
        <v>147</v>
      </c>
      <c r="B2" s="519"/>
      <c r="C2" s="519"/>
      <c r="D2" s="519"/>
      <c r="E2" s="519"/>
      <c r="F2" s="519"/>
      <c r="G2" s="519"/>
    </row>
    <row r="3" spans="1:8">
      <c r="A3" s="520" t="s">
        <v>52</v>
      </c>
      <c r="B3" s="93" t="s">
        <v>148</v>
      </c>
      <c r="C3" s="93" t="s">
        <v>149</v>
      </c>
      <c r="D3" s="93" t="s">
        <v>150</v>
      </c>
      <c r="E3" s="93" t="s">
        <v>151</v>
      </c>
      <c r="F3" s="93" t="s">
        <v>152</v>
      </c>
      <c r="G3" s="93" t="s">
        <v>153</v>
      </c>
    </row>
    <row r="4" spans="1:8" ht="15" customHeight="1">
      <c r="A4" s="521"/>
      <c r="B4" s="94" t="s">
        <v>154</v>
      </c>
      <c r="C4" s="94" t="s">
        <v>155</v>
      </c>
      <c r="D4" s="94" t="s">
        <v>156</v>
      </c>
      <c r="E4" s="94" t="s">
        <v>157</v>
      </c>
      <c r="F4" s="94" t="s">
        <v>158</v>
      </c>
      <c r="G4" s="94" t="s">
        <v>159</v>
      </c>
    </row>
    <row r="5" spans="1:8" s="101" customFormat="1" ht="29.25" customHeight="1">
      <c r="A5" s="95" t="s">
        <v>160</v>
      </c>
      <c r="B5" s="96" t="s">
        <v>74</v>
      </c>
      <c r="C5" s="97">
        <v>41099</v>
      </c>
      <c r="D5" s="97">
        <v>42925</v>
      </c>
      <c r="E5" s="98">
        <v>950000000</v>
      </c>
      <c r="F5" s="99">
        <v>4.2500000000000003E-2</v>
      </c>
      <c r="G5" s="100">
        <v>42925</v>
      </c>
    </row>
    <row r="6" spans="1:8" s="108" customFormat="1" ht="16.5" customHeight="1">
      <c r="A6" s="102" t="s">
        <v>77</v>
      </c>
      <c r="B6" s="103"/>
      <c r="C6" s="104"/>
      <c r="D6" s="104"/>
      <c r="E6" s="105">
        <f>E5*1.95583</f>
        <v>1858038500</v>
      </c>
      <c r="F6" s="106"/>
      <c r="G6" s="107"/>
    </row>
    <row r="7" spans="1:8" s="101" customFormat="1" ht="29.25" customHeight="1">
      <c r="A7" s="95" t="s">
        <v>161</v>
      </c>
      <c r="B7" s="96" t="s">
        <v>74</v>
      </c>
      <c r="C7" s="97">
        <v>41823</v>
      </c>
      <c r="D7" s="97">
        <v>45538</v>
      </c>
      <c r="E7" s="98">
        <v>1493000000</v>
      </c>
      <c r="F7" s="99">
        <v>2.9499999999999998E-2</v>
      </c>
      <c r="G7" s="100">
        <v>42981</v>
      </c>
    </row>
    <row r="8" spans="1:8" s="108" customFormat="1" ht="16.5" customHeight="1">
      <c r="A8" s="102" t="s">
        <v>77</v>
      </c>
      <c r="B8" s="103"/>
      <c r="C8" s="104"/>
      <c r="D8" s="104"/>
      <c r="E8" s="105">
        <f>E7*1.95583</f>
        <v>2920054190</v>
      </c>
      <c r="F8" s="106"/>
      <c r="G8" s="104"/>
    </row>
    <row r="9" spans="1:8" s="101" customFormat="1" ht="29.25" customHeight="1">
      <c r="A9" s="95" t="s">
        <v>162</v>
      </c>
      <c r="B9" s="96" t="s">
        <v>74</v>
      </c>
      <c r="C9" s="97">
        <v>42089</v>
      </c>
      <c r="D9" s="97">
        <v>44646</v>
      </c>
      <c r="E9" s="98">
        <v>1250000000</v>
      </c>
      <c r="F9" s="109">
        <v>0.02</v>
      </c>
      <c r="G9" s="100">
        <v>43185</v>
      </c>
    </row>
    <row r="10" spans="1:8" s="108" customFormat="1" ht="16.5" customHeight="1">
      <c r="A10" s="102" t="s">
        <v>77</v>
      </c>
      <c r="B10" s="103"/>
      <c r="C10" s="104"/>
      <c r="D10" s="104"/>
      <c r="E10" s="105">
        <f>E9*1.95583</f>
        <v>2444787500</v>
      </c>
      <c r="F10" s="106"/>
      <c r="G10" s="104"/>
      <c r="H10" s="110"/>
    </row>
    <row r="11" spans="1:8" s="101" customFormat="1" ht="29.25" customHeight="1">
      <c r="A11" s="95" t="s">
        <v>163</v>
      </c>
      <c r="B11" s="96" t="s">
        <v>74</v>
      </c>
      <c r="C11" s="97">
        <v>42089</v>
      </c>
      <c r="D11" s="97">
        <v>46472</v>
      </c>
      <c r="E11" s="98">
        <v>1000000000</v>
      </c>
      <c r="F11" s="99">
        <v>2.6249999999999999E-2</v>
      </c>
      <c r="G11" s="100">
        <v>43185</v>
      </c>
    </row>
    <row r="12" spans="1:8" s="108" customFormat="1" ht="16.5" customHeight="1">
      <c r="A12" s="102" t="s">
        <v>77</v>
      </c>
      <c r="B12" s="103"/>
      <c r="C12" s="104"/>
      <c r="D12" s="104"/>
      <c r="E12" s="105">
        <f>E11*1.95583</f>
        <v>1955830000</v>
      </c>
      <c r="F12" s="106"/>
      <c r="G12" s="104"/>
    </row>
    <row r="13" spans="1:8" s="101" customFormat="1" ht="29.25" customHeight="1">
      <c r="A13" s="95" t="s">
        <v>164</v>
      </c>
      <c r="B13" s="96" t="s">
        <v>74</v>
      </c>
      <c r="C13" s="97">
        <v>42089</v>
      </c>
      <c r="D13" s="97">
        <v>49394</v>
      </c>
      <c r="E13" s="98">
        <v>900000000</v>
      </c>
      <c r="F13" s="99">
        <v>3.125E-2</v>
      </c>
      <c r="G13" s="100">
        <v>43185</v>
      </c>
    </row>
    <row r="14" spans="1:8" s="108" customFormat="1" ht="16.5" customHeight="1">
      <c r="A14" s="102" t="s">
        <v>77</v>
      </c>
      <c r="B14" s="103"/>
      <c r="C14" s="104"/>
      <c r="D14" s="104"/>
      <c r="E14" s="105">
        <f>E13*1.95583</f>
        <v>1760247000</v>
      </c>
      <c r="F14" s="106"/>
      <c r="G14" s="104"/>
    </row>
    <row r="15" spans="1:8" s="101" customFormat="1" ht="29.25" customHeight="1">
      <c r="A15" s="95" t="s">
        <v>165</v>
      </c>
      <c r="B15" s="96" t="s">
        <v>74</v>
      </c>
      <c r="C15" s="97">
        <v>42450</v>
      </c>
      <c r="D15" s="97">
        <v>45006</v>
      </c>
      <c r="E15" s="98">
        <v>1144000000</v>
      </c>
      <c r="F15" s="99">
        <v>1.8749999999999999E-2</v>
      </c>
      <c r="G15" s="100">
        <v>43180</v>
      </c>
    </row>
    <row r="16" spans="1:8" s="108" customFormat="1" ht="16.5" customHeight="1">
      <c r="A16" s="102" t="s">
        <v>77</v>
      </c>
      <c r="B16" s="103"/>
      <c r="C16" s="104"/>
      <c r="D16" s="104"/>
      <c r="E16" s="105">
        <f>E15*1.95583</f>
        <v>2237469520</v>
      </c>
      <c r="F16" s="106"/>
      <c r="G16" s="104"/>
    </row>
    <row r="17" spans="1:7" s="101" customFormat="1" ht="29.25" customHeight="1">
      <c r="A17" s="95" t="s">
        <v>166</v>
      </c>
      <c r="B17" s="96" t="s">
        <v>74</v>
      </c>
      <c r="C17" s="97">
        <v>42450</v>
      </c>
      <c r="D17" s="97">
        <v>46833</v>
      </c>
      <c r="E17" s="98">
        <v>850000000</v>
      </c>
      <c r="F17" s="109">
        <v>0.03</v>
      </c>
      <c r="G17" s="100">
        <v>43180</v>
      </c>
    </row>
    <row r="18" spans="1:7" s="108" customFormat="1" ht="16.5" customHeight="1">
      <c r="A18" s="102" t="s">
        <v>77</v>
      </c>
      <c r="B18" s="103"/>
      <c r="C18" s="103"/>
      <c r="D18" s="104"/>
      <c r="E18" s="105">
        <f>E17*1.95583</f>
        <v>1662455500</v>
      </c>
      <c r="F18" s="106"/>
      <c r="G18" s="104"/>
    </row>
    <row r="19" spans="1:7" ht="24" customHeight="1">
      <c r="A19" s="111" t="s">
        <v>167</v>
      </c>
      <c r="B19" s="111"/>
      <c r="C19" s="111"/>
      <c r="D19" s="111"/>
      <c r="E19" s="112">
        <f>E6+E8+E10+E12+E14+E16+E18</f>
        <v>14838882210</v>
      </c>
      <c r="F19" s="111"/>
      <c r="G19" s="111"/>
    </row>
    <row r="20" spans="1:7">
      <c r="A20" s="83" t="s">
        <v>168</v>
      </c>
      <c r="B20" s="83"/>
      <c r="C20" s="83"/>
      <c r="D20" s="83"/>
      <c r="E20" s="83"/>
      <c r="F20" s="83"/>
      <c r="G20" s="83"/>
    </row>
  </sheetData>
  <mergeCells count="3">
    <mergeCell ref="A1:G1"/>
    <mergeCell ref="A2:G2"/>
    <mergeCell ref="A3:A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" sqref="B2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2" sqref="L22"/>
    </sheetView>
  </sheetViews>
  <sheetFormatPr defaultRowHeight="1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1"/>
  <sheetViews>
    <sheetView workbookViewId="0">
      <selection activeCell="J28" sqref="J28"/>
    </sheetView>
  </sheetViews>
  <sheetFormatPr defaultRowHeight="15"/>
  <cols>
    <col min="15" max="15" width="9.140625" customWidth="1"/>
  </cols>
  <sheetData>
    <row r="1" spans="1:17" ht="15.75">
      <c r="A1" s="522" t="s">
        <v>169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  <c r="M1" s="522"/>
      <c r="N1" s="522"/>
      <c r="O1" s="522"/>
      <c r="P1" s="113"/>
      <c r="Q1" s="113"/>
    </row>
    <row r="2" spans="1:17" ht="15.75">
      <c r="A2" s="522" t="s">
        <v>170</v>
      </c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113"/>
      <c r="Q2" s="113"/>
    </row>
    <row r="3" spans="1:17">
      <c r="A3" s="82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</row>
    <row r="4" spans="1:17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1:17">
      <c r="A5" s="82"/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</row>
    <row r="6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</row>
    <row r="7" spans="1:17">
      <c r="A7" s="82"/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</row>
    <row r="8" spans="1:17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</row>
    <row r="9" spans="1:17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</row>
    <row r="10" spans="1:17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</row>
    <row r="11" spans="1:17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</row>
    <row r="12" spans="1:17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</row>
    <row r="13" spans="1:17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spans="1:17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</row>
    <row r="15" spans="1:17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</row>
    <row r="16" spans="1:17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</row>
    <row r="17" spans="1:15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</row>
    <row r="18" spans="1:15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</row>
    <row r="19" spans="1:15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</row>
    <row r="20" spans="1:15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</row>
    <row r="21" spans="1:15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</row>
  </sheetData>
  <mergeCells count="2">
    <mergeCell ref="A1:O1"/>
    <mergeCell ref="A2:O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21"/>
  <sheetViews>
    <sheetView workbookViewId="0">
      <selection activeCell="K31" sqref="K31"/>
    </sheetView>
  </sheetViews>
  <sheetFormatPr defaultRowHeight="15"/>
  <cols>
    <col min="5" max="5" width="12" bestFit="1" customWidth="1"/>
    <col min="14" max="14" width="10.28515625" customWidth="1"/>
  </cols>
  <sheetData>
    <row r="1" spans="1:15">
      <c r="A1" s="522" t="s">
        <v>171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  <c r="M1" s="522"/>
      <c r="N1" s="522"/>
      <c r="O1" s="522"/>
    </row>
    <row r="2" spans="1:15">
      <c r="A2" s="522" t="s">
        <v>172</v>
      </c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</row>
    <row r="3" spans="1:15">
      <c r="A3" s="82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</row>
    <row r="4" spans="1:15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1:15">
      <c r="A5" s="82"/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</row>
    <row r="6" spans="1:15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</row>
    <row r="7" spans="1:15">
      <c r="A7" s="82"/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</row>
    <row r="8" spans="1:15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</row>
    <row r="9" spans="1:15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</row>
    <row r="10" spans="1:15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</row>
    <row r="11" spans="1:15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</row>
    <row r="12" spans="1:15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</row>
    <row r="13" spans="1:15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spans="1:15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</row>
    <row r="15" spans="1:15">
      <c r="A15" s="82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</row>
    <row r="16" spans="1:15">
      <c r="A16" s="82"/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</row>
    <row r="17" spans="1:15">
      <c r="A17" s="82"/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</row>
    <row r="18" spans="1:15">
      <c r="A18" s="82"/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</row>
    <row r="19" spans="1:15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</row>
    <row r="20" spans="1:15">
      <c r="A20" s="82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</row>
    <row r="21" spans="1:15">
      <c r="A21" s="82"/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</row>
  </sheetData>
  <mergeCells count="2">
    <mergeCell ref="A1:O1"/>
    <mergeCell ref="A2:O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F34" sqref="F34"/>
    </sheetView>
  </sheetViews>
  <sheetFormatPr defaultRowHeight="15"/>
  <cols>
    <col min="1" max="1" width="38.140625" customWidth="1"/>
    <col min="2" max="2" width="13.42578125" customWidth="1"/>
    <col min="3" max="3" width="12.140625" customWidth="1"/>
    <col min="6" max="6" width="34.85546875" customWidth="1"/>
    <col min="7" max="7" width="15.140625" customWidth="1"/>
    <col min="8" max="8" width="11.42578125" customWidth="1"/>
    <col min="9" max="9" width="12.28515625" customWidth="1"/>
  </cols>
  <sheetData>
    <row r="2" spans="1:9">
      <c r="H2" s="114"/>
      <c r="I2" s="115"/>
    </row>
    <row r="3" spans="1:9">
      <c r="A3" s="523" t="s">
        <v>173</v>
      </c>
      <c r="B3" s="523"/>
      <c r="C3" s="523"/>
      <c r="D3" s="523"/>
      <c r="E3" s="523"/>
      <c r="F3" s="523"/>
      <c r="G3" s="523"/>
      <c r="H3" s="523"/>
      <c r="I3" s="115"/>
    </row>
    <row r="4" spans="1:9">
      <c r="A4" s="82"/>
      <c r="B4" s="82"/>
      <c r="C4" s="82"/>
      <c r="D4" s="82"/>
      <c r="E4" s="82"/>
      <c r="F4" s="82"/>
      <c r="G4" s="82"/>
      <c r="H4" s="116"/>
      <c r="I4" s="115"/>
    </row>
    <row r="5" spans="1:9">
      <c r="A5" s="82"/>
      <c r="B5" s="82"/>
      <c r="C5" s="82"/>
      <c r="D5" s="82"/>
      <c r="E5" s="82"/>
      <c r="F5" s="82"/>
      <c r="G5" s="82"/>
      <c r="H5" s="82"/>
    </row>
    <row r="6" spans="1:9">
      <c r="A6" s="82"/>
      <c r="B6" s="82"/>
      <c r="C6" s="82"/>
      <c r="D6" s="82"/>
      <c r="E6" s="82"/>
      <c r="F6" s="82"/>
      <c r="G6" s="82"/>
      <c r="H6" s="82"/>
    </row>
    <row r="7" spans="1:9">
      <c r="A7" s="82"/>
      <c r="B7" s="82"/>
      <c r="C7" s="82"/>
      <c r="D7" s="82"/>
      <c r="E7" s="82"/>
      <c r="F7" s="82"/>
      <c r="G7" s="82"/>
      <c r="H7" s="82"/>
    </row>
    <row r="8" spans="1:9">
      <c r="A8" s="82"/>
      <c r="B8" s="82"/>
      <c r="C8" s="82"/>
      <c r="D8" s="82"/>
      <c r="E8" s="82"/>
      <c r="F8" s="82"/>
      <c r="G8" s="82"/>
      <c r="H8" s="82"/>
    </row>
    <row r="9" spans="1:9">
      <c r="A9" s="82"/>
      <c r="B9" s="82"/>
      <c r="C9" s="82"/>
      <c r="D9" s="82"/>
      <c r="E9" s="82"/>
      <c r="F9" s="82"/>
      <c r="G9" s="82"/>
      <c r="H9" s="82"/>
    </row>
    <row r="10" spans="1:9">
      <c r="A10" s="82"/>
      <c r="B10" s="82"/>
      <c r="C10" s="82"/>
      <c r="D10" s="82"/>
      <c r="E10" s="82"/>
      <c r="F10" s="82"/>
      <c r="G10" s="82"/>
      <c r="H10" s="82"/>
    </row>
    <row r="11" spans="1:9">
      <c r="A11" s="82"/>
      <c r="B11" s="82"/>
      <c r="C11" s="82"/>
      <c r="D11" s="82"/>
      <c r="E11" s="82"/>
      <c r="F11" s="82"/>
      <c r="G11" s="82"/>
      <c r="H11" s="82"/>
    </row>
    <row r="12" spans="1:9">
      <c r="A12" s="82"/>
      <c r="B12" s="82"/>
      <c r="C12" s="82"/>
      <c r="D12" s="82"/>
      <c r="E12" s="82"/>
      <c r="F12" s="82"/>
      <c r="G12" s="82"/>
      <c r="H12" s="82"/>
    </row>
    <row r="13" spans="1:9">
      <c r="A13" s="82"/>
      <c r="B13" s="82"/>
      <c r="C13" s="82"/>
      <c r="D13" s="82"/>
      <c r="E13" s="82"/>
      <c r="F13" s="82"/>
      <c r="G13" s="82"/>
      <c r="H13" s="82"/>
    </row>
    <row r="14" spans="1:9">
      <c r="A14" s="82"/>
      <c r="B14" s="82"/>
      <c r="C14" s="82"/>
      <c r="D14" s="82"/>
      <c r="E14" s="82"/>
      <c r="F14" s="82"/>
      <c r="G14" s="82"/>
      <c r="H14" s="82"/>
    </row>
    <row r="15" spans="1:9">
      <c r="A15" s="82"/>
      <c r="B15" s="82"/>
      <c r="C15" s="82"/>
      <c r="D15" s="82"/>
      <c r="E15" s="82"/>
      <c r="F15" s="82"/>
      <c r="G15" s="82"/>
      <c r="H15" s="82"/>
    </row>
    <row r="16" spans="1:9">
      <c r="A16" s="82"/>
      <c r="B16" s="82"/>
      <c r="C16" s="82"/>
      <c r="D16" s="82"/>
      <c r="E16" s="82"/>
      <c r="F16" s="82"/>
      <c r="G16" s="82"/>
      <c r="H16" s="82"/>
    </row>
    <row r="17" spans="1:10">
      <c r="A17" s="82"/>
      <c r="B17" s="82"/>
      <c r="C17" s="82"/>
      <c r="D17" s="82"/>
      <c r="E17" s="82"/>
      <c r="F17" s="82"/>
      <c r="G17" s="82"/>
      <c r="H17" s="82"/>
    </row>
    <row r="18" spans="1:10">
      <c r="A18" s="82"/>
      <c r="B18" s="82"/>
      <c r="C18" s="82"/>
      <c r="D18" s="82"/>
      <c r="E18" s="82"/>
      <c r="F18" s="82"/>
      <c r="G18" s="82"/>
      <c r="H18" s="82"/>
    </row>
    <row r="19" spans="1:10">
      <c r="A19" s="82"/>
      <c r="B19" s="82"/>
      <c r="C19" s="82"/>
      <c r="D19" s="82"/>
      <c r="E19" s="82"/>
      <c r="F19" s="82"/>
      <c r="G19" s="82"/>
      <c r="H19" s="82"/>
    </row>
    <row r="21" spans="1:10">
      <c r="J21" t="s">
        <v>35</v>
      </c>
    </row>
    <row r="24" spans="1:10">
      <c r="B24" s="117"/>
      <c r="C24" s="118"/>
      <c r="D24" s="118"/>
      <c r="E24" s="119"/>
    </row>
    <row r="25" spans="1:10">
      <c r="A25" s="120"/>
      <c r="B25" s="117"/>
      <c r="C25" s="118"/>
      <c r="D25" s="118"/>
      <c r="E25" s="119"/>
    </row>
    <row r="26" spans="1:10">
      <c r="A26" s="120"/>
      <c r="B26" s="117"/>
      <c r="C26" s="118"/>
      <c r="D26" s="118"/>
      <c r="E26" s="119"/>
    </row>
    <row r="27" spans="1:10">
      <c r="A27" s="120"/>
      <c r="B27" s="117"/>
      <c r="C27" s="118"/>
      <c r="D27" s="118"/>
      <c r="E27" s="119"/>
    </row>
    <row r="28" spans="1:10">
      <c r="A28" s="120"/>
      <c r="B28" s="117"/>
      <c r="D28" s="118"/>
      <c r="E28" s="119"/>
    </row>
    <row r="29" spans="1:10">
      <c r="A29" s="120"/>
      <c r="B29" s="117"/>
      <c r="C29" s="118"/>
      <c r="D29" s="118"/>
      <c r="E29" s="119"/>
    </row>
  </sheetData>
  <mergeCells count="1">
    <mergeCell ref="A3:H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57"/>
  <sheetViews>
    <sheetView workbookViewId="0">
      <selection activeCell="J20" sqref="J20"/>
    </sheetView>
  </sheetViews>
  <sheetFormatPr defaultRowHeight="15"/>
  <cols>
    <col min="1" max="1" width="13.7109375" bestFit="1" customWidth="1"/>
    <col min="9" max="10" width="17.7109375" bestFit="1" customWidth="1"/>
    <col min="11" max="12" width="18.28515625" bestFit="1" customWidth="1"/>
    <col min="13" max="13" width="15.7109375" customWidth="1"/>
    <col min="257" max="257" width="13.7109375" bestFit="1" customWidth="1"/>
    <col min="265" max="266" width="17.7109375" bestFit="1" customWidth="1"/>
    <col min="267" max="268" width="18.28515625" bestFit="1" customWidth="1"/>
    <col min="269" max="269" width="15.7109375" customWidth="1"/>
    <col min="513" max="513" width="13.7109375" bestFit="1" customWidth="1"/>
    <col min="521" max="522" width="17.7109375" bestFit="1" customWidth="1"/>
    <col min="523" max="524" width="18.28515625" bestFit="1" customWidth="1"/>
    <col min="525" max="525" width="15.7109375" customWidth="1"/>
    <col min="769" max="769" width="13.7109375" bestFit="1" customWidth="1"/>
    <col min="777" max="778" width="17.7109375" bestFit="1" customWidth="1"/>
    <col min="779" max="780" width="18.28515625" bestFit="1" customWidth="1"/>
    <col min="781" max="781" width="15.7109375" customWidth="1"/>
    <col min="1025" max="1025" width="13.7109375" bestFit="1" customWidth="1"/>
    <col min="1033" max="1034" width="17.7109375" bestFit="1" customWidth="1"/>
    <col min="1035" max="1036" width="18.28515625" bestFit="1" customWidth="1"/>
    <col min="1037" max="1037" width="15.7109375" customWidth="1"/>
    <col min="1281" max="1281" width="13.7109375" bestFit="1" customWidth="1"/>
    <col min="1289" max="1290" width="17.7109375" bestFit="1" customWidth="1"/>
    <col min="1291" max="1292" width="18.28515625" bestFit="1" customWidth="1"/>
    <col min="1293" max="1293" width="15.7109375" customWidth="1"/>
    <col min="1537" max="1537" width="13.7109375" bestFit="1" customWidth="1"/>
    <col min="1545" max="1546" width="17.7109375" bestFit="1" customWidth="1"/>
    <col min="1547" max="1548" width="18.28515625" bestFit="1" customWidth="1"/>
    <col min="1549" max="1549" width="15.7109375" customWidth="1"/>
    <col min="1793" max="1793" width="13.7109375" bestFit="1" customWidth="1"/>
    <col min="1801" max="1802" width="17.7109375" bestFit="1" customWidth="1"/>
    <col min="1803" max="1804" width="18.28515625" bestFit="1" customWidth="1"/>
    <col min="1805" max="1805" width="15.7109375" customWidth="1"/>
    <col min="2049" max="2049" width="13.7109375" bestFit="1" customWidth="1"/>
    <col min="2057" max="2058" width="17.7109375" bestFit="1" customWidth="1"/>
    <col min="2059" max="2060" width="18.28515625" bestFit="1" customWidth="1"/>
    <col min="2061" max="2061" width="15.7109375" customWidth="1"/>
    <col min="2305" max="2305" width="13.7109375" bestFit="1" customWidth="1"/>
    <col min="2313" max="2314" width="17.7109375" bestFit="1" customWidth="1"/>
    <col min="2315" max="2316" width="18.28515625" bestFit="1" customWidth="1"/>
    <col min="2317" max="2317" width="15.7109375" customWidth="1"/>
    <col min="2561" max="2561" width="13.7109375" bestFit="1" customWidth="1"/>
    <col min="2569" max="2570" width="17.7109375" bestFit="1" customWidth="1"/>
    <col min="2571" max="2572" width="18.28515625" bestFit="1" customWidth="1"/>
    <col min="2573" max="2573" width="15.7109375" customWidth="1"/>
    <col min="2817" max="2817" width="13.7109375" bestFit="1" customWidth="1"/>
    <col min="2825" max="2826" width="17.7109375" bestFit="1" customWidth="1"/>
    <col min="2827" max="2828" width="18.28515625" bestFit="1" customWidth="1"/>
    <col min="2829" max="2829" width="15.7109375" customWidth="1"/>
    <col min="3073" max="3073" width="13.7109375" bestFit="1" customWidth="1"/>
    <col min="3081" max="3082" width="17.7109375" bestFit="1" customWidth="1"/>
    <col min="3083" max="3084" width="18.28515625" bestFit="1" customWidth="1"/>
    <col min="3085" max="3085" width="15.7109375" customWidth="1"/>
    <col min="3329" max="3329" width="13.7109375" bestFit="1" customWidth="1"/>
    <col min="3337" max="3338" width="17.7109375" bestFit="1" customWidth="1"/>
    <col min="3339" max="3340" width="18.28515625" bestFit="1" customWidth="1"/>
    <col min="3341" max="3341" width="15.7109375" customWidth="1"/>
    <col min="3585" max="3585" width="13.7109375" bestFit="1" customWidth="1"/>
    <col min="3593" max="3594" width="17.7109375" bestFit="1" customWidth="1"/>
    <col min="3595" max="3596" width="18.28515625" bestFit="1" customWidth="1"/>
    <col min="3597" max="3597" width="15.7109375" customWidth="1"/>
    <col min="3841" max="3841" width="13.7109375" bestFit="1" customWidth="1"/>
    <col min="3849" max="3850" width="17.7109375" bestFit="1" customWidth="1"/>
    <col min="3851" max="3852" width="18.28515625" bestFit="1" customWidth="1"/>
    <col min="3853" max="3853" width="15.7109375" customWidth="1"/>
    <col min="4097" max="4097" width="13.7109375" bestFit="1" customWidth="1"/>
    <col min="4105" max="4106" width="17.7109375" bestFit="1" customWidth="1"/>
    <col min="4107" max="4108" width="18.28515625" bestFit="1" customWidth="1"/>
    <col min="4109" max="4109" width="15.7109375" customWidth="1"/>
    <col min="4353" max="4353" width="13.7109375" bestFit="1" customWidth="1"/>
    <col min="4361" max="4362" width="17.7109375" bestFit="1" customWidth="1"/>
    <col min="4363" max="4364" width="18.28515625" bestFit="1" customWidth="1"/>
    <col min="4365" max="4365" width="15.7109375" customWidth="1"/>
    <col min="4609" max="4609" width="13.7109375" bestFit="1" customWidth="1"/>
    <col min="4617" max="4618" width="17.7109375" bestFit="1" customWidth="1"/>
    <col min="4619" max="4620" width="18.28515625" bestFit="1" customWidth="1"/>
    <col min="4621" max="4621" width="15.7109375" customWidth="1"/>
    <col min="4865" max="4865" width="13.7109375" bestFit="1" customWidth="1"/>
    <col min="4873" max="4874" width="17.7109375" bestFit="1" customWidth="1"/>
    <col min="4875" max="4876" width="18.28515625" bestFit="1" customWidth="1"/>
    <col min="4877" max="4877" width="15.7109375" customWidth="1"/>
    <col min="5121" max="5121" width="13.7109375" bestFit="1" customWidth="1"/>
    <col min="5129" max="5130" width="17.7109375" bestFit="1" customWidth="1"/>
    <col min="5131" max="5132" width="18.28515625" bestFit="1" customWidth="1"/>
    <col min="5133" max="5133" width="15.7109375" customWidth="1"/>
    <col min="5377" max="5377" width="13.7109375" bestFit="1" customWidth="1"/>
    <col min="5385" max="5386" width="17.7109375" bestFit="1" customWidth="1"/>
    <col min="5387" max="5388" width="18.28515625" bestFit="1" customWidth="1"/>
    <col min="5389" max="5389" width="15.7109375" customWidth="1"/>
    <col min="5633" max="5633" width="13.7109375" bestFit="1" customWidth="1"/>
    <col min="5641" max="5642" width="17.7109375" bestFit="1" customWidth="1"/>
    <col min="5643" max="5644" width="18.28515625" bestFit="1" customWidth="1"/>
    <col min="5645" max="5645" width="15.7109375" customWidth="1"/>
    <col min="5889" max="5889" width="13.7109375" bestFit="1" customWidth="1"/>
    <col min="5897" max="5898" width="17.7109375" bestFit="1" customWidth="1"/>
    <col min="5899" max="5900" width="18.28515625" bestFit="1" customWidth="1"/>
    <col min="5901" max="5901" width="15.7109375" customWidth="1"/>
    <col min="6145" max="6145" width="13.7109375" bestFit="1" customWidth="1"/>
    <col min="6153" max="6154" width="17.7109375" bestFit="1" customWidth="1"/>
    <col min="6155" max="6156" width="18.28515625" bestFit="1" customWidth="1"/>
    <col min="6157" max="6157" width="15.7109375" customWidth="1"/>
    <col min="6401" max="6401" width="13.7109375" bestFit="1" customWidth="1"/>
    <col min="6409" max="6410" width="17.7109375" bestFit="1" customWidth="1"/>
    <col min="6411" max="6412" width="18.28515625" bestFit="1" customWidth="1"/>
    <col min="6413" max="6413" width="15.7109375" customWidth="1"/>
    <col min="6657" max="6657" width="13.7109375" bestFit="1" customWidth="1"/>
    <col min="6665" max="6666" width="17.7109375" bestFit="1" customWidth="1"/>
    <col min="6667" max="6668" width="18.28515625" bestFit="1" customWidth="1"/>
    <col min="6669" max="6669" width="15.7109375" customWidth="1"/>
    <col min="6913" max="6913" width="13.7109375" bestFit="1" customWidth="1"/>
    <col min="6921" max="6922" width="17.7109375" bestFit="1" customWidth="1"/>
    <col min="6923" max="6924" width="18.28515625" bestFit="1" customWidth="1"/>
    <col min="6925" max="6925" width="15.7109375" customWidth="1"/>
    <col min="7169" max="7169" width="13.7109375" bestFit="1" customWidth="1"/>
    <col min="7177" max="7178" width="17.7109375" bestFit="1" customWidth="1"/>
    <col min="7179" max="7180" width="18.28515625" bestFit="1" customWidth="1"/>
    <col min="7181" max="7181" width="15.7109375" customWidth="1"/>
    <col min="7425" max="7425" width="13.7109375" bestFit="1" customWidth="1"/>
    <col min="7433" max="7434" width="17.7109375" bestFit="1" customWidth="1"/>
    <col min="7435" max="7436" width="18.28515625" bestFit="1" customWidth="1"/>
    <col min="7437" max="7437" width="15.7109375" customWidth="1"/>
    <col min="7681" max="7681" width="13.7109375" bestFit="1" customWidth="1"/>
    <col min="7689" max="7690" width="17.7109375" bestFit="1" customWidth="1"/>
    <col min="7691" max="7692" width="18.28515625" bestFit="1" customWidth="1"/>
    <col min="7693" max="7693" width="15.7109375" customWidth="1"/>
    <col min="7937" max="7937" width="13.7109375" bestFit="1" customWidth="1"/>
    <col min="7945" max="7946" width="17.7109375" bestFit="1" customWidth="1"/>
    <col min="7947" max="7948" width="18.28515625" bestFit="1" customWidth="1"/>
    <col min="7949" max="7949" width="15.7109375" customWidth="1"/>
    <col min="8193" max="8193" width="13.7109375" bestFit="1" customWidth="1"/>
    <col min="8201" max="8202" width="17.7109375" bestFit="1" customWidth="1"/>
    <col min="8203" max="8204" width="18.28515625" bestFit="1" customWidth="1"/>
    <col min="8205" max="8205" width="15.7109375" customWidth="1"/>
    <col min="8449" max="8449" width="13.7109375" bestFit="1" customWidth="1"/>
    <col min="8457" max="8458" width="17.7109375" bestFit="1" customWidth="1"/>
    <col min="8459" max="8460" width="18.28515625" bestFit="1" customWidth="1"/>
    <col min="8461" max="8461" width="15.7109375" customWidth="1"/>
    <col min="8705" max="8705" width="13.7109375" bestFit="1" customWidth="1"/>
    <col min="8713" max="8714" width="17.7109375" bestFit="1" customWidth="1"/>
    <col min="8715" max="8716" width="18.28515625" bestFit="1" customWidth="1"/>
    <col min="8717" max="8717" width="15.7109375" customWidth="1"/>
    <col min="8961" max="8961" width="13.7109375" bestFit="1" customWidth="1"/>
    <col min="8969" max="8970" width="17.7109375" bestFit="1" customWidth="1"/>
    <col min="8971" max="8972" width="18.28515625" bestFit="1" customWidth="1"/>
    <col min="8973" max="8973" width="15.7109375" customWidth="1"/>
    <col min="9217" max="9217" width="13.7109375" bestFit="1" customWidth="1"/>
    <col min="9225" max="9226" width="17.7109375" bestFit="1" customWidth="1"/>
    <col min="9227" max="9228" width="18.28515625" bestFit="1" customWidth="1"/>
    <col min="9229" max="9229" width="15.7109375" customWidth="1"/>
    <col min="9473" max="9473" width="13.7109375" bestFit="1" customWidth="1"/>
    <col min="9481" max="9482" width="17.7109375" bestFit="1" customWidth="1"/>
    <col min="9483" max="9484" width="18.28515625" bestFit="1" customWidth="1"/>
    <col min="9485" max="9485" width="15.7109375" customWidth="1"/>
    <col min="9729" max="9729" width="13.7109375" bestFit="1" customWidth="1"/>
    <col min="9737" max="9738" width="17.7109375" bestFit="1" customWidth="1"/>
    <col min="9739" max="9740" width="18.28515625" bestFit="1" customWidth="1"/>
    <col min="9741" max="9741" width="15.7109375" customWidth="1"/>
    <col min="9985" max="9985" width="13.7109375" bestFit="1" customWidth="1"/>
    <col min="9993" max="9994" width="17.7109375" bestFit="1" customWidth="1"/>
    <col min="9995" max="9996" width="18.28515625" bestFit="1" customWidth="1"/>
    <col min="9997" max="9997" width="15.7109375" customWidth="1"/>
    <col min="10241" max="10241" width="13.7109375" bestFit="1" customWidth="1"/>
    <col min="10249" max="10250" width="17.7109375" bestFit="1" customWidth="1"/>
    <col min="10251" max="10252" width="18.28515625" bestFit="1" customWidth="1"/>
    <col min="10253" max="10253" width="15.7109375" customWidth="1"/>
    <col min="10497" max="10497" width="13.7109375" bestFit="1" customWidth="1"/>
    <col min="10505" max="10506" width="17.7109375" bestFit="1" customWidth="1"/>
    <col min="10507" max="10508" width="18.28515625" bestFit="1" customWidth="1"/>
    <col min="10509" max="10509" width="15.7109375" customWidth="1"/>
    <col min="10753" max="10753" width="13.7109375" bestFit="1" customWidth="1"/>
    <col min="10761" max="10762" width="17.7109375" bestFit="1" customWidth="1"/>
    <col min="10763" max="10764" width="18.28515625" bestFit="1" customWidth="1"/>
    <col min="10765" max="10765" width="15.7109375" customWidth="1"/>
    <col min="11009" max="11009" width="13.7109375" bestFit="1" customWidth="1"/>
    <col min="11017" max="11018" width="17.7109375" bestFit="1" customWidth="1"/>
    <col min="11019" max="11020" width="18.28515625" bestFit="1" customWidth="1"/>
    <col min="11021" max="11021" width="15.7109375" customWidth="1"/>
    <col min="11265" max="11265" width="13.7109375" bestFit="1" customWidth="1"/>
    <col min="11273" max="11274" width="17.7109375" bestFit="1" customWidth="1"/>
    <col min="11275" max="11276" width="18.28515625" bestFit="1" customWidth="1"/>
    <col min="11277" max="11277" width="15.7109375" customWidth="1"/>
    <col min="11521" max="11521" width="13.7109375" bestFit="1" customWidth="1"/>
    <col min="11529" max="11530" width="17.7109375" bestFit="1" customWidth="1"/>
    <col min="11531" max="11532" width="18.28515625" bestFit="1" customWidth="1"/>
    <col min="11533" max="11533" width="15.7109375" customWidth="1"/>
    <col min="11777" max="11777" width="13.7109375" bestFit="1" customWidth="1"/>
    <col min="11785" max="11786" width="17.7109375" bestFit="1" customWidth="1"/>
    <col min="11787" max="11788" width="18.28515625" bestFit="1" customWidth="1"/>
    <col min="11789" max="11789" width="15.7109375" customWidth="1"/>
    <col min="12033" max="12033" width="13.7109375" bestFit="1" customWidth="1"/>
    <col min="12041" max="12042" width="17.7109375" bestFit="1" customWidth="1"/>
    <col min="12043" max="12044" width="18.28515625" bestFit="1" customWidth="1"/>
    <col min="12045" max="12045" width="15.7109375" customWidth="1"/>
    <col min="12289" max="12289" width="13.7109375" bestFit="1" customWidth="1"/>
    <col min="12297" max="12298" width="17.7109375" bestFit="1" customWidth="1"/>
    <col min="12299" max="12300" width="18.28515625" bestFit="1" customWidth="1"/>
    <col min="12301" max="12301" width="15.7109375" customWidth="1"/>
    <col min="12545" max="12545" width="13.7109375" bestFit="1" customWidth="1"/>
    <col min="12553" max="12554" width="17.7109375" bestFit="1" customWidth="1"/>
    <col min="12555" max="12556" width="18.28515625" bestFit="1" customWidth="1"/>
    <col min="12557" max="12557" width="15.7109375" customWidth="1"/>
    <col min="12801" max="12801" width="13.7109375" bestFit="1" customWidth="1"/>
    <col min="12809" max="12810" width="17.7109375" bestFit="1" customWidth="1"/>
    <col min="12811" max="12812" width="18.28515625" bestFit="1" customWidth="1"/>
    <col min="12813" max="12813" width="15.7109375" customWidth="1"/>
    <col min="13057" max="13057" width="13.7109375" bestFit="1" customWidth="1"/>
    <col min="13065" max="13066" width="17.7109375" bestFit="1" customWidth="1"/>
    <col min="13067" max="13068" width="18.28515625" bestFit="1" customWidth="1"/>
    <col min="13069" max="13069" width="15.7109375" customWidth="1"/>
    <col min="13313" max="13313" width="13.7109375" bestFit="1" customWidth="1"/>
    <col min="13321" max="13322" width="17.7109375" bestFit="1" customWidth="1"/>
    <col min="13323" max="13324" width="18.28515625" bestFit="1" customWidth="1"/>
    <col min="13325" max="13325" width="15.7109375" customWidth="1"/>
    <col min="13569" max="13569" width="13.7109375" bestFit="1" customWidth="1"/>
    <col min="13577" max="13578" width="17.7109375" bestFit="1" customWidth="1"/>
    <col min="13579" max="13580" width="18.28515625" bestFit="1" customWidth="1"/>
    <col min="13581" max="13581" width="15.7109375" customWidth="1"/>
    <col min="13825" max="13825" width="13.7109375" bestFit="1" customWidth="1"/>
    <col min="13833" max="13834" width="17.7109375" bestFit="1" customWidth="1"/>
    <col min="13835" max="13836" width="18.28515625" bestFit="1" customWidth="1"/>
    <col min="13837" max="13837" width="15.7109375" customWidth="1"/>
    <col min="14081" max="14081" width="13.7109375" bestFit="1" customWidth="1"/>
    <col min="14089" max="14090" width="17.7109375" bestFit="1" customWidth="1"/>
    <col min="14091" max="14092" width="18.28515625" bestFit="1" customWidth="1"/>
    <col min="14093" max="14093" width="15.7109375" customWidth="1"/>
    <col min="14337" max="14337" width="13.7109375" bestFit="1" customWidth="1"/>
    <col min="14345" max="14346" width="17.7109375" bestFit="1" customWidth="1"/>
    <col min="14347" max="14348" width="18.28515625" bestFit="1" customWidth="1"/>
    <col min="14349" max="14349" width="15.7109375" customWidth="1"/>
    <col min="14593" max="14593" width="13.7109375" bestFit="1" customWidth="1"/>
    <col min="14601" max="14602" width="17.7109375" bestFit="1" customWidth="1"/>
    <col min="14603" max="14604" width="18.28515625" bestFit="1" customWidth="1"/>
    <col min="14605" max="14605" width="15.7109375" customWidth="1"/>
    <col min="14849" max="14849" width="13.7109375" bestFit="1" customWidth="1"/>
    <col min="14857" max="14858" width="17.7109375" bestFit="1" customWidth="1"/>
    <col min="14859" max="14860" width="18.28515625" bestFit="1" customWidth="1"/>
    <col min="14861" max="14861" width="15.7109375" customWidth="1"/>
    <col min="15105" max="15105" width="13.7109375" bestFit="1" customWidth="1"/>
    <col min="15113" max="15114" width="17.7109375" bestFit="1" customWidth="1"/>
    <col min="15115" max="15116" width="18.28515625" bestFit="1" customWidth="1"/>
    <col min="15117" max="15117" width="15.7109375" customWidth="1"/>
    <col min="15361" max="15361" width="13.7109375" bestFit="1" customWidth="1"/>
    <col min="15369" max="15370" width="17.7109375" bestFit="1" customWidth="1"/>
    <col min="15371" max="15372" width="18.28515625" bestFit="1" customWidth="1"/>
    <col min="15373" max="15373" width="15.7109375" customWidth="1"/>
    <col min="15617" max="15617" width="13.7109375" bestFit="1" customWidth="1"/>
    <col min="15625" max="15626" width="17.7109375" bestFit="1" customWidth="1"/>
    <col min="15627" max="15628" width="18.28515625" bestFit="1" customWidth="1"/>
    <col min="15629" max="15629" width="15.7109375" customWidth="1"/>
    <col min="15873" max="15873" width="13.7109375" bestFit="1" customWidth="1"/>
    <col min="15881" max="15882" width="17.7109375" bestFit="1" customWidth="1"/>
    <col min="15883" max="15884" width="18.28515625" bestFit="1" customWidth="1"/>
    <col min="15885" max="15885" width="15.7109375" customWidth="1"/>
    <col min="16129" max="16129" width="13.7109375" bestFit="1" customWidth="1"/>
    <col min="16137" max="16138" width="17.7109375" bestFit="1" customWidth="1"/>
    <col min="16139" max="16140" width="18.28515625" bestFit="1" customWidth="1"/>
    <col min="16141" max="16141" width="15.7109375" customWidth="1"/>
  </cols>
  <sheetData>
    <row r="1" spans="1:13">
      <c r="A1" s="121"/>
      <c r="B1" s="122"/>
      <c r="C1" s="122"/>
      <c r="D1" s="122"/>
      <c r="E1" s="122"/>
      <c r="K1" s="124"/>
      <c r="L1" s="124"/>
      <c r="M1" s="124"/>
    </row>
    <row r="2" spans="1:13">
      <c r="K2" s="124"/>
      <c r="L2" s="124"/>
      <c r="M2" s="124"/>
    </row>
    <row r="3" spans="1:13">
      <c r="K3" s="124"/>
      <c r="L3" s="124"/>
      <c r="M3" s="123"/>
    </row>
    <row r="4" spans="1:13">
      <c r="K4" s="124"/>
      <c r="L4" s="124"/>
      <c r="M4" s="124"/>
    </row>
    <row r="5" spans="1:13">
      <c r="K5" s="122"/>
      <c r="L5" s="122"/>
      <c r="M5" s="122"/>
    </row>
    <row r="6" spans="1:13">
      <c r="K6" s="122"/>
      <c r="L6" s="122"/>
      <c r="M6" s="122"/>
    </row>
    <row r="7" spans="1:13">
      <c r="K7" s="122"/>
      <c r="L7" s="122"/>
      <c r="M7" s="123"/>
    </row>
    <row r="8" spans="1:13">
      <c r="J8" s="122"/>
      <c r="K8" s="122"/>
      <c r="L8" s="122"/>
      <c r="M8" s="122"/>
    </row>
    <row r="9" spans="1:13">
      <c r="J9" s="122"/>
      <c r="K9" s="122"/>
      <c r="L9" s="122"/>
      <c r="M9" s="122"/>
    </row>
    <row r="10" spans="1:13">
      <c r="J10" s="122"/>
      <c r="K10" s="122"/>
      <c r="L10" s="126"/>
      <c r="M10" s="122"/>
    </row>
    <row r="22" spans="10:15">
      <c r="J22" s="122"/>
      <c r="K22" s="122"/>
      <c r="L22" s="122"/>
      <c r="M22" s="122"/>
    </row>
    <row r="23" spans="10:15">
      <c r="J23" s="122"/>
      <c r="K23" s="122"/>
      <c r="L23" s="122"/>
      <c r="M23" s="122"/>
    </row>
    <row r="24" spans="10:15">
      <c r="J24" s="122"/>
      <c r="K24" s="122"/>
      <c r="L24" s="126"/>
      <c r="M24" s="122"/>
    </row>
    <row r="25" spans="10:15">
      <c r="J25" s="122"/>
      <c r="K25" s="122"/>
      <c r="L25" s="126"/>
      <c r="M25" s="122"/>
    </row>
    <row r="26" spans="10:15">
      <c r="J26" s="127"/>
      <c r="K26" s="122"/>
      <c r="L26" s="122"/>
      <c r="M26" s="122"/>
    </row>
    <row r="27" spans="10:15">
      <c r="J27" s="122"/>
      <c r="K27" s="122"/>
      <c r="L27" s="122"/>
      <c r="M27" s="127"/>
    </row>
    <row r="28" spans="10:15">
      <c r="J28" s="122"/>
      <c r="K28" s="122"/>
      <c r="L28" s="122"/>
      <c r="M28" s="122"/>
    </row>
    <row r="29" spans="10:15">
      <c r="J29" s="122"/>
      <c r="K29" s="122"/>
      <c r="L29" s="122"/>
      <c r="M29" s="122"/>
    </row>
    <row r="30" spans="10:15">
      <c r="J30" s="122"/>
      <c r="K30" s="122"/>
      <c r="L30" s="122"/>
      <c r="M30" s="122"/>
      <c r="N30" s="122"/>
      <c r="O30" s="122"/>
    </row>
    <row r="31" spans="10:15">
      <c r="J31" s="122"/>
      <c r="K31" s="122"/>
      <c r="L31" s="122"/>
      <c r="M31" s="122"/>
      <c r="N31" s="122"/>
      <c r="O31" s="122"/>
    </row>
    <row r="32" spans="10:15">
      <c r="J32" s="122"/>
      <c r="K32" s="122"/>
      <c r="L32" s="122"/>
      <c r="M32" s="122"/>
      <c r="N32" s="122"/>
      <c r="O32" s="122"/>
    </row>
    <row r="33" spans="10:15">
      <c r="J33" s="122"/>
      <c r="K33" s="122"/>
      <c r="L33" s="122"/>
      <c r="M33" s="122"/>
      <c r="N33" s="122"/>
      <c r="O33" s="122"/>
    </row>
    <row r="34" spans="10:15">
      <c r="J34" s="122"/>
      <c r="K34" s="122"/>
      <c r="L34" s="122"/>
      <c r="M34" s="122"/>
      <c r="N34" s="122"/>
      <c r="O34" s="122"/>
    </row>
    <row r="35" spans="10:15">
      <c r="J35" s="122"/>
      <c r="K35" s="122"/>
      <c r="L35" s="122"/>
      <c r="M35" s="122"/>
      <c r="N35" s="122"/>
      <c r="O35" s="122"/>
    </row>
    <row r="36" spans="10:15">
      <c r="J36" s="122"/>
      <c r="K36" s="122"/>
      <c r="L36" s="122"/>
      <c r="M36" s="122"/>
      <c r="N36" s="122"/>
      <c r="O36" s="122"/>
    </row>
    <row r="37" spans="10:15">
      <c r="J37" s="122"/>
      <c r="K37" s="122"/>
      <c r="L37" s="122"/>
      <c r="M37" s="122"/>
      <c r="N37" s="122"/>
      <c r="O37" s="122"/>
    </row>
    <row r="38" spans="10:15">
      <c r="J38" s="122"/>
      <c r="K38" s="122"/>
      <c r="L38" s="122"/>
      <c r="M38" s="122"/>
      <c r="N38" s="122"/>
      <c r="O38" s="122"/>
    </row>
    <row r="39" spans="10:15">
      <c r="J39" s="122"/>
      <c r="K39" s="122"/>
      <c r="L39" s="122"/>
      <c r="M39" s="122"/>
      <c r="N39" s="122"/>
      <c r="O39" s="122"/>
    </row>
    <row r="40" spans="10:15">
      <c r="J40" s="122"/>
      <c r="K40" s="122"/>
      <c r="L40" s="122"/>
      <c r="M40" s="122"/>
      <c r="N40" s="122"/>
      <c r="O40" s="122"/>
    </row>
    <row r="41" spans="10:15">
      <c r="J41" s="122"/>
      <c r="K41" s="122"/>
      <c r="L41" s="122"/>
      <c r="M41" s="122"/>
      <c r="N41" s="122"/>
      <c r="O41" s="122"/>
    </row>
    <row r="42" spans="10:15">
      <c r="J42" s="122"/>
      <c r="K42" s="122"/>
      <c r="L42" s="122"/>
      <c r="M42" s="122"/>
      <c r="N42" s="122"/>
      <c r="O42" s="122"/>
    </row>
    <row r="43" spans="10:15">
      <c r="J43" s="122"/>
      <c r="K43" s="122"/>
      <c r="L43" s="122"/>
      <c r="M43" s="122"/>
      <c r="N43" s="122"/>
      <c r="O43" s="122"/>
    </row>
    <row r="44" spans="10:15">
      <c r="N44" s="122"/>
      <c r="O44" s="122"/>
    </row>
    <row r="45" spans="10:15">
      <c r="N45" s="122"/>
      <c r="O45" s="122"/>
    </row>
    <row r="46" spans="10:15">
      <c r="N46" s="122"/>
      <c r="O46" s="122"/>
    </row>
    <row r="47" spans="10:15">
      <c r="N47" s="122"/>
      <c r="O47" s="122"/>
    </row>
    <row r="48" spans="10:15">
      <c r="N48" s="122"/>
      <c r="O48" s="122"/>
    </row>
    <row r="49" spans="14:15">
      <c r="N49" s="122"/>
      <c r="O49" s="122"/>
    </row>
    <row r="50" spans="14:15">
      <c r="N50" s="122"/>
      <c r="O50" s="122"/>
    </row>
    <row r="51" spans="14:15">
      <c r="N51" s="122"/>
      <c r="O51" s="122"/>
    </row>
    <row r="52" spans="14:15">
      <c r="N52" s="122"/>
      <c r="O52" s="122"/>
    </row>
    <row r="53" spans="14:15">
      <c r="N53" s="122"/>
      <c r="O53" s="122"/>
    </row>
    <row r="54" spans="14:15">
      <c r="N54" s="122"/>
      <c r="O54" s="122"/>
    </row>
    <row r="55" spans="14:15">
      <c r="N55" s="122"/>
      <c r="O55" s="122"/>
    </row>
    <row r="56" spans="14:15">
      <c r="N56" s="122"/>
      <c r="O56" s="122"/>
    </row>
    <row r="57" spans="14:15">
      <c r="N57" s="122"/>
      <c r="O57" s="122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7:J34"/>
  <sheetViews>
    <sheetView workbookViewId="0">
      <selection activeCell="J33" sqref="J33"/>
    </sheetView>
  </sheetViews>
  <sheetFormatPr defaultRowHeight="15"/>
  <sheetData>
    <row r="27" spans="1:10">
      <c r="A27" s="128"/>
      <c r="B27" s="128"/>
      <c r="C27" s="128"/>
      <c r="D27" s="128"/>
      <c r="E27" s="128"/>
      <c r="F27" s="128"/>
      <c r="G27" s="128"/>
      <c r="H27" s="128"/>
      <c r="I27" s="128"/>
      <c r="J27" s="128"/>
    </row>
    <row r="28" spans="1:10">
      <c r="A28" s="128"/>
      <c r="B28" s="128"/>
      <c r="C28" s="128"/>
      <c r="D28" s="128"/>
      <c r="E28" s="128"/>
      <c r="F28" s="128"/>
      <c r="G28" s="128"/>
      <c r="H28" s="128"/>
      <c r="I28" s="128"/>
      <c r="J28" s="128"/>
    </row>
    <row r="29" spans="1:10">
      <c r="A29" s="128"/>
      <c r="B29" s="128"/>
      <c r="C29" s="128"/>
      <c r="D29" s="128"/>
      <c r="E29" s="128"/>
      <c r="F29" s="128"/>
      <c r="G29" s="128"/>
      <c r="H29" s="128"/>
      <c r="I29" s="128"/>
      <c r="J29" s="128"/>
    </row>
    <row r="30" spans="1:10">
      <c r="A30" s="128"/>
      <c r="B30" s="128"/>
      <c r="C30" s="128"/>
      <c r="D30" s="128"/>
      <c r="E30" s="128"/>
      <c r="F30" s="128"/>
      <c r="G30" s="128"/>
      <c r="H30" s="128"/>
      <c r="I30" s="128"/>
      <c r="J30" s="128"/>
    </row>
    <row r="33" spans="2:2">
      <c r="B33" s="125"/>
    </row>
    <row r="34" spans="2:2">
      <c r="B34" s="125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38"/>
  <sheetViews>
    <sheetView workbookViewId="0"/>
  </sheetViews>
  <sheetFormatPr defaultRowHeight="15"/>
  <cols>
    <col min="1" max="1" width="20.42578125" customWidth="1"/>
    <col min="2" max="2" width="19.42578125" customWidth="1"/>
    <col min="3" max="3" width="20.28515625" customWidth="1"/>
    <col min="4" max="4" width="20.140625" customWidth="1"/>
    <col min="5" max="5" width="20" customWidth="1"/>
    <col min="6" max="6" width="19.5703125" customWidth="1"/>
    <col min="7" max="7" width="20.140625" customWidth="1"/>
    <col min="8" max="12" width="19.85546875" customWidth="1"/>
    <col min="13" max="13" width="22" customWidth="1"/>
    <col min="14" max="14" width="19.85546875" customWidth="1"/>
    <col min="256" max="256" width="35.42578125" customWidth="1"/>
    <col min="257" max="257" width="20.42578125" customWidth="1"/>
    <col min="258" max="258" width="19.42578125" customWidth="1"/>
    <col min="259" max="259" width="20.28515625" customWidth="1"/>
    <col min="260" max="260" width="20.140625" customWidth="1"/>
    <col min="261" max="261" width="20" customWidth="1"/>
    <col min="262" max="262" width="19.5703125" customWidth="1"/>
    <col min="263" max="263" width="20.140625" customWidth="1"/>
    <col min="264" max="268" width="19.85546875" customWidth="1"/>
    <col min="269" max="269" width="22" customWidth="1"/>
    <col min="270" max="270" width="19.85546875" customWidth="1"/>
    <col min="512" max="512" width="35.42578125" customWidth="1"/>
    <col min="513" max="513" width="20.42578125" customWidth="1"/>
    <col min="514" max="514" width="19.42578125" customWidth="1"/>
    <col min="515" max="515" width="20.28515625" customWidth="1"/>
    <col min="516" max="516" width="20.140625" customWidth="1"/>
    <col min="517" max="517" width="20" customWidth="1"/>
    <col min="518" max="518" width="19.5703125" customWidth="1"/>
    <col min="519" max="519" width="20.140625" customWidth="1"/>
    <col min="520" max="524" width="19.85546875" customWidth="1"/>
    <col min="525" max="525" width="22" customWidth="1"/>
    <col min="526" max="526" width="19.85546875" customWidth="1"/>
    <col min="768" max="768" width="35.42578125" customWidth="1"/>
    <col min="769" max="769" width="20.42578125" customWidth="1"/>
    <col min="770" max="770" width="19.42578125" customWidth="1"/>
    <col min="771" max="771" width="20.28515625" customWidth="1"/>
    <col min="772" max="772" width="20.140625" customWidth="1"/>
    <col min="773" max="773" width="20" customWidth="1"/>
    <col min="774" max="774" width="19.5703125" customWidth="1"/>
    <col min="775" max="775" width="20.140625" customWidth="1"/>
    <col min="776" max="780" width="19.85546875" customWidth="1"/>
    <col min="781" max="781" width="22" customWidth="1"/>
    <col min="782" max="782" width="19.85546875" customWidth="1"/>
    <col min="1024" max="1024" width="35.42578125" customWidth="1"/>
    <col min="1025" max="1025" width="20.42578125" customWidth="1"/>
    <col min="1026" max="1026" width="19.42578125" customWidth="1"/>
    <col min="1027" max="1027" width="20.28515625" customWidth="1"/>
    <col min="1028" max="1028" width="20.140625" customWidth="1"/>
    <col min="1029" max="1029" width="20" customWidth="1"/>
    <col min="1030" max="1030" width="19.5703125" customWidth="1"/>
    <col min="1031" max="1031" width="20.140625" customWidth="1"/>
    <col min="1032" max="1036" width="19.85546875" customWidth="1"/>
    <col min="1037" max="1037" width="22" customWidth="1"/>
    <col min="1038" max="1038" width="19.85546875" customWidth="1"/>
    <col min="1280" max="1280" width="35.42578125" customWidth="1"/>
    <col min="1281" max="1281" width="20.42578125" customWidth="1"/>
    <col min="1282" max="1282" width="19.42578125" customWidth="1"/>
    <col min="1283" max="1283" width="20.28515625" customWidth="1"/>
    <col min="1284" max="1284" width="20.140625" customWidth="1"/>
    <col min="1285" max="1285" width="20" customWidth="1"/>
    <col min="1286" max="1286" width="19.5703125" customWidth="1"/>
    <col min="1287" max="1287" width="20.140625" customWidth="1"/>
    <col min="1288" max="1292" width="19.85546875" customWidth="1"/>
    <col min="1293" max="1293" width="22" customWidth="1"/>
    <col min="1294" max="1294" width="19.85546875" customWidth="1"/>
    <col min="1536" max="1536" width="35.42578125" customWidth="1"/>
    <col min="1537" max="1537" width="20.42578125" customWidth="1"/>
    <col min="1538" max="1538" width="19.42578125" customWidth="1"/>
    <col min="1539" max="1539" width="20.28515625" customWidth="1"/>
    <col min="1540" max="1540" width="20.140625" customWidth="1"/>
    <col min="1541" max="1541" width="20" customWidth="1"/>
    <col min="1542" max="1542" width="19.5703125" customWidth="1"/>
    <col min="1543" max="1543" width="20.140625" customWidth="1"/>
    <col min="1544" max="1548" width="19.85546875" customWidth="1"/>
    <col min="1549" max="1549" width="22" customWidth="1"/>
    <col min="1550" max="1550" width="19.85546875" customWidth="1"/>
    <col min="1792" max="1792" width="35.42578125" customWidth="1"/>
    <col min="1793" max="1793" width="20.42578125" customWidth="1"/>
    <col min="1794" max="1794" width="19.42578125" customWidth="1"/>
    <col min="1795" max="1795" width="20.28515625" customWidth="1"/>
    <col min="1796" max="1796" width="20.140625" customWidth="1"/>
    <col min="1797" max="1797" width="20" customWidth="1"/>
    <col min="1798" max="1798" width="19.5703125" customWidth="1"/>
    <col min="1799" max="1799" width="20.140625" customWidth="1"/>
    <col min="1800" max="1804" width="19.85546875" customWidth="1"/>
    <col min="1805" max="1805" width="22" customWidth="1"/>
    <col min="1806" max="1806" width="19.85546875" customWidth="1"/>
    <col min="2048" max="2048" width="35.42578125" customWidth="1"/>
    <col min="2049" max="2049" width="20.42578125" customWidth="1"/>
    <col min="2050" max="2050" width="19.42578125" customWidth="1"/>
    <col min="2051" max="2051" width="20.28515625" customWidth="1"/>
    <col min="2052" max="2052" width="20.140625" customWidth="1"/>
    <col min="2053" max="2053" width="20" customWidth="1"/>
    <col min="2054" max="2054" width="19.5703125" customWidth="1"/>
    <col min="2055" max="2055" width="20.140625" customWidth="1"/>
    <col min="2056" max="2060" width="19.85546875" customWidth="1"/>
    <col min="2061" max="2061" width="22" customWidth="1"/>
    <col min="2062" max="2062" width="19.85546875" customWidth="1"/>
    <col min="2304" max="2304" width="35.42578125" customWidth="1"/>
    <col min="2305" max="2305" width="20.42578125" customWidth="1"/>
    <col min="2306" max="2306" width="19.42578125" customWidth="1"/>
    <col min="2307" max="2307" width="20.28515625" customWidth="1"/>
    <col min="2308" max="2308" width="20.140625" customWidth="1"/>
    <col min="2309" max="2309" width="20" customWidth="1"/>
    <col min="2310" max="2310" width="19.5703125" customWidth="1"/>
    <col min="2311" max="2311" width="20.140625" customWidth="1"/>
    <col min="2312" max="2316" width="19.85546875" customWidth="1"/>
    <col min="2317" max="2317" width="22" customWidth="1"/>
    <col min="2318" max="2318" width="19.85546875" customWidth="1"/>
    <col min="2560" max="2560" width="35.42578125" customWidth="1"/>
    <col min="2561" max="2561" width="20.42578125" customWidth="1"/>
    <col min="2562" max="2562" width="19.42578125" customWidth="1"/>
    <col min="2563" max="2563" width="20.28515625" customWidth="1"/>
    <col min="2564" max="2564" width="20.140625" customWidth="1"/>
    <col min="2565" max="2565" width="20" customWidth="1"/>
    <col min="2566" max="2566" width="19.5703125" customWidth="1"/>
    <col min="2567" max="2567" width="20.140625" customWidth="1"/>
    <col min="2568" max="2572" width="19.85546875" customWidth="1"/>
    <col min="2573" max="2573" width="22" customWidth="1"/>
    <col min="2574" max="2574" width="19.85546875" customWidth="1"/>
    <col min="2816" max="2816" width="35.42578125" customWidth="1"/>
    <col min="2817" max="2817" width="20.42578125" customWidth="1"/>
    <col min="2818" max="2818" width="19.42578125" customWidth="1"/>
    <col min="2819" max="2819" width="20.28515625" customWidth="1"/>
    <col min="2820" max="2820" width="20.140625" customWidth="1"/>
    <col min="2821" max="2821" width="20" customWidth="1"/>
    <col min="2822" max="2822" width="19.5703125" customWidth="1"/>
    <col min="2823" max="2823" width="20.140625" customWidth="1"/>
    <col min="2824" max="2828" width="19.85546875" customWidth="1"/>
    <col min="2829" max="2829" width="22" customWidth="1"/>
    <col min="2830" max="2830" width="19.85546875" customWidth="1"/>
    <col min="3072" max="3072" width="35.42578125" customWidth="1"/>
    <col min="3073" max="3073" width="20.42578125" customWidth="1"/>
    <col min="3074" max="3074" width="19.42578125" customWidth="1"/>
    <col min="3075" max="3075" width="20.28515625" customWidth="1"/>
    <col min="3076" max="3076" width="20.140625" customWidth="1"/>
    <col min="3077" max="3077" width="20" customWidth="1"/>
    <col min="3078" max="3078" width="19.5703125" customWidth="1"/>
    <col min="3079" max="3079" width="20.140625" customWidth="1"/>
    <col min="3080" max="3084" width="19.85546875" customWidth="1"/>
    <col min="3085" max="3085" width="22" customWidth="1"/>
    <col min="3086" max="3086" width="19.85546875" customWidth="1"/>
    <col min="3328" max="3328" width="35.42578125" customWidth="1"/>
    <col min="3329" max="3329" width="20.42578125" customWidth="1"/>
    <col min="3330" max="3330" width="19.42578125" customWidth="1"/>
    <col min="3331" max="3331" width="20.28515625" customWidth="1"/>
    <col min="3332" max="3332" width="20.140625" customWidth="1"/>
    <col min="3333" max="3333" width="20" customWidth="1"/>
    <col min="3334" max="3334" width="19.5703125" customWidth="1"/>
    <col min="3335" max="3335" width="20.140625" customWidth="1"/>
    <col min="3336" max="3340" width="19.85546875" customWidth="1"/>
    <col min="3341" max="3341" width="22" customWidth="1"/>
    <col min="3342" max="3342" width="19.85546875" customWidth="1"/>
    <col min="3584" max="3584" width="35.42578125" customWidth="1"/>
    <col min="3585" max="3585" width="20.42578125" customWidth="1"/>
    <col min="3586" max="3586" width="19.42578125" customWidth="1"/>
    <col min="3587" max="3587" width="20.28515625" customWidth="1"/>
    <col min="3588" max="3588" width="20.140625" customWidth="1"/>
    <col min="3589" max="3589" width="20" customWidth="1"/>
    <col min="3590" max="3590" width="19.5703125" customWidth="1"/>
    <col min="3591" max="3591" width="20.140625" customWidth="1"/>
    <col min="3592" max="3596" width="19.85546875" customWidth="1"/>
    <col min="3597" max="3597" width="22" customWidth="1"/>
    <col min="3598" max="3598" width="19.85546875" customWidth="1"/>
    <col min="3840" max="3840" width="35.42578125" customWidth="1"/>
    <col min="3841" max="3841" width="20.42578125" customWidth="1"/>
    <col min="3842" max="3842" width="19.42578125" customWidth="1"/>
    <col min="3843" max="3843" width="20.28515625" customWidth="1"/>
    <col min="3844" max="3844" width="20.140625" customWidth="1"/>
    <col min="3845" max="3845" width="20" customWidth="1"/>
    <col min="3846" max="3846" width="19.5703125" customWidth="1"/>
    <col min="3847" max="3847" width="20.140625" customWidth="1"/>
    <col min="3848" max="3852" width="19.85546875" customWidth="1"/>
    <col min="3853" max="3853" width="22" customWidth="1"/>
    <col min="3854" max="3854" width="19.85546875" customWidth="1"/>
    <col min="4096" max="4096" width="35.42578125" customWidth="1"/>
    <col min="4097" max="4097" width="20.42578125" customWidth="1"/>
    <col min="4098" max="4098" width="19.42578125" customWidth="1"/>
    <col min="4099" max="4099" width="20.28515625" customWidth="1"/>
    <col min="4100" max="4100" width="20.140625" customWidth="1"/>
    <col min="4101" max="4101" width="20" customWidth="1"/>
    <col min="4102" max="4102" width="19.5703125" customWidth="1"/>
    <col min="4103" max="4103" width="20.140625" customWidth="1"/>
    <col min="4104" max="4108" width="19.85546875" customWidth="1"/>
    <col min="4109" max="4109" width="22" customWidth="1"/>
    <col min="4110" max="4110" width="19.85546875" customWidth="1"/>
    <col min="4352" max="4352" width="35.42578125" customWidth="1"/>
    <col min="4353" max="4353" width="20.42578125" customWidth="1"/>
    <col min="4354" max="4354" width="19.42578125" customWidth="1"/>
    <col min="4355" max="4355" width="20.28515625" customWidth="1"/>
    <col min="4356" max="4356" width="20.140625" customWidth="1"/>
    <col min="4357" max="4357" width="20" customWidth="1"/>
    <col min="4358" max="4358" width="19.5703125" customWidth="1"/>
    <col min="4359" max="4359" width="20.140625" customWidth="1"/>
    <col min="4360" max="4364" width="19.85546875" customWidth="1"/>
    <col min="4365" max="4365" width="22" customWidth="1"/>
    <col min="4366" max="4366" width="19.85546875" customWidth="1"/>
    <col min="4608" max="4608" width="35.42578125" customWidth="1"/>
    <col min="4609" max="4609" width="20.42578125" customWidth="1"/>
    <col min="4610" max="4610" width="19.42578125" customWidth="1"/>
    <col min="4611" max="4611" width="20.28515625" customWidth="1"/>
    <col min="4612" max="4612" width="20.140625" customWidth="1"/>
    <col min="4613" max="4613" width="20" customWidth="1"/>
    <col min="4614" max="4614" width="19.5703125" customWidth="1"/>
    <col min="4615" max="4615" width="20.140625" customWidth="1"/>
    <col min="4616" max="4620" width="19.85546875" customWidth="1"/>
    <col min="4621" max="4621" width="22" customWidth="1"/>
    <col min="4622" max="4622" width="19.85546875" customWidth="1"/>
    <col min="4864" max="4864" width="35.42578125" customWidth="1"/>
    <col min="4865" max="4865" width="20.42578125" customWidth="1"/>
    <col min="4866" max="4866" width="19.42578125" customWidth="1"/>
    <col min="4867" max="4867" width="20.28515625" customWidth="1"/>
    <col min="4868" max="4868" width="20.140625" customWidth="1"/>
    <col min="4869" max="4869" width="20" customWidth="1"/>
    <col min="4870" max="4870" width="19.5703125" customWidth="1"/>
    <col min="4871" max="4871" width="20.140625" customWidth="1"/>
    <col min="4872" max="4876" width="19.85546875" customWidth="1"/>
    <col min="4877" max="4877" width="22" customWidth="1"/>
    <col min="4878" max="4878" width="19.85546875" customWidth="1"/>
    <col min="5120" max="5120" width="35.42578125" customWidth="1"/>
    <col min="5121" max="5121" width="20.42578125" customWidth="1"/>
    <col min="5122" max="5122" width="19.42578125" customWidth="1"/>
    <col min="5123" max="5123" width="20.28515625" customWidth="1"/>
    <col min="5124" max="5124" width="20.140625" customWidth="1"/>
    <col min="5125" max="5125" width="20" customWidth="1"/>
    <col min="5126" max="5126" width="19.5703125" customWidth="1"/>
    <col min="5127" max="5127" width="20.140625" customWidth="1"/>
    <col min="5128" max="5132" width="19.85546875" customWidth="1"/>
    <col min="5133" max="5133" width="22" customWidth="1"/>
    <col min="5134" max="5134" width="19.85546875" customWidth="1"/>
    <col min="5376" max="5376" width="35.42578125" customWidth="1"/>
    <col min="5377" max="5377" width="20.42578125" customWidth="1"/>
    <col min="5378" max="5378" width="19.42578125" customWidth="1"/>
    <col min="5379" max="5379" width="20.28515625" customWidth="1"/>
    <col min="5380" max="5380" width="20.140625" customWidth="1"/>
    <col min="5381" max="5381" width="20" customWidth="1"/>
    <col min="5382" max="5382" width="19.5703125" customWidth="1"/>
    <col min="5383" max="5383" width="20.140625" customWidth="1"/>
    <col min="5384" max="5388" width="19.85546875" customWidth="1"/>
    <col min="5389" max="5389" width="22" customWidth="1"/>
    <col min="5390" max="5390" width="19.85546875" customWidth="1"/>
    <col min="5632" max="5632" width="35.42578125" customWidth="1"/>
    <col min="5633" max="5633" width="20.42578125" customWidth="1"/>
    <col min="5634" max="5634" width="19.42578125" customWidth="1"/>
    <col min="5635" max="5635" width="20.28515625" customWidth="1"/>
    <col min="5636" max="5636" width="20.140625" customWidth="1"/>
    <col min="5637" max="5637" width="20" customWidth="1"/>
    <col min="5638" max="5638" width="19.5703125" customWidth="1"/>
    <col min="5639" max="5639" width="20.140625" customWidth="1"/>
    <col min="5640" max="5644" width="19.85546875" customWidth="1"/>
    <col min="5645" max="5645" width="22" customWidth="1"/>
    <col min="5646" max="5646" width="19.85546875" customWidth="1"/>
    <col min="5888" max="5888" width="35.42578125" customWidth="1"/>
    <col min="5889" max="5889" width="20.42578125" customWidth="1"/>
    <col min="5890" max="5890" width="19.42578125" customWidth="1"/>
    <col min="5891" max="5891" width="20.28515625" customWidth="1"/>
    <col min="5892" max="5892" width="20.140625" customWidth="1"/>
    <col min="5893" max="5893" width="20" customWidth="1"/>
    <col min="5894" max="5894" width="19.5703125" customWidth="1"/>
    <col min="5895" max="5895" width="20.140625" customWidth="1"/>
    <col min="5896" max="5900" width="19.85546875" customWidth="1"/>
    <col min="5901" max="5901" width="22" customWidth="1"/>
    <col min="5902" max="5902" width="19.85546875" customWidth="1"/>
    <col min="6144" max="6144" width="35.42578125" customWidth="1"/>
    <col min="6145" max="6145" width="20.42578125" customWidth="1"/>
    <col min="6146" max="6146" width="19.42578125" customWidth="1"/>
    <col min="6147" max="6147" width="20.28515625" customWidth="1"/>
    <col min="6148" max="6148" width="20.140625" customWidth="1"/>
    <col min="6149" max="6149" width="20" customWidth="1"/>
    <col min="6150" max="6150" width="19.5703125" customWidth="1"/>
    <col min="6151" max="6151" width="20.140625" customWidth="1"/>
    <col min="6152" max="6156" width="19.85546875" customWidth="1"/>
    <col min="6157" max="6157" width="22" customWidth="1"/>
    <col min="6158" max="6158" width="19.85546875" customWidth="1"/>
    <col min="6400" max="6400" width="35.42578125" customWidth="1"/>
    <col min="6401" max="6401" width="20.42578125" customWidth="1"/>
    <col min="6402" max="6402" width="19.42578125" customWidth="1"/>
    <col min="6403" max="6403" width="20.28515625" customWidth="1"/>
    <col min="6404" max="6404" width="20.140625" customWidth="1"/>
    <col min="6405" max="6405" width="20" customWidth="1"/>
    <col min="6406" max="6406" width="19.5703125" customWidth="1"/>
    <col min="6407" max="6407" width="20.140625" customWidth="1"/>
    <col min="6408" max="6412" width="19.85546875" customWidth="1"/>
    <col min="6413" max="6413" width="22" customWidth="1"/>
    <col min="6414" max="6414" width="19.85546875" customWidth="1"/>
    <col min="6656" max="6656" width="35.42578125" customWidth="1"/>
    <col min="6657" max="6657" width="20.42578125" customWidth="1"/>
    <col min="6658" max="6658" width="19.42578125" customWidth="1"/>
    <col min="6659" max="6659" width="20.28515625" customWidth="1"/>
    <col min="6660" max="6660" width="20.140625" customWidth="1"/>
    <col min="6661" max="6661" width="20" customWidth="1"/>
    <col min="6662" max="6662" width="19.5703125" customWidth="1"/>
    <col min="6663" max="6663" width="20.140625" customWidth="1"/>
    <col min="6664" max="6668" width="19.85546875" customWidth="1"/>
    <col min="6669" max="6669" width="22" customWidth="1"/>
    <col min="6670" max="6670" width="19.85546875" customWidth="1"/>
    <col min="6912" max="6912" width="35.42578125" customWidth="1"/>
    <col min="6913" max="6913" width="20.42578125" customWidth="1"/>
    <col min="6914" max="6914" width="19.42578125" customWidth="1"/>
    <col min="6915" max="6915" width="20.28515625" customWidth="1"/>
    <col min="6916" max="6916" width="20.140625" customWidth="1"/>
    <col min="6917" max="6917" width="20" customWidth="1"/>
    <col min="6918" max="6918" width="19.5703125" customWidth="1"/>
    <col min="6919" max="6919" width="20.140625" customWidth="1"/>
    <col min="6920" max="6924" width="19.85546875" customWidth="1"/>
    <col min="6925" max="6925" width="22" customWidth="1"/>
    <col min="6926" max="6926" width="19.85546875" customWidth="1"/>
    <col min="7168" max="7168" width="35.42578125" customWidth="1"/>
    <col min="7169" max="7169" width="20.42578125" customWidth="1"/>
    <col min="7170" max="7170" width="19.42578125" customWidth="1"/>
    <col min="7171" max="7171" width="20.28515625" customWidth="1"/>
    <col min="7172" max="7172" width="20.140625" customWidth="1"/>
    <col min="7173" max="7173" width="20" customWidth="1"/>
    <col min="7174" max="7174" width="19.5703125" customWidth="1"/>
    <col min="7175" max="7175" width="20.140625" customWidth="1"/>
    <col min="7176" max="7180" width="19.85546875" customWidth="1"/>
    <col min="7181" max="7181" width="22" customWidth="1"/>
    <col min="7182" max="7182" width="19.85546875" customWidth="1"/>
    <col min="7424" max="7424" width="35.42578125" customWidth="1"/>
    <col min="7425" max="7425" width="20.42578125" customWidth="1"/>
    <col min="7426" max="7426" width="19.42578125" customWidth="1"/>
    <col min="7427" max="7427" width="20.28515625" customWidth="1"/>
    <col min="7428" max="7428" width="20.140625" customWidth="1"/>
    <col min="7429" max="7429" width="20" customWidth="1"/>
    <col min="7430" max="7430" width="19.5703125" customWidth="1"/>
    <col min="7431" max="7431" width="20.140625" customWidth="1"/>
    <col min="7432" max="7436" width="19.85546875" customWidth="1"/>
    <col min="7437" max="7437" width="22" customWidth="1"/>
    <col min="7438" max="7438" width="19.85546875" customWidth="1"/>
    <col min="7680" max="7680" width="35.42578125" customWidth="1"/>
    <col min="7681" max="7681" width="20.42578125" customWidth="1"/>
    <col min="7682" max="7682" width="19.42578125" customWidth="1"/>
    <col min="7683" max="7683" width="20.28515625" customWidth="1"/>
    <col min="7684" max="7684" width="20.140625" customWidth="1"/>
    <col min="7685" max="7685" width="20" customWidth="1"/>
    <col min="7686" max="7686" width="19.5703125" customWidth="1"/>
    <col min="7687" max="7687" width="20.140625" customWidth="1"/>
    <col min="7688" max="7692" width="19.85546875" customWidth="1"/>
    <col min="7693" max="7693" width="22" customWidth="1"/>
    <col min="7694" max="7694" width="19.85546875" customWidth="1"/>
    <col min="7936" max="7936" width="35.42578125" customWidth="1"/>
    <col min="7937" max="7937" width="20.42578125" customWidth="1"/>
    <col min="7938" max="7938" width="19.42578125" customWidth="1"/>
    <col min="7939" max="7939" width="20.28515625" customWidth="1"/>
    <col min="7940" max="7940" width="20.140625" customWidth="1"/>
    <col min="7941" max="7941" width="20" customWidth="1"/>
    <col min="7942" max="7942" width="19.5703125" customWidth="1"/>
    <col min="7943" max="7943" width="20.140625" customWidth="1"/>
    <col min="7944" max="7948" width="19.85546875" customWidth="1"/>
    <col min="7949" max="7949" width="22" customWidth="1"/>
    <col min="7950" max="7950" width="19.85546875" customWidth="1"/>
    <col min="8192" max="8192" width="35.42578125" customWidth="1"/>
    <col min="8193" max="8193" width="20.42578125" customWidth="1"/>
    <col min="8194" max="8194" width="19.42578125" customWidth="1"/>
    <col min="8195" max="8195" width="20.28515625" customWidth="1"/>
    <col min="8196" max="8196" width="20.140625" customWidth="1"/>
    <col min="8197" max="8197" width="20" customWidth="1"/>
    <col min="8198" max="8198" width="19.5703125" customWidth="1"/>
    <col min="8199" max="8199" width="20.140625" customWidth="1"/>
    <col min="8200" max="8204" width="19.85546875" customWidth="1"/>
    <col min="8205" max="8205" width="22" customWidth="1"/>
    <col min="8206" max="8206" width="19.85546875" customWidth="1"/>
    <col min="8448" max="8448" width="35.42578125" customWidth="1"/>
    <col min="8449" max="8449" width="20.42578125" customWidth="1"/>
    <col min="8450" max="8450" width="19.42578125" customWidth="1"/>
    <col min="8451" max="8451" width="20.28515625" customWidth="1"/>
    <col min="8452" max="8452" width="20.140625" customWidth="1"/>
    <col min="8453" max="8453" width="20" customWidth="1"/>
    <col min="8454" max="8454" width="19.5703125" customWidth="1"/>
    <col min="8455" max="8455" width="20.140625" customWidth="1"/>
    <col min="8456" max="8460" width="19.85546875" customWidth="1"/>
    <col min="8461" max="8461" width="22" customWidth="1"/>
    <col min="8462" max="8462" width="19.85546875" customWidth="1"/>
    <col min="8704" max="8704" width="35.42578125" customWidth="1"/>
    <col min="8705" max="8705" width="20.42578125" customWidth="1"/>
    <col min="8706" max="8706" width="19.42578125" customWidth="1"/>
    <col min="8707" max="8707" width="20.28515625" customWidth="1"/>
    <col min="8708" max="8708" width="20.140625" customWidth="1"/>
    <col min="8709" max="8709" width="20" customWidth="1"/>
    <col min="8710" max="8710" width="19.5703125" customWidth="1"/>
    <col min="8711" max="8711" width="20.140625" customWidth="1"/>
    <col min="8712" max="8716" width="19.85546875" customWidth="1"/>
    <col min="8717" max="8717" width="22" customWidth="1"/>
    <col min="8718" max="8718" width="19.85546875" customWidth="1"/>
    <col min="8960" max="8960" width="35.42578125" customWidth="1"/>
    <col min="8961" max="8961" width="20.42578125" customWidth="1"/>
    <col min="8962" max="8962" width="19.42578125" customWidth="1"/>
    <col min="8963" max="8963" width="20.28515625" customWidth="1"/>
    <col min="8964" max="8964" width="20.140625" customWidth="1"/>
    <col min="8965" max="8965" width="20" customWidth="1"/>
    <col min="8966" max="8966" width="19.5703125" customWidth="1"/>
    <col min="8967" max="8967" width="20.140625" customWidth="1"/>
    <col min="8968" max="8972" width="19.85546875" customWidth="1"/>
    <col min="8973" max="8973" width="22" customWidth="1"/>
    <col min="8974" max="8974" width="19.85546875" customWidth="1"/>
    <col min="9216" max="9216" width="35.42578125" customWidth="1"/>
    <col min="9217" max="9217" width="20.42578125" customWidth="1"/>
    <col min="9218" max="9218" width="19.42578125" customWidth="1"/>
    <col min="9219" max="9219" width="20.28515625" customWidth="1"/>
    <col min="9220" max="9220" width="20.140625" customWidth="1"/>
    <col min="9221" max="9221" width="20" customWidth="1"/>
    <col min="9222" max="9222" width="19.5703125" customWidth="1"/>
    <col min="9223" max="9223" width="20.140625" customWidth="1"/>
    <col min="9224" max="9228" width="19.85546875" customWidth="1"/>
    <col min="9229" max="9229" width="22" customWidth="1"/>
    <col min="9230" max="9230" width="19.85546875" customWidth="1"/>
    <col min="9472" max="9472" width="35.42578125" customWidth="1"/>
    <col min="9473" max="9473" width="20.42578125" customWidth="1"/>
    <col min="9474" max="9474" width="19.42578125" customWidth="1"/>
    <col min="9475" max="9475" width="20.28515625" customWidth="1"/>
    <col min="9476" max="9476" width="20.140625" customWidth="1"/>
    <col min="9477" max="9477" width="20" customWidth="1"/>
    <col min="9478" max="9478" width="19.5703125" customWidth="1"/>
    <col min="9479" max="9479" width="20.140625" customWidth="1"/>
    <col min="9480" max="9484" width="19.85546875" customWidth="1"/>
    <col min="9485" max="9485" width="22" customWidth="1"/>
    <col min="9486" max="9486" width="19.85546875" customWidth="1"/>
    <col min="9728" max="9728" width="35.42578125" customWidth="1"/>
    <col min="9729" max="9729" width="20.42578125" customWidth="1"/>
    <col min="9730" max="9730" width="19.42578125" customWidth="1"/>
    <col min="9731" max="9731" width="20.28515625" customWidth="1"/>
    <col min="9732" max="9732" width="20.140625" customWidth="1"/>
    <col min="9733" max="9733" width="20" customWidth="1"/>
    <col min="9734" max="9734" width="19.5703125" customWidth="1"/>
    <col min="9735" max="9735" width="20.140625" customWidth="1"/>
    <col min="9736" max="9740" width="19.85546875" customWidth="1"/>
    <col min="9741" max="9741" width="22" customWidth="1"/>
    <col min="9742" max="9742" width="19.85546875" customWidth="1"/>
    <col min="9984" max="9984" width="35.42578125" customWidth="1"/>
    <col min="9985" max="9985" width="20.42578125" customWidth="1"/>
    <col min="9986" max="9986" width="19.42578125" customWidth="1"/>
    <col min="9987" max="9987" width="20.28515625" customWidth="1"/>
    <col min="9988" max="9988" width="20.140625" customWidth="1"/>
    <col min="9989" max="9989" width="20" customWidth="1"/>
    <col min="9990" max="9990" width="19.5703125" customWidth="1"/>
    <col min="9991" max="9991" width="20.140625" customWidth="1"/>
    <col min="9992" max="9996" width="19.85546875" customWidth="1"/>
    <col min="9997" max="9997" width="22" customWidth="1"/>
    <col min="9998" max="9998" width="19.85546875" customWidth="1"/>
    <col min="10240" max="10240" width="35.42578125" customWidth="1"/>
    <col min="10241" max="10241" width="20.42578125" customWidth="1"/>
    <col min="10242" max="10242" width="19.42578125" customWidth="1"/>
    <col min="10243" max="10243" width="20.28515625" customWidth="1"/>
    <col min="10244" max="10244" width="20.140625" customWidth="1"/>
    <col min="10245" max="10245" width="20" customWidth="1"/>
    <col min="10246" max="10246" width="19.5703125" customWidth="1"/>
    <col min="10247" max="10247" width="20.140625" customWidth="1"/>
    <col min="10248" max="10252" width="19.85546875" customWidth="1"/>
    <col min="10253" max="10253" width="22" customWidth="1"/>
    <col min="10254" max="10254" width="19.85546875" customWidth="1"/>
    <col min="10496" max="10496" width="35.42578125" customWidth="1"/>
    <col min="10497" max="10497" width="20.42578125" customWidth="1"/>
    <col min="10498" max="10498" width="19.42578125" customWidth="1"/>
    <col min="10499" max="10499" width="20.28515625" customWidth="1"/>
    <col min="10500" max="10500" width="20.140625" customWidth="1"/>
    <col min="10501" max="10501" width="20" customWidth="1"/>
    <col min="10502" max="10502" width="19.5703125" customWidth="1"/>
    <col min="10503" max="10503" width="20.140625" customWidth="1"/>
    <col min="10504" max="10508" width="19.85546875" customWidth="1"/>
    <col min="10509" max="10509" width="22" customWidth="1"/>
    <col min="10510" max="10510" width="19.85546875" customWidth="1"/>
    <col min="10752" max="10752" width="35.42578125" customWidth="1"/>
    <col min="10753" max="10753" width="20.42578125" customWidth="1"/>
    <col min="10754" max="10754" width="19.42578125" customWidth="1"/>
    <col min="10755" max="10755" width="20.28515625" customWidth="1"/>
    <col min="10756" max="10756" width="20.140625" customWidth="1"/>
    <col min="10757" max="10757" width="20" customWidth="1"/>
    <col min="10758" max="10758" width="19.5703125" customWidth="1"/>
    <col min="10759" max="10759" width="20.140625" customWidth="1"/>
    <col min="10760" max="10764" width="19.85546875" customWidth="1"/>
    <col min="10765" max="10765" width="22" customWidth="1"/>
    <col min="10766" max="10766" width="19.85546875" customWidth="1"/>
    <col min="11008" max="11008" width="35.42578125" customWidth="1"/>
    <col min="11009" max="11009" width="20.42578125" customWidth="1"/>
    <col min="11010" max="11010" width="19.42578125" customWidth="1"/>
    <col min="11011" max="11011" width="20.28515625" customWidth="1"/>
    <col min="11012" max="11012" width="20.140625" customWidth="1"/>
    <col min="11013" max="11013" width="20" customWidth="1"/>
    <col min="11014" max="11014" width="19.5703125" customWidth="1"/>
    <col min="11015" max="11015" width="20.140625" customWidth="1"/>
    <col min="11016" max="11020" width="19.85546875" customWidth="1"/>
    <col min="11021" max="11021" width="22" customWidth="1"/>
    <col min="11022" max="11022" width="19.85546875" customWidth="1"/>
    <col min="11264" max="11264" width="35.42578125" customWidth="1"/>
    <col min="11265" max="11265" width="20.42578125" customWidth="1"/>
    <col min="11266" max="11266" width="19.42578125" customWidth="1"/>
    <col min="11267" max="11267" width="20.28515625" customWidth="1"/>
    <col min="11268" max="11268" width="20.140625" customWidth="1"/>
    <col min="11269" max="11269" width="20" customWidth="1"/>
    <col min="11270" max="11270" width="19.5703125" customWidth="1"/>
    <col min="11271" max="11271" width="20.140625" customWidth="1"/>
    <col min="11272" max="11276" width="19.85546875" customWidth="1"/>
    <col min="11277" max="11277" width="22" customWidth="1"/>
    <col min="11278" max="11278" width="19.85546875" customWidth="1"/>
    <col min="11520" max="11520" width="35.42578125" customWidth="1"/>
    <col min="11521" max="11521" width="20.42578125" customWidth="1"/>
    <col min="11522" max="11522" width="19.42578125" customWidth="1"/>
    <col min="11523" max="11523" width="20.28515625" customWidth="1"/>
    <col min="11524" max="11524" width="20.140625" customWidth="1"/>
    <col min="11525" max="11525" width="20" customWidth="1"/>
    <col min="11526" max="11526" width="19.5703125" customWidth="1"/>
    <col min="11527" max="11527" width="20.140625" customWidth="1"/>
    <col min="11528" max="11532" width="19.85546875" customWidth="1"/>
    <col min="11533" max="11533" width="22" customWidth="1"/>
    <col min="11534" max="11534" width="19.85546875" customWidth="1"/>
    <col min="11776" max="11776" width="35.42578125" customWidth="1"/>
    <col min="11777" max="11777" width="20.42578125" customWidth="1"/>
    <col min="11778" max="11778" width="19.42578125" customWidth="1"/>
    <col min="11779" max="11779" width="20.28515625" customWidth="1"/>
    <col min="11780" max="11780" width="20.140625" customWidth="1"/>
    <col min="11781" max="11781" width="20" customWidth="1"/>
    <col min="11782" max="11782" width="19.5703125" customWidth="1"/>
    <col min="11783" max="11783" width="20.140625" customWidth="1"/>
    <col min="11784" max="11788" width="19.85546875" customWidth="1"/>
    <col min="11789" max="11789" width="22" customWidth="1"/>
    <col min="11790" max="11790" width="19.85546875" customWidth="1"/>
    <col min="12032" max="12032" width="35.42578125" customWidth="1"/>
    <col min="12033" max="12033" width="20.42578125" customWidth="1"/>
    <col min="12034" max="12034" width="19.42578125" customWidth="1"/>
    <col min="12035" max="12035" width="20.28515625" customWidth="1"/>
    <col min="12036" max="12036" width="20.140625" customWidth="1"/>
    <col min="12037" max="12037" width="20" customWidth="1"/>
    <col min="12038" max="12038" width="19.5703125" customWidth="1"/>
    <col min="12039" max="12039" width="20.140625" customWidth="1"/>
    <col min="12040" max="12044" width="19.85546875" customWidth="1"/>
    <col min="12045" max="12045" width="22" customWidth="1"/>
    <col min="12046" max="12046" width="19.85546875" customWidth="1"/>
    <col min="12288" max="12288" width="35.42578125" customWidth="1"/>
    <col min="12289" max="12289" width="20.42578125" customWidth="1"/>
    <col min="12290" max="12290" width="19.42578125" customWidth="1"/>
    <col min="12291" max="12291" width="20.28515625" customWidth="1"/>
    <col min="12292" max="12292" width="20.140625" customWidth="1"/>
    <col min="12293" max="12293" width="20" customWidth="1"/>
    <col min="12294" max="12294" width="19.5703125" customWidth="1"/>
    <col min="12295" max="12295" width="20.140625" customWidth="1"/>
    <col min="12296" max="12300" width="19.85546875" customWidth="1"/>
    <col min="12301" max="12301" width="22" customWidth="1"/>
    <col min="12302" max="12302" width="19.85546875" customWidth="1"/>
    <col min="12544" max="12544" width="35.42578125" customWidth="1"/>
    <col min="12545" max="12545" width="20.42578125" customWidth="1"/>
    <col min="12546" max="12546" width="19.42578125" customWidth="1"/>
    <col min="12547" max="12547" width="20.28515625" customWidth="1"/>
    <col min="12548" max="12548" width="20.140625" customWidth="1"/>
    <col min="12549" max="12549" width="20" customWidth="1"/>
    <col min="12550" max="12550" width="19.5703125" customWidth="1"/>
    <col min="12551" max="12551" width="20.140625" customWidth="1"/>
    <col min="12552" max="12556" width="19.85546875" customWidth="1"/>
    <col min="12557" max="12557" width="22" customWidth="1"/>
    <col min="12558" max="12558" width="19.85546875" customWidth="1"/>
    <col min="12800" max="12800" width="35.42578125" customWidth="1"/>
    <col min="12801" max="12801" width="20.42578125" customWidth="1"/>
    <col min="12802" max="12802" width="19.42578125" customWidth="1"/>
    <col min="12803" max="12803" width="20.28515625" customWidth="1"/>
    <col min="12804" max="12804" width="20.140625" customWidth="1"/>
    <col min="12805" max="12805" width="20" customWidth="1"/>
    <col min="12806" max="12806" width="19.5703125" customWidth="1"/>
    <col min="12807" max="12807" width="20.140625" customWidth="1"/>
    <col min="12808" max="12812" width="19.85546875" customWidth="1"/>
    <col min="12813" max="12813" width="22" customWidth="1"/>
    <col min="12814" max="12814" width="19.85546875" customWidth="1"/>
    <col min="13056" max="13056" width="35.42578125" customWidth="1"/>
    <col min="13057" max="13057" width="20.42578125" customWidth="1"/>
    <col min="13058" max="13058" width="19.42578125" customWidth="1"/>
    <col min="13059" max="13059" width="20.28515625" customWidth="1"/>
    <col min="13060" max="13060" width="20.140625" customWidth="1"/>
    <col min="13061" max="13061" width="20" customWidth="1"/>
    <col min="13062" max="13062" width="19.5703125" customWidth="1"/>
    <col min="13063" max="13063" width="20.140625" customWidth="1"/>
    <col min="13064" max="13068" width="19.85546875" customWidth="1"/>
    <col min="13069" max="13069" width="22" customWidth="1"/>
    <col min="13070" max="13070" width="19.85546875" customWidth="1"/>
    <col min="13312" max="13312" width="35.42578125" customWidth="1"/>
    <col min="13313" max="13313" width="20.42578125" customWidth="1"/>
    <col min="13314" max="13314" width="19.42578125" customWidth="1"/>
    <col min="13315" max="13315" width="20.28515625" customWidth="1"/>
    <col min="13316" max="13316" width="20.140625" customWidth="1"/>
    <col min="13317" max="13317" width="20" customWidth="1"/>
    <col min="13318" max="13318" width="19.5703125" customWidth="1"/>
    <col min="13319" max="13319" width="20.140625" customWidth="1"/>
    <col min="13320" max="13324" width="19.85546875" customWidth="1"/>
    <col min="13325" max="13325" width="22" customWidth="1"/>
    <col min="13326" max="13326" width="19.85546875" customWidth="1"/>
    <col min="13568" max="13568" width="35.42578125" customWidth="1"/>
    <col min="13569" max="13569" width="20.42578125" customWidth="1"/>
    <col min="13570" max="13570" width="19.42578125" customWidth="1"/>
    <col min="13571" max="13571" width="20.28515625" customWidth="1"/>
    <col min="13572" max="13572" width="20.140625" customWidth="1"/>
    <col min="13573" max="13573" width="20" customWidth="1"/>
    <col min="13574" max="13574" width="19.5703125" customWidth="1"/>
    <col min="13575" max="13575" width="20.140625" customWidth="1"/>
    <col min="13576" max="13580" width="19.85546875" customWidth="1"/>
    <col min="13581" max="13581" width="22" customWidth="1"/>
    <col min="13582" max="13582" width="19.85546875" customWidth="1"/>
    <col min="13824" max="13824" width="35.42578125" customWidth="1"/>
    <col min="13825" max="13825" width="20.42578125" customWidth="1"/>
    <col min="13826" max="13826" width="19.42578125" customWidth="1"/>
    <col min="13827" max="13827" width="20.28515625" customWidth="1"/>
    <col min="13828" max="13828" width="20.140625" customWidth="1"/>
    <col min="13829" max="13829" width="20" customWidth="1"/>
    <col min="13830" max="13830" width="19.5703125" customWidth="1"/>
    <col min="13831" max="13831" width="20.140625" customWidth="1"/>
    <col min="13832" max="13836" width="19.85546875" customWidth="1"/>
    <col min="13837" max="13837" width="22" customWidth="1"/>
    <col min="13838" max="13838" width="19.85546875" customWidth="1"/>
    <col min="14080" max="14080" width="35.42578125" customWidth="1"/>
    <col min="14081" max="14081" width="20.42578125" customWidth="1"/>
    <col min="14082" max="14082" width="19.42578125" customWidth="1"/>
    <col min="14083" max="14083" width="20.28515625" customWidth="1"/>
    <col min="14084" max="14084" width="20.140625" customWidth="1"/>
    <col min="14085" max="14085" width="20" customWidth="1"/>
    <col min="14086" max="14086" width="19.5703125" customWidth="1"/>
    <col min="14087" max="14087" width="20.140625" customWidth="1"/>
    <col min="14088" max="14092" width="19.85546875" customWidth="1"/>
    <col min="14093" max="14093" width="22" customWidth="1"/>
    <col min="14094" max="14094" width="19.85546875" customWidth="1"/>
    <col min="14336" max="14336" width="35.42578125" customWidth="1"/>
    <col min="14337" max="14337" width="20.42578125" customWidth="1"/>
    <col min="14338" max="14338" width="19.42578125" customWidth="1"/>
    <col min="14339" max="14339" width="20.28515625" customWidth="1"/>
    <col min="14340" max="14340" width="20.140625" customWidth="1"/>
    <col min="14341" max="14341" width="20" customWidth="1"/>
    <col min="14342" max="14342" width="19.5703125" customWidth="1"/>
    <col min="14343" max="14343" width="20.140625" customWidth="1"/>
    <col min="14344" max="14348" width="19.85546875" customWidth="1"/>
    <col min="14349" max="14349" width="22" customWidth="1"/>
    <col min="14350" max="14350" width="19.85546875" customWidth="1"/>
    <col min="14592" max="14592" width="35.42578125" customWidth="1"/>
    <col min="14593" max="14593" width="20.42578125" customWidth="1"/>
    <col min="14594" max="14594" width="19.42578125" customWidth="1"/>
    <col min="14595" max="14595" width="20.28515625" customWidth="1"/>
    <col min="14596" max="14596" width="20.140625" customWidth="1"/>
    <col min="14597" max="14597" width="20" customWidth="1"/>
    <col min="14598" max="14598" width="19.5703125" customWidth="1"/>
    <col min="14599" max="14599" width="20.140625" customWidth="1"/>
    <col min="14600" max="14604" width="19.85546875" customWidth="1"/>
    <col min="14605" max="14605" width="22" customWidth="1"/>
    <col min="14606" max="14606" width="19.85546875" customWidth="1"/>
    <col min="14848" max="14848" width="35.42578125" customWidth="1"/>
    <col min="14849" max="14849" width="20.42578125" customWidth="1"/>
    <col min="14850" max="14850" width="19.42578125" customWidth="1"/>
    <col min="14851" max="14851" width="20.28515625" customWidth="1"/>
    <col min="14852" max="14852" width="20.140625" customWidth="1"/>
    <col min="14853" max="14853" width="20" customWidth="1"/>
    <col min="14854" max="14854" width="19.5703125" customWidth="1"/>
    <col min="14855" max="14855" width="20.140625" customWidth="1"/>
    <col min="14856" max="14860" width="19.85546875" customWidth="1"/>
    <col min="14861" max="14861" width="22" customWidth="1"/>
    <col min="14862" max="14862" width="19.85546875" customWidth="1"/>
    <col min="15104" max="15104" width="35.42578125" customWidth="1"/>
    <col min="15105" max="15105" width="20.42578125" customWidth="1"/>
    <col min="15106" max="15106" width="19.42578125" customWidth="1"/>
    <col min="15107" max="15107" width="20.28515625" customWidth="1"/>
    <col min="15108" max="15108" width="20.140625" customWidth="1"/>
    <col min="15109" max="15109" width="20" customWidth="1"/>
    <col min="15110" max="15110" width="19.5703125" customWidth="1"/>
    <col min="15111" max="15111" width="20.140625" customWidth="1"/>
    <col min="15112" max="15116" width="19.85546875" customWidth="1"/>
    <col min="15117" max="15117" width="22" customWidth="1"/>
    <col min="15118" max="15118" width="19.85546875" customWidth="1"/>
    <col min="15360" max="15360" width="35.42578125" customWidth="1"/>
    <col min="15361" max="15361" width="20.42578125" customWidth="1"/>
    <col min="15362" max="15362" width="19.42578125" customWidth="1"/>
    <col min="15363" max="15363" width="20.28515625" customWidth="1"/>
    <col min="15364" max="15364" width="20.140625" customWidth="1"/>
    <col min="15365" max="15365" width="20" customWidth="1"/>
    <col min="15366" max="15366" width="19.5703125" customWidth="1"/>
    <col min="15367" max="15367" width="20.140625" customWidth="1"/>
    <col min="15368" max="15372" width="19.85546875" customWidth="1"/>
    <col min="15373" max="15373" width="22" customWidth="1"/>
    <col min="15374" max="15374" width="19.85546875" customWidth="1"/>
    <col min="15616" max="15616" width="35.42578125" customWidth="1"/>
    <col min="15617" max="15617" width="20.42578125" customWidth="1"/>
    <col min="15618" max="15618" width="19.42578125" customWidth="1"/>
    <col min="15619" max="15619" width="20.28515625" customWidth="1"/>
    <col min="15620" max="15620" width="20.140625" customWidth="1"/>
    <col min="15621" max="15621" width="20" customWidth="1"/>
    <col min="15622" max="15622" width="19.5703125" customWidth="1"/>
    <col min="15623" max="15623" width="20.140625" customWidth="1"/>
    <col min="15624" max="15628" width="19.85546875" customWidth="1"/>
    <col min="15629" max="15629" width="22" customWidth="1"/>
    <col min="15630" max="15630" width="19.85546875" customWidth="1"/>
    <col min="15872" max="15872" width="35.42578125" customWidth="1"/>
    <col min="15873" max="15873" width="20.42578125" customWidth="1"/>
    <col min="15874" max="15874" width="19.42578125" customWidth="1"/>
    <col min="15875" max="15875" width="20.28515625" customWidth="1"/>
    <col min="15876" max="15876" width="20.140625" customWidth="1"/>
    <col min="15877" max="15877" width="20" customWidth="1"/>
    <col min="15878" max="15878" width="19.5703125" customWidth="1"/>
    <col min="15879" max="15879" width="20.140625" customWidth="1"/>
    <col min="15880" max="15884" width="19.85546875" customWidth="1"/>
    <col min="15885" max="15885" width="22" customWidth="1"/>
    <col min="15886" max="15886" width="19.85546875" customWidth="1"/>
    <col min="16128" max="16128" width="35.42578125" customWidth="1"/>
    <col min="16129" max="16129" width="20.42578125" customWidth="1"/>
    <col min="16130" max="16130" width="19.42578125" customWidth="1"/>
    <col min="16131" max="16131" width="20.28515625" customWidth="1"/>
    <col min="16132" max="16132" width="20.140625" customWidth="1"/>
    <col min="16133" max="16133" width="20" customWidth="1"/>
    <col min="16134" max="16134" width="19.5703125" customWidth="1"/>
    <col min="16135" max="16135" width="20.140625" customWidth="1"/>
    <col min="16136" max="16140" width="19.85546875" customWidth="1"/>
    <col min="16141" max="16141" width="22" customWidth="1"/>
    <col min="16142" max="16142" width="19.85546875" customWidth="1"/>
  </cols>
  <sheetData>
    <row r="1" spans="1:11">
      <c r="A1" s="130"/>
      <c r="B1" s="131"/>
      <c r="C1" s="132"/>
      <c r="D1" s="132"/>
      <c r="E1" s="132"/>
      <c r="F1" s="131"/>
      <c r="G1" s="132"/>
      <c r="H1" s="132"/>
      <c r="I1" s="132"/>
    </row>
    <row r="3" spans="1:11">
      <c r="J3" s="129"/>
    </row>
    <row r="4" spans="1:11">
      <c r="J4" s="129"/>
    </row>
    <row r="5" spans="1:11">
      <c r="J5" s="132"/>
      <c r="K5" s="132"/>
    </row>
    <row r="6" spans="1:11">
      <c r="J6" s="133"/>
    </row>
    <row r="8" spans="1:11">
      <c r="J8" s="134"/>
    </row>
    <row r="33" spans="1:2">
      <c r="A33" s="135"/>
    </row>
    <row r="34" spans="1:2">
      <c r="A34" s="135"/>
    </row>
    <row r="35" spans="1:2">
      <c r="A35" s="135"/>
    </row>
    <row r="36" spans="1:2">
      <c r="A36" s="135"/>
    </row>
    <row r="38" spans="1:2">
      <c r="A38" s="136"/>
      <c r="B38" s="136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topLeftCell="A16" workbookViewId="0">
      <selection activeCell="B42" sqref="B42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sqref="A1:E1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18.42578125" customWidth="1"/>
    <col min="5" max="5" width="15.5703125" customWidth="1"/>
    <col min="257" max="257" width="12.7109375" customWidth="1"/>
    <col min="258" max="258" width="37.5703125" customWidth="1"/>
    <col min="259" max="259" width="15.85546875" customWidth="1"/>
    <col min="260" max="260" width="18.42578125" customWidth="1"/>
    <col min="261" max="261" width="15.5703125" customWidth="1"/>
    <col min="513" max="513" width="12.7109375" customWidth="1"/>
    <col min="514" max="514" width="37.5703125" customWidth="1"/>
    <col min="515" max="515" width="15.85546875" customWidth="1"/>
    <col min="516" max="516" width="18.42578125" customWidth="1"/>
    <col min="517" max="517" width="15.5703125" customWidth="1"/>
    <col min="769" max="769" width="12.7109375" customWidth="1"/>
    <col min="770" max="770" width="37.5703125" customWidth="1"/>
    <col min="771" max="771" width="15.85546875" customWidth="1"/>
    <col min="772" max="772" width="18.42578125" customWidth="1"/>
    <col min="773" max="773" width="15.5703125" customWidth="1"/>
    <col min="1025" max="1025" width="12.7109375" customWidth="1"/>
    <col min="1026" max="1026" width="37.5703125" customWidth="1"/>
    <col min="1027" max="1027" width="15.85546875" customWidth="1"/>
    <col min="1028" max="1028" width="18.42578125" customWidth="1"/>
    <col min="1029" max="1029" width="15.5703125" customWidth="1"/>
    <col min="1281" max="1281" width="12.7109375" customWidth="1"/>
    <col min="1282" max="1282" width="37.5703125" customWidth="1"/>
    <col min="1283" max="1283" width="15.85546875" customWidth="1"/>
    <col min="1284" max="1284" width="18.42578125" customWidth="1"/>
    <col min="1285" max="1285" width="15.5703125" customWidth="1"/>
    <col min="1537" max="1537" width="12.7109375" customWidth="1"/>
    <col min="1538" max="1538" width="37.5703125" customWidth="1"/>
    <col min="1539" max="1539" width="15.85546875" customWidth="1"/>
    <col min="1540" max="1540" width="18.42578125" customWidth="1"/>
    <col min="1541" max="1541" width="15.5703125" customWidth="1"/>
    <col min="1793" max="1793" width="12.7109375" customWidth="1"/>
    <col min="1794" max="1794" width="37.5703125" customWidth="1"/>
    <col min="1795" max="1795" width="15.85546875" customWidth="1"/>
    <col min="1796" max="1796" width="18.42578125" customWidth="1"/>
    <col min="1797" max="1797" width="15.5703125" customWidth="1"/>
    <col min="2049" max="2049" width="12.7109375" customWidth="1"/>
    <col min="2050" max="2050" width="37.5703125" customWidth="1"/>
    <col min="2051" max="2051" width="15.85546875" customWidth="1"/>
    <col min="2052" max="2052" width="18.42578125" customWidth="1"/>
    <col min="2053" max="2053" width="15.5703125" customWidth="1"/>
    <col min="2305" max="2305" width="12.7109375" customWidth="1"/>
    <col min="2306" max="2306" width="37.5703125" customWidth="1"/>
    <col min="2307" max="2307" width="15.85546875" customWidth="1"/>
    <col min="2308" max="2308" width="18.42578125" customWidth="1"/>
    <col min="2309" max="2309" width="15.5703125" customWidth="1"/>
    <col min="2561" max="2561" width="12.7109375" customWidth="1"/>
    <col min="2562" max="2562" width="37.5703125" customWidth="1"/>
    <col min="2563" max="2563" width="15.85546875" customWidth="1"/>
    <col min="2564" max="2564" width="18.42578125" customWidth="1"/>
    <col min="2565" max="2565" width="15.5703125" customWidth="1"/>
    <col min="2817" max="2817" width="12.7109375" customWidth="1"/>
    <col min="2818" max="2818" width="37.5703125" customWidth="1"/>
    <col min="2819" max="2819" width="15.85546875" customWidth="1"/>
    <col min="2820" max="2820" width="18.42578125" customWidth="1"/>
    <col min="2821" max="2821" width="15.5703125" customWidth="1"/>
    <col min="3073" max="3073" width="12.7109375" customWidth="1"/>
    <col min="3074" max="3074" width="37.5703125" customWidth="1"/>
    <col min="3075" max="3075" width="15.85546875" customWidth="1"/>
    <col min="3076" max="3076" width="18.42578125" customWidth="1"/>
    <col min="3077" max="3077" width="15.5703125" customWidth="1"/>
    <col min="3329" max="3329" width="12.7109375" customWidth="1"/>
    <col min="3330" max="3330" width="37.5703125" customWidth="1"/>
    <col min="3331" max="3331" width="15.85546875" customWidth="1"/>
    <col min="3332" max="3332" width="18.42578125" customWidth="1"/>
    <col min="3333" max="3333" width="15.5703125" customWidth="1"/>
    <col min="3585" max="3585" width="12.7109375" customWidth="1"/>
    <col min="3586" max="3586" width="37.5703125" customWidth="1"/>
    <col min="3587" max="3587" width="15.85546875" customWidth="1"/>
    <col min="3588" max="3588" width="18.42578125" customWidth="1"/>
    <col min="3589" max="3589" width="15.5703125" customWidth="1"/>
    <col min="3841" max="3841" width="12.7109375" customWidth="1"/>
    <col min="3842" max="3842" width="37.5703125" customWidth="1"/>
    <col min="3843" max="3843" width="15.85546875" customWidth="1"/>
    <col min="3844" max="3844" width="18.42578125" customWidth="1"/>
    <col min="3845" max="3845" width="15.5703125" customWidth="1"/>
    <col min="4097" max="4097" width="12.7109375" customWidth="1"/>
    <col min="4098" max="4098" width="37.5703125" customWidth="1"/>
    <col min="4099" max="4099" width="15.85546875" customWidth="1"/>
    <col min="4100" max="4100" width="18.42578125" customWidth="1"/>
    <col min="4101" max="4101" width="15.5703125" customWidth="1"/>
    <col min="4353" max="4353" width="12.7109375" customWidth="1"/>
    <col min="4354" max="4354" width="37.5703125" customWidth="1"/>
    <col min="4355" max="4355" width="15.85546875" customWidth="1"/>
    <col min="4356" max="4356" width="18.42578125" customWidth="1"/>
    <col min="4357" max="4357" width="15.5703125" customWidth="1"/>
    <col min="4609" max="4609" width="12.7109375" customWidth="1"/>
    <col min="4610" max="4610" width="37.5703125" customWidth="1"/>
    <col min="4611" max="4611" width="15.85546875" customWidth="1"/>
    <col min="4612" max="4612" width="18.42578125" customWidth="1"/>
    <col min="4613" max="4613" width="15.5703125" customWidth="1"/>
    <col min="4865" max="4865" width="12.7109375" customWidth="1"/>
    <col min="4866" max="4866" width="37.5703125" customWidth="1"/>
    <col min="4867" max="4867" width="15.85546875" customWidth="1"/>
    <col min="4868" max="4868" width="18.42578125" customWidth="1"/>
    <col min="4869" max="4869" width="15.5703125" customWidth="1"/>
    <col min="5121" max="5121" width="12.7109375" customWidth="1"/>
    <col min="5122" max="5122" width="37.5703125" customWidth="1"/>
    <col min="5123" max="5123" width="15.85546875" customWidth="1"/>
    <col min="5124" max="5124" width="18.42578125" customWidth="1"/>
    <col min="5125" max="5125" width="15.5703125" customWidth="1"/>
    <col min="5377" max="5377" width="12.7109375" customWidth="1"/>
    <col min="5378" max="5378" width="37.5703125" customWidth="1"/>
    <col min="5379" max="5379" width="15.85546875" customWidth="1"/>
    <col min="5380" max="5380" width="18.42578125" customWidth="1"/>
    <col min="5381" max="5381" width="15.5703125" customWidth="1"/>
    <col min="5633" max="5633" width="12.7109375" customWidth="1"/>
    <col min="5634" max="5634" width="37.5703125" customWidth="1"/>
    <col min="5635" max="5635" width="15.85546875" customWidth="1"/>
    <col min="5636" max="5636" width="18.42578125" customWidth="1"/>
    <col min="5637" max="5637" width="15.5703125" customWidth="1"/>
    <col min="5889" max="5889" width="12.7109375" customWidth="1"/>
    <col min="5890" max="5890" width="37.5703125" customWidth="1"/>
    <col min="5891" max="5891" width="15.85546875" customWidth="1"/>
    <col min="5892" max="5892" width="18.42578125" customWidth="1"/>
    <col min="5893" max="5893" width="15.5703125" customWidth="1"/>
    <col min="6145" max="6145" width="12.7109375" customWidth="1"/>
    <col min="6146" max="6146" width="37.5703125" customWidth="1"/>
    <col min="6147" max="6147" width="15.85546875" customWidth="1"/>
    <col min="6148" max="6148" width="18.42578125" customWidth="1"/>
    <col min="6149" max="6149" width="15.5703125" customWidth="1"/>
    <col min="6401" max="6401" width="12.7109375" customWidth="1"/>
    <col min="6402" max="6402" width="37.5703125" customWidth="1"/>
    <col min="6403" max="6403" width="15.85546875" customWidth="1"/>
    <col min="6404" max="6404" width="18.42578125" customWidth="1"/>
    <col min="6405" max="6405" width="15.5703125" customWidth="1"/>
    <col min="6657" max="6657" width="12.7109375" customWidth="1"/>
    <col min="6658" max="6658" width="37.5703125" customWidth="1"/>
    <col min="6659" max="6659" width="15.85546875" customWidth="1"/>
    <col min="6660" max="6660" width="18.42578125" customWidth="1"/>
    <col min="6661" max="6661" width="15.5703125" customWidth="1"/>
    <col min="6913" max="6913" width="12.7109375" customWidth="1"/>
    <col min="6914" max="6914" width="37.5703125" customWidth="1"/>
    <col min="6915" max="6915" width="15.85546875" customWidth="1"/>
    <col min="6916" max="6916" width="18.42578125" customWidth="1"/>
    <col min="6917" max="6917" width="15.5703125" customWidth="1"/>
    <col min="7169" max="7169" width="12.7109375" customWidth="1"/>
    <col min="7170" max="7170" width="37.5703125" customWidth="1"/>
    <col min="7171" max="7171" width="15.85546875" customWidth="1"/>
    <col min="7172" max="7172" width="18.42578125" customWidth="1"/>
    <col min="7173" max="7173" width="15.5703125" customWidth="1"/>
    <col min="7425" max="7425" width="12.7109375" customWidth="1"/>
    <col min="7426" max="7426" width="37.5703125" customWidth="1"/>
    <col min="7427" max="7427" width="15.85546875" customWidth="1"/>
    <col min="7428" max="7428" width="18.42578125" customWidth="1"/>
    <col min="7429" max="7429" width="15.5703125" customWidth="1"/>
    <col min="7681" max="7681" width="12.7109375" customWidth="1"/>
    <col min="7682" max="7682" width="37.5703125" customWidth="1"/>
    <col min="7683" max="7683" width="15.85546875" customWidth="1"/>
    <col min="7684" max="7684" width="18.42578125" customWidth="1"/>
    <col min="7685" max="7685" width="15.5703125" customWidth="1"/>
    <col min="7937" max="7937" width="12.7109375" customWidth="1"/>
    <col min="7938" max="7938" width="37.5703125" customWidth="1"/>
    <col min="7939" max="7939" width="15.85546875" customWidth="1"/>
    <col min="7940" max="7940" width="18.42578125" customWidth="1"/>
    <col min="7941" max="7941" width="15.5703125" customWidth="1"/>
    <col min="8193" max="8193" width="12.7109375" customWidth="1"/>
    <col min="8194" max="8194" width="37.5703125" customWidth="1"/>
    <col min="8195" max="8195" width="15.85546875" customWidth="1"/>
    <col min="8196" max="8196" width="18.42578125" customWidth="1"/>
    <col min="8197" max="8197" width="15.5703125" customWidth="1"/>
    <col min="8449" max="8449" width="12.7109375" customWidth="1"/>
    <col min="8450" max="8450" width="37.5703125" customWidth="1"/>
    <col min="8451" max="8451" width="15.85546875" customWidth="1"/>
    <col min="8452" max="8452" width="18.42578125" customWidth="1"/>
    <col min="8453" max="8453" width="15.5703125" customWidth="1"/>
    <col min="8705" max="8705" width="12.7109375" customWidth="1"/>
    <col min="8706" max="8706" width="37.5703125" customWidth="1"/>
    <col min="8707" max="8707" width="15.85546875" customWidth="1"/>
    <col min="8708" max="8708" width="18.42578125" customWidth="1"/>
    <col min="8709" max="8709" width="15.5703125" customWidth="1"/>
    <col min="8961" max="8961" width="12.7109375" customWidth="1"/>
    <col min="8962" max="8962" width="37.5703125" customWidth="1"/>
    <col min="8963" max="8963" width="15.85546875" customWidth="1"/>
    <col min="8964" max="8964" width="18.42578125" customWidth="1"/>
    <col min="8965" max="8965" width="15.5703125" customWidth="1"/>
    <col min="9217" max="9217" width="12.7109375" customWidth="1"/>
    <col min="9218" max="9218" width="37.5703125" customWidth="1"/>
    <col min="9219" max="9219" width="15.85546875" customWidth="1"/>
    <col min="9220" max="9220" width="18.42578125" customWidth="1"/>
    <col min="9221" max="9221" width="15.5703125" customWidth="1"/>
    <col min="9473" max="9473" width="12.7109375" customWidth="1"/>
    <col min="9474" max="9474" width="37.5703125" customWidth="1"/>
    <col min="9475" max="9475" width="15.85546875" customWidth="1"/>
    <col min="9476" max="9476" width="18.42578125" customWidth="1"/>
    <col min="9477" max="9477" width="15.5703125" customWidth="1"/>
    <col min="9729" max="9729" width="12.7109375" customWidth="1"/>
    <col min="9730" max="9730" width="37.5703125" customWidth="1"/>
    <col min="9731" max="9731" width="15.85546875" customWidth="1"/>
    <col min="9732" max="9732" width="18.42578125" customWidth="1"/>
    <col min="9733" max="9733" width="15.5703125" customWidth="1"/>
    <col min="9985" max="9985" width="12.7109375" customWidth="1"/>
    <col min="9986" max="9986" width="37.5703125" customWidth="1"/>
    <col min="9987" max="9987" width="15.85546875" customWidth="1"/>
    <col min="9988" max="9988" width="18.42578125" customWidth="1"/>
    <col min="9989" max="9989" width="15.5703125" customWidth="1"/>
    <col min="10241" max="10241" width="12.7109375" customWidth="1"/>
    <col min="10242" max="10242" width="37.5703125" customWidth="1"/>
    <col min="10243" max="10243" width="15.85546875" customWidth="1"/>
    <col min="10244" max="10244" width="18.42578125" customWidth="1"/>
    <col min="10245" max="10245" width="15.5703125" customWidth="1"/>
    <col min="10497" max="10497" width="12.7109375" customWidth="1"/>
    <col min="10498" max="10498" width="37.5703125" customWidth="1"/>
    <col min="10499" max="10499" width="15.85546875" customWidth="1"/>
    <col min="10500" max="10500" width="18.42578125" customWidth="1"/>
    <col min="10501" max="10501" width="15.5703125" customWidth="1"/>
    <col min="10753" max="10753" width="12.7109375" customWidth="1"/>
    <col min="10754" max="10754" width="37.5703125" customWidth="1"/>
    <col min="10755" max="10755" width="15.85546875" customWidth="1"/>
    <col min="10756" max="10756" width="18.42578125" customWidth="1"/>
    <col min="10757" max="10757" width="15.5703125" customWidth="1"/>
    <col min="11009" max="11009" width="12.7109375" customWidth="1"/>
    <col min="11010" max="11010" width="37.5703125" customWidth="1"/>
    <col min="11011" max="11011" width="15.85546875" customWidth="1"/>
    <col min="11012" max="11012" width="18.42578125" customWidth="1"/>
    <col min="11013" max="11013" width="15.5703125" customWidth="1"/>
    <col min="11265" max="11265" width="12.7109375" customWidth="1"/>
    <col min="11266" max="11266" width="37.5703125" customWidth="1"/>
    <col min="11267" max="11267" width="15.85546875" customWidth="1"/>
    <col min="11268" max="11268" width="18.42578125" customWidth="1"/>
    <col min="11269" max="11269" width="15.5703125" customWidth="1"/>
    <col min="11521" max="11521" width="12.7109375" customWidth="1"/>
    <col min="11522" max="11522" width="37.5703125" customWidth="1"/>
    <col min="11523" max="11523" width="15.85546875" customWidth="1"/>
    <col min="11524" max="11524" width="18.42578125" customWidth="1"/>
    <col min="11525" max="11525" width="15.5703125" customWidth="1"/>
    <col min="11777" max="11777" width="12.7109375" customWidth="1"/>
    <col min="11778" max="11778" width="37.5703125" customWidth="1"/>
    <col min="11779" max="11779" width="15.85546875" customWidth="1"/>
    <col min="11780" max="11780" width="18.42578125" customWidth="1"/>
    <col min="11781" max="11781" width="15.5703125" customWidth="1"/>
    <col min="12033" max="12033" width="12.7109375" customWidth="1"/>
    <col min="12034" max="12034" width="37.5703125" customWidth="1"/>
    <col min="12035" max="12035" width="15.85546875" customWidth="1"/>
    <col min="12036" max="12036" width="18.42578125" customWidth="1"/>
    <col min="12037" max="12037" width="15.5703125" customWidth="1"/>
    <col min="12289" max="12289" width="12.7109375" customWidth="1"/>
    <col min="12290" max="12290" width="37.5703125" customWidth="1"/>
    <col min="12291" max="12291" width="15.85546875" customWidth="1"/>
    <col min="12292" max="12292" width="18.42578125" customWidth="1"/>
    <col min="12293" max="12293" width="15.5703125" customWidth="1"/>
    <col min="12545" max="12545" width="12.7109375" customWidth="1"/>
    <col min="12546" max="12546" width="37.5703125" customWidth="1"/>
    <col min="12547" max="12547" width="15.85546875" customWidth="1"/>
    <col min="12548" max="12548" width="18.42578125" customWidth="1"/>
    <col min="12549" max="12549" width="15.5703125" customWidth="1"/>
    <col min="12801" max="12801" width="12.7109375" customWidth="1"/>
    <col min="12802" max="12802" width="37.5703125" customWidth="1"/>
    <col min="12803" max="12803" width="15.85546875" customWidth="1"/>
    <col min="12804" max="12804" width="18.42578125" customWidth="1"/>
    <col min="12805" max="12805" width="15.5703125" customWidth="1"/>
    <col min="13057" max="13057" width="12.7109375" customWidth="1"/>
    <col min="13058" max="13058" width="37.5703125" customWidth="1"/>
    <col min="13059" max="13059" width="15.85546875" customWidth="1"/>
    <col min="13060" max="13060" width="18.42578125" customWidth="1"/>
    <col min="13061" max="13061" width="15.5703125" customWidth="1"/>
    <col min="13313" max="13313" width="12.7109375" customWidth="1"/>
    <col min="13314" max="13314" width="37.5703125" customWidth="1"/>
    <col min="13315" max="13315" width="15.85546875" customWidth="1"/>
    <col min="13316" max="13316" width="18.42578125" customWidth="1"/>
    <col min="13317" max="13317" width="15.5703125" customWidth="1"/>
    <col min="13569" max="13569" width="12.7109375" customWidth="1"/>
    <col min="13570" max="13570" width="37.5703125" customWidth="1"/>
    <col min="13571" max="13571" width="15.85546875" customWidth="1"/>
    <col min="13572" max="13572" width="18.42578125" customWidth="1"/>
    <col min="13573" max="13573" width="15.5703125" customWidth="1"/>
    <col min="13825" max="13825" width="12.7109375" customWidth="1"/>
    <col min="13826" max="13826" width="37.5703125" customWidth="1"/>
    <col min="13827" max="13827" width="15.85546875" customWidth="1"/>
    <col min="13828" max="13828" width="18.42578125" customWidth="1"/>
    <col min="13829" max="13829" width="15.5703125" customWidth="1"/>
    <col min="14081" max="14081" width="12.7109375" customWidth="1"/>
    <col min="14082" max="14082" width="37.5703125" customWidth="1"/>
    <col min="14083" max="14083" width="15.85546875" customWidth="1"/>
    <col min="14084" max="14084" width="18.42578125" customWidth="1"/>
    <col min="14085" max="14085" width="15.5703125" customWidth="1"/>
    <col min="14337" max="14337" width="12.7109375" customWidth="1"/>
    <col min="14338" max="14338" width="37.5703125" customWidth="1"/>
    <col min="14339" max="14339" width="15.85546875" customWidth="1"/>
    <col min="14340" max="14340" width="18.42578125" customWidth="1"/>
    <col min="14341" max="14341" width="15.5703125" customWidth="1"/>
    <col min="14593" max="14593" width="12.7109375" customWidth="1"/>
    <col min="14594" max="14594" width="37.5703125" customWidth="1"/>
    <col min="14595" max="14595" width="15.85546875" customWidth="1"/>
    <col min="14596" max="14596" width="18.42578125" customWidth="1"/>
    <col min="14597" max="14597" width="15.5703125" customWidth="1"/>
    <col min="14849" max="14849" width="12.7109375" customWidth="1"/>
    <col min="14850" max="14850" width="37.5703125" customWidth="1"/>
    <col min="14851" max="14851" width="15.85546875" customWidth="1"/>
    <col min="14852" max="14852" width="18.42578125" customWidth="1"/>
    <col min="14853" max="14853" width="15.5703125" customWidth="1"/>
    <col min="15105" max="15105" width="12.7109375" customWidth="1"/>
    <col min="15106" max="15106" width="37.5703125" customWidth="1"/>
    <col min="15107" max="15107" width="15.85546875" customWidth="1"/>
    <col min="15108" max="15108" width="18.42578125" customWidth="1"/>
    <col min="15109" max="15109" width="15.5703125" customWidth="1"/>
    <col min="15361" max="15361" width="12.7109375" customWidth="1"/>
    <col min="15362" max="15362" width="37.5703125" customWidth="1"/>
    <col min="15363" max="15363" width="15.85546875" customWidth="1"/>
    <col min="15364" max="15364" width="18.42578125" customWidth="1"/>
    <col min="15365" max="15365" width="15.5703125" customWidth="1"/>
    <col min="15617" max="15617" width="12.7109375" customWidth="1"/>
    <col min="15618" max="15618" width="37.5703125" customWidth="1"/>
    <col min="15619" max="15619" width="15.85546875" customWidth="1"/>
    <col min="15620" max="15620" width="18.42578125" customWidth="1"/>
    <col min="15621" max="15621" width="15.5703125" customWidth="1"/>
    <col min="15873" max="15873" width="12.7109375" customWidth="1"/>
    <col min="15874" max="15874" width="37.5703125" customWidth="1"/>
    <col min="15875" max="15875" width="15.85546875" customWidth="1"/>
    <col min="15876" max="15876" width="18.42578125" customWidth="1"/>
    <col min="15877" max="15877" width="15.5703125" customWidth="1"/>
    <col min="16129" max="16129" width="12.7109375" customWidth="1"/>
    <col min="16130" max="16130" width="37.5703125" customWidth="1"/>
    <col min="16131" max="16131" width="15.85546875" customWidth="1"/>
    <col min="16132" max="16132" width="18.42578125" customWidth="1"/>
    <col min="16133" max="16133" width="15.5703125" customWidth="1"/>
  </cols>
  <sheetData>
    <row r="1" spans="1:5">
      <c r="A1" s="519" t="s">
        <v>174</v>
      </c>
      <c r="B1" s="519"/>
      <c r="C1" s="519"/>
      <c r="D1" s="519"/>
      <c r="E1" s="519"/>
    </row>
    <row r="2" spans="1:5">
      <c r="A2" s="526" t="s">
        <v>175</v>
      </c>
      <c r="B2" s="526"/>
      <c r="C2" s="526"/>
      <c r="D2" s="526"/>
      <c r="E2" s="526"/>
    </row>
    <row r="3" spans="1:5">
      <c r="A3" s="526" t="s">
        <v>176</v>
      </c>
      <c r="B3" s="526"/>
      <c r="C3" s="526"/>
      <c r="D3" s="526"/>
      <c r="E3" s="526"/>
    </row>
    <row r="4" spans="1:5" ht="25.5" customHeight="1">
      <c r="A4" s="137" t="s">
        <v>177</v>
      </c>
      <c r="B4" s="137" t="s">
        <v>178</v>
      </c>
      <c r="C4" s="137" t="s">
        <v>179</v>
      </c>
      <c r="D4" s="137" t="s">
        <v>180</v>
      </c>
      <c r="E4" s="137" t="s">
        <v>181</v>
      </c>
    </row>
    <row r="5" spans="1:5" ht="18" customHeight="1">
      <c r="A5" s="527" t="s">
        <v>182</v>
      </c>
      <c r="B5" s="528"/>
      <c r="C5" s="528"/>
      <c r="D5" s="528"/>
      <c r="E5" s="528"/>
    </row>
    <row r="6" spans="1:5" ht="18" customHeight="1">
      <c r="A6" s="138" t="s">
        <v>183</v>
      </c>
      <c r="B6" s="139" t="s">
        <v>184</v>
      </c>
      <c r="C6" s="140" t="s">
        <v>185</v>
      </c>
      <c r="D6" s="141" t="s">
        <v>186</v>
      </c>
      <c r="E6" s="141" t="s">
        <v>187</v>
      </c>
    </row>
    <row r="7" spans="1:5" ht="18" customHeight="1">
      <c r="A7" s="138" t="s">
        <v>188</v>
      </c>
      <c r="B7" s="139" t="s">
        <v>189</v>
      </c>
      <c r="C7" s="140" t="s">
        <v>190</v>
      </c>
      <c r="D7" s="141" t="s">
        <v>187</v>
      </c>
      <c r="E7" s="141" t="s">
        <v>187</v>
      </c>
    </row>
    <row r="8" spans="1:5" ht="18" customHeight="1">
      <c r="A8" s="138" t="s">
        <v>191</v>
      </c>
      <c r="B8" s="139" t="s">
        <v>192</v>
      </c>
      <c r="C8" s="140" t="s">
        <v>193</v>
      </c>
      <c r="D8" s="141" t="s">
        <v>186</v>
      </c>
      <c r="E8" s="141" t="s">
        <v>187</v>
      </c>
    </row>
    <row r="9" spans="1:5" ht="18" customHeight="1">
      <c r="A9" s="138" t="s">
        <v>194</v>
      </c>
      <c r="B9" s="139" t="s">
        <v>195</v>
      </c>
      <c r="C9" s="140" t="s">
        <v>196</v>
      </c>
      <c r="D9" s="141" t="s">
        <v>187</v>
      </c>
      <c r="E9" s="141" t="s">
        <v>187</v>
      </c>
    </row>
    <row r="10" spans="1:5" ht="18" customHeight="1">
      <c r="A10" s="138" t="s">
        <v>197</v>
      </c>
      <c r="B10" s="139" t="s">
        <v>198</v>
      </c>
      <c r="C10" s="140" t="s">
        <v>199</v>
      </c>
      <c r="D10" s="141" t="s">
        <v>187</v>
      </c>
      <c r="E10" s="141" t="s">
        <v>187</v>
      </c>
    </row>
    <row r="11" spans="1:5" ht="18" customHeight="1">
      <c r="A11" s="138" t="s">
        <v>200</v>
      </c>
      <c r="B11" s="139" t="s">
        <v>201</v>
      </c>
      <c r="C11" s="140" t="s">
        <v>202</v>
      </c>
      <c r="D11" s="141" t="s">
        <v>186</v>
      </c>
      <c r="E11" s="141" t="s">
        <v>187</v>
      </c>
    </row>
    <row r="12" spans="1:5" ht="18" customHeight="1">
      <c r="A12" s="138" t="s">
        <v>203</v>
      </c>
      <c r="B12" s="139" t="s">
        <v>204</v>
      </c>
      <c r="C12" s="140" t="s">
        <v>205</v>
      </c>
      <c r="D12" s="141" t="s">
        <v>186</v>
      </c>
      <c r="E12" s="141" t="s">
        <v>187</v>
      </c>
    </row>
    <row r="13" spans="1:5" ht="18" customHeight="1">
      <c r="A13" s="138" t="s">
        <v>206</v>
      </c>
      <c r="B13" s="139" t="s">
        <v>207</v>
      </c>
      <c r="C13" s="140" t="s">
        <v>208</v>
      </c>
      <c r="D13" s="141" t="s">
        <v>187</v>
      </c>
      <c r="E13" s="141" t="s">
        <v>187</v>
      </c>
    </row>
    <row r="14" spans="1:5" ht="18" customHeight="1">
      <c r="A14" s="138" t="s">
        <v>209</v>
      </c>
      <c r="B14" s="139" t="s">
        <v>210</v>
      </c>
      <c r="C14" s="140" t="s">
        <v>211</v>
      </c>
      <c r="D14" s="141" t="s">
        <v>186</v>
      </c>
      <c r="E14" s="141" t="s">
        <v>187</v>
      </c>
    </row>
    <row r="15" spans="1:5" ht="18" customHeight="1">
      <c r="A15" s="138" t="s">
        <v>212</v>
      </c>
      <c r="B15" s="139" t="s">
        <v>213</v>
      </c>
      <c r="C15" s="140" t="s">
        <v>214</v>
      </c>
      <c r="D15" s="141" t="s">
        <v>187</v>
      </c>
      <c r="E15" s="141" t="s">
        <v>187</v>
      </c>
    </row>
    <row r="16" spans="1:5" ht="18" customHeight="1">
      <c r="A16" s="138" t="s">
        <v>215</v>
      </c>
      <c r="B16" s="139" t="s">
        <v>216</v>
      </c>
      <c r="C16" s="142" t="s">
        <v>217</v>
      </c>
      <c r="D16" s="141" t="s">
        <v>186</v>
      </c>
      <c r="E16" s="141" t="s">
        <v>187</v>
      </c>
    </row>
    <row r="17" spans="1:5" ht="18" customHeight="1">
      <c r="A17" s="138" t="s">
        <v>218</v>
      </c>
      <c r="B17" s="139" t="s">
        <v>219</v>
      </c>
      <c r="C17" s="140" t="s">
        <v>220</v>
      </c>
      <c r="D17" s="141" t="s">
        <v>187</v>
      </c>
      <c r="E17" s="141" t="s">
        <v>187</v>
      </c>
    </row>
    <row r="18" spans="1:5" ht="18" customHeight="1">
      <c r="A18" s="138" t="s">
        <v>221</v>
      </c>
      <c r="B18" s="139" t="s">
        <v>222</v>
      </c>
      <c r="C18" s="140" t="s">
        <v>223</v>
      </c>
      <c r="D18" s="141" t="s">
        <v>186</v>
      </c>
      <c r="E18" s="141" t="s">
        <v>186</v>
      </c>
    </row>
    <row r="19" spans="1:5" ht="18" customHeight="1">
      <c r="A19" s="138" t="s">
        <v>224</v>
      </c>
      <c r="B19" s="139" t="s">
        <v>225</v>
      </c>
      <c r="C19" s="140" t="s">
        <v>226</v>
      </c>
      <c r="D19" s="141" t="s">
        <v>187</v>
      </c>
      <c r="E19" s="141" t="s">
        <v>187</v>
      </c>
    </row>
    <row r="20" spans="1:5" ht="18" customHeight="1">
      <c r="A20" s="138" t="s">
        <v>227</v>
      </c>
      <c r="B20" s="139" t="s">
        <v>228</v>
      </c>
      <c r="C20" s="140" t="s">
        <v>229</v>
      </c>
      <c r="D20" s="141" t="s">
        <v>186</v>
      </c>
      <c r="E20" s="141" t="s">
        <v>187</v>
      </c>
    </row>
    <row r="21" spans="1:5" ht="18" customHeight="1">
      <c r="A21" s="138" t="s">
        <v>230</v>
      </c>
      <c r="B21" s="139" t="s">
        <v>231</v>
      </c>
      <c r="C21" s="140" t="s">
        <v>232</v>
      </c>
      <c r="D21" s="141" t="s">
        <v>186</v>
      </c>
      <c r="E21" s="141" t="s">
        <v>187</v>
      </c>
    </row>
    <row r="22" spans="1:5" ht="18" customHeight="1">
      <c r="A22" s="138" t="s">
        <v>233</v>
      </c>
      <c r="B22" s="139" t="s">
        <v>234</v>
      </c>
      <c r="C22" s="140" t="s">
        <v>235</v>
      </c>
      <c r="D22" s="141" t="s">
        <v>186</v>
      </c>
      <c r="E22" s="141" t="s">
        <v>187</v>
      </c>
    </row>
    <row r="23" spans="1:5" ht="18" customHeight="1">
      <c r="A23" s="138" t="s">
        <v>236</v>
      </c>
      <c r="B23" s="143" t="s">
        <v>237</v>
      </c>
      <c r="C23" s="140" t="s">
        <v>238</v>
      </c>
      <c r="D23" s="141" t="s">
        <v>186</v>
      </c>
      <c r="E23" s="141" t="s">
        <v>187</v>
      </c>
    </row>
    <row r="24" spans="1:5" ht="18" customHeight="1">
      <c r="A24" s="138" t="s">
        <v>239</v>
      </c>
      <c r="B24" s="139" t="s">
        <v>240</v>
      </c>
      <c r="C24" s="140" t="s">
        <v>241</v>
      </c>
      <c r="D24" s="141" t="s">
        <v>187</v>
      </c>
      <c r="E24" s="141" t="s">
        <v>187</v>
      </c>
    </row>
    <row r="25" spans="1:5" ht="18" customHeight="1">
      <c r="A25" s="138" t="s">
        <v>242</v>
      </c>
      <c r="B25" s="139" t="s">
        <v>243</v>
      </c>
      <c r="C25" s="144" t="s">
        <v>244</v>
      </c>
      <c r="D25" s="141" t="s">
        <v>186</v>
      </c>
      <c r="E25" s="141" t="s">
        <v>187</v>
      </c>
    </row>
    <row r="26" spans="1:5" ht="18" customHeight="1">
      <c r="A26" s="138" t="s">
        <v>245</v>
      </c>
      <c r="B26" s="139" t="s">
        <v>246</v>
      </c>
      <c r="C26" s="140" t="s">
        <v>247</v>
      </c>
      <c r="D26" s="141" t="s">
        <v>187</v>
      </c>
      <c r="E26" s="141" t="s">
        <v>187</v>
      </c>
    </row>
    <row r="27" spans="1:5" ht="18" customHeight="1">
      <c r="A27" s="138" t="s">
        <v>248</v>
      </c>
      <c r="B27" s="139" t="s">
        <v>249</v>
      </c>
      <c r="C27" s="140" t="s">
        <v>250</v>
      </c>
      <c r="D27" s="141" t="s">
        <v>187</v>
      </c>
      <c r="E27" s="141" t="s">
        <v>187</v>
      </c>
    </row>
    <row r="28" spans="1:5" ht="18" customHeight="1">
      <c r="A28" s="138" t="s">
        <v>251</v>
      </c>
      <c r="B28" s="139" t="s">
        <v>252</v>
      </c>
      <c r="C28" s="140" t="s">
        <v>253</v>
      </c>
      <c r="D28" s="141" t="s">
        <v>187</v>
      </c>
      <c r="E28" s="141" t="s">
        <v>187</v>
      </c>
    </row>
    <row r="29" spans="1:5" ht="18" customHeight="1">
      <c r="A29" s="138" t="s">
        <v>254</v>
      </c>
      <c r="B29" s="139" t="s">
        <v>255</v>
      </c>
      <c r="C29" s="140" t="s">
        <v>256</v>
      </c>
      <c r="D29" s="141" t="s">
        <v>186</v>
      </c>
      <c r="E29" s="141" t="s">
        <v>187</v>
      </c>
    </row>
    <row r="30" spans="1:5" ht="18" customHeight="1">
      <c r="A30" s="138" t="s">
        <v>257</v>
      </c>
      <c r="B30" s="139" t="s">
        <v>258</v>
      </c>
      <c r="C30" s="140" t="s">
        <v>259</v>
      </c>
      <c r="D30" s="141" t="s">
        <v>186</v>
      </c>
      <c r="E30" s="141" t="s">
        <v>186</v>
      </c>
    </row>
    <row r="31" spans="1:5" ht="25.5" customHeight="1">
      <c r="A31" s="529" t="s">
        <v>260</v>
      </c>
      <c r="B31" s="530"/>
      <c r="C31" s="530"/>
      <c r="D31" s="530"/>
      <c r="E31" s="530"/>
    </row>
    <row r="32" spans="1:5" ht="25.5" customHeight="1">
      <c r="A32" s="138" t="s">
        <v>261</v>
      </c>
      <c r="B32" s="139" t="s">
        <v>262</v>
      </c>
      <c r="C32" s="141" t="s">
        <v>263</v>
      </c>
      <c r="D32" s="141" t="s">
        <v>186</v>
      </c>
      <c r="E32" s="141" t="s">
        <v>187</v>
      </c>
    </row>
    <row r="33" spans="1:5" ht="18" customHeight="1">
      <c r="A33" s="531" t="s">
        <v>264</v>
      </c>
      <c r="B33" s="531"/>
      <c r="C33" s="531"/>
      <c r="D33" s="531"/>
      <c r="E33" s="531"/>
    </row>
    <row r="34" spans="1:5" ht="25.5" customHeight="1">
      <c r="A34" s="138" t="s">
        <v>265</v>
      </c>
      <c r="B34" s="139" t="s">
        <v>266</v>
      </c>
      <c r="C34" s="141" t="s">
        <v>267</v>
      </c>
      <c r="D34" s="141" t="s">
        <v>186</v>
      </c>
      <c r="E34" s="141" t="s">
        <v>186</v>
      </c>
    </row>
    <row r="35" spans="1:5" ht="26.25" customHeight="1">
      <c r="A35" s="524"/>
      <c r="B35" s="524"/>
      <c r="C35" s="524"/>
      <c r="D35" s="524"/>
      <c r="E35" s="524"/>
    </row>
    <row r="36" spans="1:5">
      <c r="A36" s="145" t="s">
        <v>268</v>
      </c>
      <c r="B36" s="82"/>
      <c r="C36" s="82"/>
      <c r="D36" s="82"/>
      <c r="E36" s="82"/>
    </row>
    <row r="37" spans="1:5" ht="13.5" customHeight="1">
      <c r="A37" s="525"/>
      <c r="B37" s="525"/>
      <c r="C37" s="525"/>
      <c r="D37" s="525"/>
      <c r="E37" s="525"/>
    </row>
    <row r="38" spans="1:5">
      <c r="A38" s="146"/>
    </row>
    <row r="39" spans="1:5">
      <c r="A39" s="146"/>
    </row>
    <row r="40" spans="1:5">
      <c r="A40" s="146"/>
    </row>
    <row r="41" spans="1:5">
      <c r="A41" s="146"/>
    </row>
    <row r="42" spans="1:5">
      <c r="A42" s="146"/>
    </row>
    <row r="43" spans="1:5">
      <c r="A43" s="146"/>
    </row>
    <row r="44" spans="1:5">
      <c r="A44" s="146"/>
    </row>
    <row r="45" spans="1:5">
      <c r="A45" s="146"/>
    </row>
    <row r="46" spans="1:5">
      <c r="A46" s="146"/>
    </row>
    <row r="47" spans="1:5">
      <c r="A47" s="146"/>
    </row>
    <row r="48" spans="1:5">
      <c r="A48" s="146"/>
    </row>
    <row r="49" spans="1:1">
      <c r="A49" s="146"/>
    </row>
    <row r="50" spans="1:1">
      <c r="A50" s="146"/>
    </row>
    <row r="51" spans="1:1">
      <c r="A51" s="146"/>
    </row>
  </sheetData>
  <mergeCells count="8">
    <mergeCell ref="A35:E35"/>
    <mergeCell ref="A37:E37"/>
    <mergeCell ref="A1:E1"/>
    <mergeCell ref="A2:E2"/>
    <mergeCell ref="A3:E3"/>
    <mergeCell ref="A5:E5"/>
    <mergeCell ref="A31:E31"/>
    <mergeCell ref="A33:E3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T220"/>
  <sheetViews>
    <sheetView workbookViewId="0"/>
  </sheetViews>
  <sheetFormatPr defaultColWidth="12.5703125" defaultRowHeight="12.75"/>
  <cols>
    <col min="1" max="1" width="26.5703125" style="467" customWidth="1"/>
    <col min="2" max="2" width="11.140625" style="468" customWidth="1"/>
    <col min="3" max="3" width="10.28515625" style="468" customWidth="1"/>
    <col min="4" max="4" width="5.42578125" style="468" customWidth="1"/>
    <col min="5" max="5" width="15.140625" style="468" customWidth="1"/>
    <col min="6" max="6" width="16.42578125" style="469" customWidth="1"/>
    <col min="7" max="8" width="15.140625" style="425" customWidth="1"/>
    <col min="9" max="9" width="13.5703125" style="425" customWidth="1"/>
    <col min="10" max="10" width="14.28515625" style="470" customWidth="1"/>
    <col min="11" max="12" width="13" style="425" customWidth="1"/>
    <col min="13" max="13" width="12.85546875" style="425" customWidth="1"/>
    <col min="14" max="14" width="9.7109375" style="425" customWidth="1"/>
    <col min="15" max="15" width="8" style="260" customWidth="1"/>
    <col min="16" max="16" width="12.5703125" style="425" customWidth="1"/>
    <col min="17" max="17" width="12.7109375" style="425" customWidth="1"/>
    <col min="18" max="18" width="9.140625" style="425" customWidth="1"/>
    <col min="19" max="19" width="8" style="425" customWidth="1"/>
    <col min="20" max="20" width="8.5703125" style="425" customWidth="1"/>
    <col min="21" max="256" width="12.5703125" style="425"/>
    <col min="257" max="257" width="26.5703125" style="425" customWidth="1"/>
    <col min="258" max="258" width="11.140625" style="425" customWidth="1"/>
    <col min="259" max="259" width="10.28515625" style="425" customWidth="1"/>
    <col min="260" max="260" width="5.42578125" style="425" customWidth="1"/>
    <col min="261" max="261" width="15.140625" style="425" customWidth="1"/>
    <col min="262" max="262" width="16.42578125" style="425" customWidth="1"/>
    <col min="263" max="264" width="15.140625" style="425" customWidth="1"/>
    <col min="265" max="265" width="13.5703125" style="425" customWidth="1"/>
    <col min="266" max="266" width="14.28515625" style="425" customWidth="1"/>
    <col min="267" max="268" width="13" style="425" customWidth="1"/>
    <col min="269" max="269" width="12.85546875" style="425" customWidth="1"/>
    <col min="270" max="270" width="9.7109375" style="425" customWidth="1"/>
    <col min="271" max="271" width="8" style="425" customWidth="1"/>
    <col min="272" max="272" width="12.5703125" style="425" customWidth="1"/>
    <col min="273" max="273" width="12.7109375" style="425" customWidth="1"/>
    <col min="274" max="274" width="9.140625" style="425" customWidth="1"/>
    <col min="275" max="275" width="8" style="425" customWidth="1"/>
    <col min="276" max="276" width="8.5703125" style="425" customWidth="1"/>
    <col min="277" max="512" width="12.5703125" style="425"/>
    <col min="513" max="513" width="26.5703125" style="425" customWidth="1"/>
    <col min="514" max="514" width="11.140625" style="425" customWidth="1"/>
    <col min="515" max="515" width="10.28515625" style="425" customWidth="1"/>
    <col min="516" max="516" width="5.42578125" style="425" customWidth="1"/>
    <col min="517" max="517" width="15.140625" style="425" customWidth="1"/>
    <col min="518" max="518" width="16.42578125" style="425" customWidth="1"/>
    <col min="519" max="520" width="15.140625" style="425" customWidth="1"/>
    <col min="521" max="521" width="13.5703125" style="425" customWidth="1"/>
    <col min="522" max="522" width="14.28515625" style="425" customWidth="1"/>
    <col min="523" max="524" width="13" style="425" customWidth="1"/>
    <col min="525" max="525" width="12.85546875" style="425" customWidth="1"/>
    <col min="526" max="526" width="9.7109375" style="425" customWidth="1"/>
    <col min="527" max="527" width="8" style="425" customWidth="1"/>
    <col min="528" max="528" width="12.5703125" style="425" customWidth="1"/>
    <col min="529" max="529" width="12.7109375" style="425" customWidth="1"/>
    <col min="530" max="530" width="9.140625" style="425" customWidth="1"/>
    <col min="531" max="531" width="8" style="425" customWidth="1"/>
    <col min="532" max="532" width="8.5703125" style="425" customWidth="1"/>
    <col min="533" max="768" width="12.5703125" style="425"/>
    <col min="769" max="769" width="26.5703125" style="425" customWidth="1"/>
    <col min="770" max="770" width="11.140625" style="425" customWidth="1"/>
    <col min="771" max="771" width="10.28515625" style="425" customWidth="1"/>
    <col min="772" max="772" width="5.42578125" style="425" customWidth="1"/>
    <col min="773" max="773" width="15.140625" style="425" customWidth="1"/>
    <col min="774" max="774" width="16.42578125" style="425" customWidth="1"/>
    <col min="775" max="776" width="15.140625" style="425" customWidth="1"/>
    <col min="777" max="777" width="13.5703125" style="425" customWidth="1"/>
    <col min="778" max="778" width="14.28515625" style="425" customWidth="1"/>
    <col min="779" max="780" width="13" style="425" customWidth="1"/>
    <col min="781" max="781" width="12.85546875" style="425" customWidth="1"/>
    <col min="782" max="782" width="9.7109375" style="425" customWidth="1"/>
    <col min="783" max="783" width="8" style="425" customWidth="1"/>
    <col min="784" max="784" width="12.5703125" style="425" customWidth="1"/>
    <col min="785" max="785" width="12.7109375" style="425" customWidth="1"/>
    <col min="786" max="786" width="9.140625" style="425" customWidth="1"/>
    <col min="787" max="787" width="8" style="425" customWidth="1"/>
    <col min="788" max="788" width="8.5703125" style="425" customWidth="1"/>
    <col min="789" max="1024" width="12.5703125" style="425"/>
    <col min="1025" max="1025" width="26.5703125" style="425" customWidth="1"/>
    <col min="1026" max="1026" width="11.140625" style="425" customWidth="1"/>
    <col min="1027" max="1027" width="10.28515625" style="425" customWidth="1"/>
    <col min="1028" max="1028" width="5.42578125" style="425" customWidth="1"/>
    <col min="1029" max="1029" width="15.140625" style="425" customWidth="1"/>
    <col min="1030" max="1030" width="16.42578125" style="425" customWidth="1"/>
    <col min="1031" max="1032" width="15.140625" style="425" customWidth="1"/>
    <col min="1033" max="1033" width="13.5703125" style="425" customWidth="1"/>
    <col min="1034" max="1034" width="14.28515625" style="425" customWidth="1"/>
    <col min="1035" max="1036" width="13" style="425" customWidth="1"/>
    <col min="1037" max="1037" width="12.85546875" style="425" customWidth="1"/>
    <col min="1038" max="1038" width="9.7109375" style="425" customWidth="1"/>
    <col min="1039" max="1039" width="8" style="425" customWidth="1"/>
    <col min="1040" max="1040" width="12.5703125" style="425" customWidth="1"/>
    <col min="1041" max="1041" width="12.7109375" style="425" customWidth="1"/>
    <col min="1042" max="1042" width="9.140625" style="425" customWidth="1"/>
    <col min="1043" max="1043" width="8" style="425" customWidth="1"/>
    <col min="1044" max="1044" width="8.5703125" style="425" customWidth="1"/>
    <col min="1045" max="1280" width="12.5703125" style="425"/>
    <col min="1281" max="1281" width="26.5703125" style="425" customWidth="1"/>
    <col min="1282" max="1282" width="11.140625" style="425" customWidth="1"/>
    <col min="1283" max="1283" width="10.28515625" style="425" customWidth="1"/>
    <col min="1284" max="1284" width="5.42578125" style="425" customWidth="1"/>
    <col min="1285" max="1285" width="15.140625" style="425" customWidth="1"/>
    <col min="1286" max="1286" width="16.42578125" style="425" customWidth="1"/>
    <col min="1287" max="1288" width="15.140625" style="425" customWidth="1"/>
    <col min="1289" max="1289" width="13.5703125" style="425" customWidth="1"/>
    <col min="1290" max="1290" width="14.28515625" style="425" customWidth="1"/>
    <col min="1291" max="1292" width="13" style="425" customWidth="1"/>
    <col min="1293" max="1293" width="12.85546875" style="425" customWidth="1"/>
    <col min="1294" max="1294" width="9.7109375" style="425" customWidth="1"/>
    <col min="1295" max="1295" width="8" style="425" customWidth="1"/>
    <col min="1296" max="1296" width="12.5703125" style="425" customWidth="1"/>
    <col min="1297" max="1297" width="12.7109375" style="425" customWidth="1"/>
    <col min="1298" max="1298" width="9.140625" style="425" customWidth="1"/>
    <col min="1299" max="1299" width="8" style="425" customWidth="1"/>
    <col min="1300" max="1300" width="8.5703125" style="425" customWidth="1"/>
    <col min="1301" max="1536" width="12.5703125" style="425"/>
    <col min="1537" max="1537" width="26.5703125" style="425" customWidth="1"/>
    <col min="1538" max="1538" width="11.140625" style="425" customWidth="1"/>
    <col min="1539" max="1539" width="10.28515625" style="425" customWidth="1"/>
    <col min="1540" max="1540" width="5.42578125" style="425" customWidth="1"/>
    <col min="1541" max="1541" width="15.140625" style="425" customWidth="1"/>
    <col min="1542" max="1542" width="16.42578125" style="425" customWidth="1"/>
    <col min="1543" max="1544" width="15.140625" style="425" customWidth="1"/>
    <col min="1545" max="1545" width="13.5703125" style="425" customWidth="1"/>
    <col min="1546" max="1546" width="14.28515625" style="425" customWidth="1"/>
    <col min="1547" max="1548" width="13" style="425" customWidth="1"/>
    <col min="1549" max="1549" width="12.85546875" style="425" customWidth="1"/>
    <col min="1550" max="1550" width="9.7109375" style="425" customWidth="1"/>
    <col min="1551" max="1551" width="8" style="425" customWidth="1"/>
    <col min="1552" max="1552" width="12.5703125" style="425" customWidth="1"/>
    <col min="1553" max="1553" width="12.7109375" style="425" customWidth="1"/>
    <col min="1554" max="1554" width="9.140625" style="425" customWidth="1"/>
    <col min="1555" max="1555" width="8" style="425" customWidth="1"/>
    <col min="1556" max="1556" width="8.5703125" style="425" customWidth="1"/>
    <col min="1557" max="1792" width="12.5703125" style="425"/>
    <col min="1793" max="1793" width="26.5703125" style="425" customWidth="1"/>
    <col min="1794" max="1794" width="11.140625" style="425" customWidth="1"/>
    <col min="1795" max="1795" width="10.28515625" style="425" customWidth="1"/>
    <col min="1796" max="1796" width="5.42578125" style="425" customWidth="1"/>
    <col min="1797" max="1797" width="15.140625" style="425" customWidth="1"/>
    <col min="1798" max="1798" width="16.42578125" style="425" customWidth="1"/>
    <col min="1799" max="1800" width="15.140625" style="425" customWidth="1"/>
    <col min="1801" max="1801" width="13.5703125" style="425" customWidth="1"/>
    <col min="1802" max="1802" width="14.28515625" style="425" customWidth="1"/>
    <col min="1803" max="1804" width="13" style="425" customWidth="1"/>
    <col min="1805" max="1805" width="12.85546875" style="425" customWidth="1"/>
    <col min="1806" max="1806" width="9.7109375" style="425" customWidth="1"/>
    <col min="1807" max="1807" width="8" style="425" customWidth="1"/>
    <col min="1808" max="1808" width="12.5703125" style="425" customWidth="1"/>
    <col min="1809" max="1809" width="12.7109375" style="425" customWidth="1"/>
    <col min="1810" max="1810" width="9.140625" style="425" customWidth="1"/>
    <col min="1811" max="1811" width="8" style="425" customWidth="1"/>
    <col min="1812" max="1812" width="8.5703125" style="425" customWidth="1"/>
    <col min="1813" max="2048" width="12.5703125" style="425"/>
    <col min="2049" max="2049" width="26.5703125" style="425" customWidth="1"/>
    <col min="2050" max="2050" width="11.140625" style="425" customWidth="1"/>
    <col min="2051" max="2051" width="10.28515625" style="425" customWidth="1"/>
    <col min="2052" max="2052" width="5.42578125" style="425" customWidth="1"/>
    <col min="2053" max="2053" width="15.140625" style="425" customWidth="1"/>
    <col min="2054" max="2054" width="16.42578125" style="425" customWidth="1"/>
    <col min="2055" max="2056" width="15.140625" style="425" customWidth="1"/>
    <col min="2057" max="2057" width="13.5703125" style="425" customWidth="1"/>
    <col min="2058" max="2058" width="14.28515625" style="425" customWidth="1"/>
    <col min="2059" max="2060" width="13" style="425" customWidth="1"/>
    <col min="2061" max="2061" width="12.85546875" style="425" customWidth="1"/>
    <col min="2062" max="2062" width="9.7109375" style="425" customWidth="1"/>
    <col min="2063" max="2063" width="8" style="425" customWidth="1"/>
    <col min="2064" max="2064" width="12.5703125" style="425" customWidth="1"/>
    <col min="2065" max="2065" width="12.7109375" style="425" customWidth="1"/>
    <col min="2066" max="2066" width="9.140625" style="425" customWidth="1"/>
    <col min="2067" max="2067" width="8" style="425" customWidth="1"/>
    <col min="2068" max="2068" width="8.5703125" style="425" customWidth="1"/>
    <col min="2069" max="2304" width="12.5703125" style="425"/>
    <col min="2305" max="2305" width="26.5703125" style="425" customWidth="1"/>
    <col min="2306" max="2306" width="11.140625" style="425" customWidth="1"/>
    <col min="2307" max="2307" width="10.28515625" style="425" customWidth="1"/>
    <col min="2308" max="2308" width="5.42578125" style="425" customWidth="1"/>
    <col min="2309" max="2309" width="15.140625" style="425" customWidth="1"/>
    <col min="2310" max="2310" width="16.42578125" style="425" customWidth="1"/>
    <col min="2311" max="2312" width="15.140625" style="425" customWidth="1"/>
    <col min="2313" max="2313" width="13.5703125" style="425" customWidth="1"/>
    <col min="2314" max="2314" width="14.28515625" style="425" customWidth="1"/>
    <col min="2315" max="2316" width="13" style="425" customWidth="1"/>
    <col min="2317" max="2317" width="12.85546875" style="425" customWidth="1"/>
    <col min="2318" max="2318" width="9.7109375" style="425" customWidth="1"/>
    <col min="2319" max="2319" width="8" style="425" customWidth="1"/>
    <col min="2320" max="2320" width="12.5703125" style="425" customWidth="1"/>
    <col min="2321" max="2321" width="12.7109375" style="425" customWidth="1"/>
    <col min="2322" max="2322" width="9.140625" style="425" customWidth="1"/>
    <col min="2323" max="2323" width="8" style="425" customWidth="1"/>
    <col min="2324" max="2324" width="8.5703125" style="425" customWidth="1"/>
    <col min="2325" max="2560" width="12.5703125" style="425"/>
    <col min="2561" max="2561" width="26.5703125" style="425" customWidth="1"/>
    <col min="2562" max="2562" width="11.140625" style="425" customWidth="1"/>
    <col min="2563" max="2563" width="10.28515625" style="425" customWidth="1"/>
    <col min="2564" max="2564" width="5.42578125" style="425" customWidth="1"/>
    <col min="2565" max="2565" width="15.140625" style="425" customWidth="1"/>
    <col min="2566" max="2566" width="16.42578125" style="425" customWidth="1"/>
    <col min="2567" max="2568" width="15.140625" style="425" customWidth="1"/>
    <col min="2569" max="2569" width="13.5703125" style="425" customWidth="1"/>
    <col min="2570" max="2570" width="14.28515625" style="425" customWidth="1"/>
    <col min="2571" max="2572" width="13" style="425" customWidth="1"/>
    <col min="2573" max="2573" width="12.85546875" style="425" customWidth="1"/>
    <col min="2574" max="2574" width="9.7109375" style="425" customWidth="1"/>
    <col min="2575" max="2575" width="8" style="425" customWidth="1"/>
    <col min="2576" max="2576" width="12.5703125" style="425" customWidth="1"/>
    <col min="2577" max="2577" width="12.7109375" style="425" customWidth="1"/>
    <col min="2578" max="2578" width="9.140625" style="425" customWidth="1"/>
    <col min="2579" max="2579" width="8" style="425" customWidth="1"/>
    <col min="2580" max="2580" width="8.5703125" style="425" customWidth="1"/>
    <col min="2581" max="2816" width="12.5703125" style="425"/>
    <col min="2817" max="2817" width="26.5703125" style="425" customWidth="1"/>
    <col min="2818" max="2818" width="11.140625" style="425" customWidth="1"/>
    <col min="2819" max="2819" width="10.28515625" style="425" customWidth="1"/>
    <col min="2820" max="2820" width="5.42578125" style="425" customWidth="1"/>
    <col min="2821" max="2821" width="15.140625" style="425" customWidth="1"/>
    <col min="2822" max="2822" width="16.42578125" style="425" customWidth="1"/>
    <col min="2823" max="2824" width="15.140625" style="425" customWidth="1"/>
    <col min="2825" max="2825" width="13.5703125" style="425" customWidth="1"/>
    <col min="2826" max="2826" width="14.28515625" style="425" customWidth="1"/>
    <col min="2827" max="2828" width="13" style="425" customWidth="1"/>
    <col min="2829" max="2829" width="12.85546875" style="425" customWidth="1"/>
    <col min="2830" max="2830" width="9.7109375" style="425" customWidth="1"/>
    <col min="2831" max="2831" width="8" style="425" customWidth="1"/>
    <col min="2832" max="2832" width="12.5703125" style="425" customWidth="1"/>
    <col min="2833" max="2833" width="12.7109375" style="425" customWidth="1"/>
    <col min="2834" max="2834" width="9.140625" style="425" customWidth="1"/>
    <col min="2835" max="2835" width="8" style="425" customWidth="1"/>
    <col min="2836" max="2836" width="8.5703125" style="425" customWidth="1"/>
    <col min="2837" max="3072" width="12.5703125" style="425"/>
    <col min="3073" max="3073" width="26.5703125" style="425" customWidth="1"/>
    <col min="3074" max="3074" width="11.140625" style="425" customWidth="1"/>
    <col min="3075" max="3075" width="10.28515625" style="425" customWidth="1"/>
    <col min="3076" max="3076" width="5.42578125" style="425" customWidth="1"/>
    <col min="3077" max="3077" width="15.140625" style="425" customWidth="1"/>
    <col min="3078" max="3078" width="16.42578125" style="425" customWidth="1"/>
    <col min="3079" max="3080" width="15.140625" style="425" customWidth="1"/>
    <col min="3081" max="3081" width="13.5703125" style="425" customWidth="1"/>
    <col min="3082" max="3082" width="14.28515625" style="425" customWidth="1"/>
    <col min="3083" max="3084" width="13" style="425" customWidth="1"/>
    <col min="3085" max="3085" width="12.85546875" style="425" customWidth="1"/>
    <col min="3086" max="3086" width="9.7109375" style="425" customWidth="1"/>
    <col min="3087" max="3087" width="8" style="425" customWidth="1"/>
    <col min="3088" max="3088" width="12.5703125" style="425" customWidth="1"/>
    <col min="3089" max="3089" width="12.7109375" style="425" customWidth="1"/>
    <col min="3090" max="3090" width="9.140625" style="425" customWidth="1"/>
    <col min="3091" max="3091" width="8" style="425" customWidth="1"/>
    <col min="3092" max="3092" width="8.5703125" style="425" customWidth="1"/>
    <col min="3093" max="3328" width="12.5703125" style="425"/>
    <col min="3329" max="3329" width="26.5703125" style="425" customWidth="1"/>
    <col min="3330" max="3330" width="11.140625" style="425" customWidth="1"/>
    <col min="3331" max="3331" width="10.28515625" style="425" customWidth="1"/>
    <col min="3332" max="3332" width="5.42578125" style="425" customWidth="1"/>
    <col min="3333" max="3333" width="15.140625" style="425" customWidth="1"/>
    <col min="3334" max="3334" width="16.42578125" style="425" customWidth="1"/>
    <col min="3335" max="3336" width="15.140625" style="425" customWidth="1"/>
    <col min="3337" max="3337" width="13.5703125" style="425" customWidth="1"/>
    <col min="3338" max="3338" width="14.28515625" style="425" customWidth="1"/>
    <col min="3339" max="3340" width="13" style="425" customWidth="1"/>
    <col min="3341" max="3341" width="12.85546875" style="425" customWidth="1"/>
    <col min="3342" max="3342" width="9.7109375" style="425" customWidth="1"/>
    <col min="3343" max="3343" width="8" style="425" customWidth="1"/>
    <col min="3344" max="3344" width="12.5703125" style="425" customWidth="1"/>
    <col min="3345" max="3345" width="12.7109375" style="425" customWidth="1"/>
    <col min="3346" max="3346" width="9.140625" style="425" customWidth="1"/>
    <col min="3347" max="3347" width="8" style="425" customWidth="1"/>
    <col min="3348" max="3348" width="8.5703125" style="425" customWidth="1"/>
    <col min="3349" max="3584" width="12.5703125" style="425"/>
    <col min="3585" max="3585" width="26.5703125" style="425" customWidth="1"/>
    <col min="3586" max="3586" width="11.140625" style="425" customWidth="1"/>
    <col min="3587" max="3587" width="10.28515625" style="425" customWidth="1"/>
    <col min="3588" max="3588" width="5.42578125" style="425" customWidth="1"/>
    <col min="3589" max="3589" width="15.140625" style="425" customWidth="1"/>
    <col min="3590" max="3590" width="16.42578125" style="425" customWidth="1"/>
    <col min="3591" max="3592" width="15.140625" style="425" customWidth="1"/>
    <col min="3593" max="3593" width="13.5703125" style="425" customWidth="1"/>
    <col min="3594" max="3594" width="14.28515625" style="425" customWidth="1"/>
    <col min="3595" max="3596" width="13" style="425" customWidth="1"/>
    <col min="3597" max="3597" width="12.85546875" style="425" customWidth="1"/>
    <col min="3598" max="3598" width="9.7109375" style="425" customWidth="1"/>
    <col min="3599" max="3599" width="8" style="425" customWidth="1"/>
    <col min="3600" max="3600" width="12.5703125" style="425" customWidth="1"/>
    <col min="3601" max="3601" width="12.7109375" style="425" customWidth="1"/>
    <col min="3602" max="3602" width="9.140625" style="425" customWidth="1"/>
    <col min="3603" max="3603" width="8" style="425" customWidth="1"/>
    <col min="3604" max="3604" width="8.5703125" style="425" customWidth="1"/>
    <col min="3605" max="3840" width="12.5703125" style="425"/>
    <col min="3841" max="3841" width="26.5703125" style="425" customWidth="1"/>
    <col min="3842" max="3842" width="11.140625" style="425" customWidth="1"/>
    <col min="3843" max="3843" width="10.28515625" style="425" customWidth="1"/>
    <col min="3844" max="3844" width="5.42578125" style="425" customWidth="1"/>
    <col min="3845" max="3845" width="15.140625" style="425" customWidth="1"/>
    <col min="3846" max="3846" width="16.42578125" style="425" customWidth="1"/>
    <col min="3847" max="3848" width="15.140625" style="425" customWidth="1"/>
    <col min="3849" max="3849" width="13.5703125" style="425" customWidth="1"/>
    <col min="3850" max="3850" width="14.28515625" style="425" customWidth="1"/>
    <col min="3851" max="3852" width="13" style="425" customWidth="1"/>
    <col min="3853" max="3853" width="12.85546875" style="425" customWidth="1"/>
    <col min="3854" max="3854" width="9.7109375" style="425" customWidth="1"/>
    <col min="3855" max="3855" width="8" style="425" customWidth="1"/>
    <col min="3856" max="3856" width="12.5703125" style="425" customWidth="1"/>
    <col min="3857" max="3857" width="12.7109375" style="425" customWidth="1"/>
    <col min="3858" max="3858" width="9.140625" style="425" customWidth="1"/>
    <col min="3859" max="3859" width="8" style="425" customWidth="1"/>
    <col min="3860" max="3860" width="8.5703125" style="425" customWidth="1"/>
    <col min="3861" max="4096" width="12.5703125" style="425"/>
    <col min="4097" max="4097" width="26.5703125" style="425" customWidth="1"/>
    <col min="4098" max="4098" width="11.140625" style="425" customWidth="1"/>
    <col min="4099" max="4099" width="10.28515625" style="425" customWidth="1"/>
    <col min="4100" max="4100" width="5.42578125" style="425" customWidth="1"/>
    <col min="4101" max="4101" width="15.140625" style="425" customWidth="1"/>
    <col min="4102" max="4102" width="16.42578125" style="425" customWidth="1"/>
    <col min="4103" max="4104" width="15.140625" style="425" customWidth="1"/>
    <col min="4105" max="4105" width="13.5703125" style="425" customWidth="1"/>
    <col min="4106" max="4106" width="14.28515625" style="425" customWidth="1"/>
    <col min="4107" max="4108" width="13" style="425" customWidth="1"/>
    <col min="4109" max="4109" width="12.85546875" style="425" customWidth="1"/>
    <col min="4110" max="4110" width="9.7109375" style="425" customWidth="1"/>
    <col min="4111" max="4111" width="8" style="425" customWidth="1"/>
    <col min="4112" max="4112" width="12.5703125" style="425" customWidth="1"/>
    <col min="4113" max="4113" width="12.7109375" style="425" customWidth="1"/>
    <col min="4114" max="4114" width="9.140625" style="425" customWidth="1"/>
    <col min="4115" max="4115" width="8" style="425" customWidth="1"/>
    <col min="4116" max="4116" width="8.5703125" style="425" customWidth="1"/>
    <col min="4117" max="4352" width="12.5703125" style="425"/>
    <col min="4353" max="4353" width="26.5703125" style="425" customWidth="1"/>
    <col min="4354" max="4354" width="11.140625" style="425" customWidth="1"/>
    <col min="4355" max="4355" width="10.28515625" style="425" customWidth="1"/>
    <col min="4356" max="4356" width="5.42578125" style="425" customWidth="1"/>
    <col min="4357" max="4357" width="15.140625" style="425" customWidth="1"/>
    <col min="4358" max="4358" width="16.42578125" style="425" customWidth="1"/>
    <col min="4359" max="4360" width="15.140625" style="425" customWidth="1"/>
    <col min="4361" max="4361" width="13.5703125" style="425" customWidth="1"/>
    <col min="4362" max="4362" width="14.28515625" style="425" customWidth="1"/>
    <col min="4363" max="4364" width="13" style="425" customWidth="1"/>
    <col min="4365" max="4365" width="12.85546875" style="425" customWidth="1"/>
    <col min="4366" max="4366" width="9.7109375" style="425" customWidth="1"/>
    <col min="4367" max="4367" width="8" style="425" customWidth="1"/>
    <col min="4368" max="4368" width="12.5703125" style="425" customWidth="1"/>
    <col min="4369" max="4369" width="12.7109375" style="425" customWidth="1"/>
    <col min="4370" max="4370" width="9.140625" style="425" customWidth="1"/>
    <col min="4371" max="4371" width="8" style="425" customWidth="1"/>
    <col min="4372" max="4372" width="8.5703125" style="425" customWidth="1"/>
    <col min="4373" max="4608" width="12.5703125" style="425"/>
    <col min="4609" max="4609" width="26.5703125" style="425" customWidth="1"/>
    <col min="4610" max="4610" width="11.140625" style="425" customWidth="1"/>
    <col min="4611" max="4611" width="10.28515625" style="425" customWidth="1"/>
    <col min="4612" max="4612" width="5.42578125" style="425" customWidth="1"/>
    <col min="4613" max="4613" width="15.140625" style="425" customWidth="1"/>
    <col min="4614" max="4614" width="16.42578125" style="425" customWidth="1"/>
    <col min="4615" max="4616" width="15.140625" style="425" customWidth="1"/>
    <col min="4617" max="4617" width="13.5703125" style="425" customWidth="1"/>
    <col min="4618" max="4618" width="14.28515625" style="425" customWidth="1"/>
    <col min="4619" max="4620" width="13" style="425" customWidth="1"/>
    <col min="4621" max="4621" width="12.85546875" style="425" customWidth="1"/>
    <col min="4622" max="4622" width="9.7109375" style="425" customWidth="1"/>
    <col min="4623" max="4623" width="8" style="425" customWidth="1"/>
    <col min="4624" max="4624" width="12.5703125" style="425" customWidth="1"/>
    <col min="4625" max="4625" width="12.7109375" style="425" customWidth="1"/>
    <col min="4626" max="4626" width="9.140625" style="425" customWidth="1"/>
    <col min="4627" max="4627" width="8" style="425" customWidth="1"/>
    <col min="4628" max="4628" width="8.5703125" style="425" customWidth="1"/>
    <col min="4629" max="4864" width="12.5703125" style="425"/>
    <col min="4865" max="4865" width="26.5703125" style="425" customWidth="1"/>
    <col min="4866" max="4866" width="11.140625" style="425" customWidth="1"/>
    <col min="4867" max="4867" width="10.28515625" style="425" customWidth="1"/>
    <col min="4868" max="4868" width="5.42578125" style="425" customWidth="1"/>
    <col min="4869" max="4869" width="15.140625" style="425" customWidth="1"/>
    <col min="4870" max="4870" width="16.42578125" style="425" customWidth="1"/>
    <col min="4871" max="4872" width="15.140625" style="425" customWidth="1"/>
    <col min="4873" max="4873" width="13.5703125" style="425" customWidth="1"/>
    <col min="4874" max="4874" width="14.28515625" style="425" customWidth="1"/>
    <col min="4875" max="4876" width="13" style="425" customWidth="1"/>
    <col min="4877" max="4877" width="12.85546875" style="425" customWidth="1"/>
    <col min="4878" max="4878" width="9.7109375" style="425" customWidth="1"/>
    <col min="4879" max="4879" width="8" style="425" customWidth="1"/>
    <col min="4880" max="4880" width="12.5703125" style="425" customWidth="1"/>
    <col min="4881" max="4881" width="12.7109375" style="425" customWidth="1"/>
    <col min="4882" max="4882" width="9.140625" style="425" customWidth="1"/>
    <col min="4883" max="4883" width="8" style="425" customWidth="1"/>
    <col min="4884" max="4884" width="8.5703125" style="425" customWidth="1"/>
    <col min="4885" max="5120" width="12.5703125" style="425"/>
    <col min="5121" max="5121" width="26.5703125" style="425" customWidth="1"/>
    <col min="5122" max="5122" width="11.140625" style="425" customWidth="1"/>
    <col min="5123" max="5123" width="10.28515625" style="425" customWidth="1"/>
    <col min="5124" max="5124" width="5.42578125" style="425" customWidth="1"/>
    <col min="5125" max="5125" width="15.140625" style="425" customWidth="1"/>
    <col min="5126" max="5126" width="16.42578125" style="425" customWidth="1"/>
    <col min="5127" max="5128" width="15.140625" style="425" customWidth="1"/>
    <col min="5129" max="5129" width="13.5703125" style="425" customWidth="1"/>
    <col min="5130" max="5130" width="14.28515625" style="425" customWidth="1"/>
    <col min="5131" max="5132" width="13" style="425" customWidth="1"/>
    <col min="5133" max="5133" width="12.85546875" style="425" customWidth="1"/>
    <col min="5134" max="5134" width="9.7109375" style="425" customWidth="1"/>
    <col min="5135" max="5135" width="8" style="425" customWidth="1"/>
    <col min="5136" max="5136" width="12.5703125" style="425" customWidth="1"/>
    <col min="5137" max="5137" width="12.7109375" style="425" customWidth="1"/>
    <col min="5138" max="5138" width="9.140625" style="425" customWidth="1"/>
    <col min="5139" max="5139" width="8" style="425" customWidth="1"/>
    <col min="5140" max="5140" width="8.5703125" style="425" customWidth="1"/>
    <col min="5141" max="5376" width="12.5703125" style="425"/>
    <col min="5377" max="5377" width="26.5703125" style="425" customWidth="1"/>
    <col min="5378" max="5378" width="11.140625" style="425" customWidth="1"/>
    <col min="5379" max="5379" width="10.28515625" style="425" customWidth="1"/>
    <col min="5380" max="5380" width="5.42578125" style="425" customWidth="1"/>
    <col min="5381" max="5381" width="15.140625" style="425" customWidth="1"/>
    <col min="5382" max="5382" width="16.42578125" style="425" customWidth="1"/>
    <col min="5383" max="5384" width="15.140625" style="425" customWidth="1"/>
    <col min="5385" max="5385" width="13.5703125" style="425" customWidth="1"/>
    <col min="5386" max="5386" width="14.28515625" style="425" customWidth="1"/>
    <col min="5387" max="5388" width="13" style="425" customWidth="1"/>
    <col min="5389" max="5389" width="12.85546875" style="425" customWidth="1"/>
    <col min="5390" max="5390" width="9.7109375" style="425" customWidth="1"/>
    <col min="5391" max="5391" width="8" style="425" customWidth="1"/>
    <col min="5392" max="5392" width="12.5703125" style="425" customWidth="1"/>
    <col min="5393" max="5393" width="12.7109375" style="425" customWidth="1"/>
    <col min="5394" max="5394" width="9.140625" style="425" customWidth="1"/>
    <col min="5395" max="5395" width="8" style="425" customWidth="1"/>
    <col min="5396" max="5396" width="8.5703125" style="425" customWidth="1"/>
    <col min="5397" max="5632" width="12.5703125" style="425"/>
    <col min="5633" max="5633" width="26.5703125" style="425" customWidth="1"/>
    <col min="5634" max="5634" width="11.140625" style="425" customWidth="1"/>
    <col min="5635" max="5635" width="10.28515625" style="425" customWidth="1"/>
    <col min="5636" max="5636" width="5.42578125" style="425" customWidth="1"/>
    <col min="5637" max="5637" width="15.140625" style="425" customWidth="1"/>
    <col min="5638" max="5638" width="16.42578125" style="425" customWidth="1"/>
    <col min="5639" max="5640" width="15.140625" style="425" customWidth="1"/>
    <col min="5641" max="5641" width="13.5703125" style="425" customWidth="1"/>
    <col min="5642" max="5642" width="14.28515625" style="425" customWidth="1"/>
    <col min="5643" max="5644" width="13" style="425" customWidth="1"/>
    <col min="5645" max="5645" width="12.85546875" style="425" customWidth="1"/>
    <col min="5646" max="5646" width="9.7109375" style="425" customWidth="1"/>
    <col min="5647" max="5647" width="8" style="425" customWidth="1"/>
    <col min="5648" max="5648" width="12.5703125" style="425" customWidth="1"/>
    <col min="5649" max="5649" width="12.7109375" style="425" customWidth="1"/>
    <col min="5650" max="5650" width="9.140625" style="425" customWidth="1"/>
    <col min="5651" max="5651" width="8" style="425" customWidth="1"/>
    <col min="5652" max="5652" width="8.5703125" style="425" customWidth="1"/>
    <col min="5653" max="5888" width="12.5703125" style="425"/>
    <col min="5889" max="5889" width="26.5703125" style="425" customWidth="1"/>
    <col min="5890" max="5890" width="11.140625" style="425" customWidth="1"/>
    <col min="5891" max="5891" width="10.28515625" style="425" customWidth="1"/>
    <col min="5892" max="5892" width="5.42578125" style="425" customWidth="1"/>
    <col min="5893" max="5893" width="15.140625" style="425" customWidth="1"/>
    <col min="5894" max="5894" width="16.42578125" style="425" customWidth="1"/>
    <col min="5895" max="5896" width="15.140625" style="425" customWidth="1"/>
    <col min="5897" max="5897" width="13.5703125" style="425" customWidth="1"/>
    <col min="5898" max="5898" width="14.28515625" style="425" customWidth="1"/>
    <col min="5899" max="5900" width="13" style="425" customWidth="1"/>
    <col min="5901" max="5901" width="12.85546875" style="425" customWidth="1"/>
    <col min="5902" max="5902" width="9.7109375" style="425" customWidth="1"/>
    <col min="5903" max="5903" width="8" style="425" customWidth="1"/>
    <col min="5904" max="5904" width="12.5703125" style="425" customWidth="1"/>
    <col min="5905" max="5905" width="12.7109375" style="425" customWidth="1"/>
    <col min="5906" max="5906" width="9.140625" style="425" customWidth="1"/>
    <col min="5907" max="5907" width="8" style="425" customWidth="1"/>
    <col min="5908" max="5908" width="8.5703125" style="425" customWidth="1"/>
    <col min="5909" max="6144" width="12.5703125" style="425"/>
    <col min="6145" max="6145" width="26.5703125" style="425" customWidth="1"/>
    <col min="6146" max="6146" width="11.140625" style="425" customWidth="1"/>
    <col min="6147" max="6147" width="10.28515625" style="425" customWidth="1"/>
    <col min="6148" max="6148" width="5.42578125" style="425" customWidth="1"/>
    <col min="6149" max="6149" width="15.140625" style="425" customWidth="1"/>
    <col min="6150" max="6150" width="16.42578125" style="425" customWidth="1"/>
    <col min="6151" max="6152" width="15.140625" style="425" customWidth="1"/>
    <col min="6153" max="6153" width="13.5703125" style="425" customWidth="1"/>
    <col min="6154" max="6154" width="14.28515625" style="425" customWidth="1"/>
    <col min="6155" max="6156" width="13" style="425" customWidth="1"/>
    <col min="6157" max="6157" width="12.85546875" style="425" customWidth="1"/>
    <col min="6158" max="6158" width="9.7109375" style="425" customWidth="1"/>
    <col min="6159" max="6159" width="8" style="425" customWidth="1"/>
    <col min="6160" max="6160" width="12.5703125" style="425" customWidth="1"/>
    <col min="6161" max="6161" width="12.7109375" style="425" customWidth="1"/>
    <col min="6162" max="6162" width="9.140625" style="425" customWidth="1"/>
    <col min="6163" max="6163" width="8" style="425" customWidth="1"/>
    <col min="6164" max="6164" width="8.5703125" style="425" customWidth="1"/>
    <col min="6165" max="6400" width="12.5703125" style="425"/>
    <col min="6401" max="6401" width="26.5703125" style="425" customWidth="1"/>
    <col min="6402" max="6402" width="11.140625" style="425" customWidth="1"/>
    <col min="6403" max="6403" width="10.28515625" style="425" customWidth="1"/>
    <col min="6404" max="6404" width="5.42578125" style="425" customWidth="1"/>
    <col min="6405" max="6405" width="15.140625" style="425" customWidth="1"/>
    <col min="6406" max="6406" width="16.42578125" style="425" customWidth="1"/>
    <col min="6407" max="6408" width="15.140625" style="425" customWidth="1"/>
    <col min="6409" max="6409" width="13.5703125" style="425" customWidth="1"/>
    <col min="6410" max="6410" width="14.28515625" style="425" customWidth="1"/>
    <col min="6411" max="6412" width="13" style="425" customWidth="1"/>
    <col min="6413" max="6413" width="12.85546875" style="425" customWidth="1"/>
    <col min="6414" max="6414" width="9.7109375" style="425" customWidth="1"/>
    <col min="6415" max="6415" width="8" style="425" customWidth="1"/>
    <col min="6416" max="6416" width="12.5703125" style="425" customWidth="1"/>
    <col min="6417" max="6417" width="12.7109375" style="425" customWidth="1"/>
    <col min="6418" max="6418" width="9.140625" style="425" customWidth="1"/>
    <col min="6419" max="6419" width="8" style="425" customWidth="1"/>
    <col min="6420" max="6420" width="8.5703125" style="425" customWidth="1"/>
    <col min="6421" max="6656" width="12.5703125" style="425"/>
    <col min="6657" max="6657" width="26.5703125" style="425" customWidth="1"/>
    <col min="6658" max="6658" width="11.140625" style="425" customWidth="1"/>
    <col min="6659" max="6659" width="10.28515625" style="425" customWidth="1"/>
    <col min="6660" max="6660" width="5.42578125" style="425" customWidth="1"/>
    <col min="6661" max="6661" width="15.140625" style="425" customWidth="1"/>
    <col min="6662" max="6662" width="16.42578125" style="425" customWidth="1"/>
    <col min="6663" max="6664" width="15.140625" style="425" customWidth="1"/>
    <col min="6665" max="6665" width="13.5703125" style="425" customWidth="1"/>
    <col min="6666" max="6666" width="14.28515625" style="425" customWidth="1"/>
    <col min="6667" max="6668" width="13" style="425" customWidth="1"/>
    <col min="6669" max="6669" width="12.85546875" style="425" customWidth="1"/>
    <col min="6670" max="6670" width="9.7109375" style="425" customWidth="1"/>
    <col min="6671" max="6671" width="8" style="425" customWidth="1"/>
    <col min="6672" max="6672" width="12.5703125" style="425" customWidth="1"/>
    <col min="6673" max="6673" width="12.7109375" style="425" customWidth="1"/>
    <col min="6674" max="6674" width="9.140625" style="425" customWidth="1"/>
    <col min="6675" max="6675" width="8" style="425" customWidth="1"/>
    <col min="6676" max="6676" width="8.5703125" style="425" customWidth="1"/>
    <col min="6677" max="6912" width="12.5703125" style="425"/>
    <col min="6913" max="6913" width="26.5703125" style="425" customWidth="1"/>
    <col min="6914" max="6914" width="11.140625" style="425" customWidth="1"/>
    <col min="6915" max="6915" width="10.28515625" style="425" customWidth="1"/>
    <col min="6916" max="6916" width="5.42578125" style="425" customWidth="1"/>
    <col min="6917" max="6917" width="15.140625" style="425" customWidth="1"/>
    <col min="6918" max="6918" width="16.42578125" style="425" customWidth="1"/>
    <col min="6919" max="6920" width="15.140625" style="425" customWidth="1"/>
    <col min="6921" max="6921" width="13.5703125" style="425" customWidth="1"/>
    <col min="6922" max="6922" width="14.28515625" style="425" customWidth="1"/>
    <col min="6923" max="6924" width="13" style="425" customWidth="1"/>
    <col min="6925" max="6925" width="12.85546875" style="425" customWidth="1"/>
    <col min="6926" max="6926" width="9.7109375" style="425" customWidth="1"/>
    <col min="6927" max="6927" width="8" style="425" customWidth="1"/>
    <col min="6928" max="6928" width="12.5703125" style="425" customWidth="1"/>
    <col min="6929" max="6929" width="12.7109375" style="425" customWidth="1"/>
    <col min="6930" max="6930" width="9.140625" style="425" customWidth="1"/>
    <col min="6931" max="6931" width="8" style="425" customWidth="1"/>
    <col min="6932" max="6932" width="8.5703125" style="425" customWidth="1"/>
    <col min="6933" max="7168" width="12.5703125" style="425"/>
    <col min="7169" max="7169" width="26.5703125" style="425" customWidth="1"/>
    <col min="7170" max="7170" width="11.140625" style="425" customWidth="1"/>
    <col min="7171" max="7171" width="10.28515625" style="425" customWidth="1"/>
    <col min="7172" max="7172" width="5.42578125" style="425" customWidth="1"/>
    <col min="7173" max="7173" width="15.140625" style="425" customWidth="1"/>
    <col min="7174" max="7174" width="16.42578125" style="425" customWidth="1"/>
    <col min="7175" max="7176" width="15.140625" style="425" customWidth="1"/>
    <col min="7177" max="7177" width="13.5703125" style="425" customWidth="1"/>
    <col min="7178" max="7178" width="14.28515625" style="425" customWidth="1"/>
    <col min="7179" max="7180" width="13" style="425" customWidth="1"/>
    <col min="7181" max="7181" width="12.85546875" style="425" customWidth="1"/>
    <col min="7182" max="7182" width="9.7109375" style="425" customWidth="1"/>
    <col min="7183" max="7183" width="8" style="425" customWidth="1"/>
    <col min="7184" max="7184" width="12.5703125" style="425" customWidth="1"/>
    <col min="7185" max="7185" width="12.7109375" style="425" customWidth="1"/>
    <col min="7186" max="7186" width="9.140625" style="425" customWidth="1"/>
    <col min="7187" max="7187" width="8" style="425" customWidth="1"/>
    <col min="7188" max="7188" width="8.5703125" style="425" customWidth="1"/>
    <col min="7189" max="7424" width="12.5703125" style="425"/>
    <col min="7425" max="7425" width="26.5703125" style="425" customWidth="1"/>
    <col min="7426" max="7426" width="11.140625" style="425" customWidth="1"/>
    <col min="7427" max="7427" width="10.28515625" style="425" customWidth="1"/>
    <col min="7428" max="7428" width="5.42578125" style="425" customWidth="1"/>
    <col min="7429" max="7429" width="15.140625" style="425" customWidth="1"/>
    <col min="7430" max="7430" width="16.42578125" style="425" customWidth="1"/>
    <col min="7431" max="7432" width="15.140625" style="425" customWidth="1"/>
    <col min="7433" max="7433" width="13.5703125" style="425" customWidth="1"/>
    <col min="7434" max="7434" width="14.28515625" style="425" customWidth="1"/>
    <col min="7435" max="7436" width="13" style="425" customWidth="1"/>
    <col min="7437" max="7437" width="12.85546875" style="425" customWidth="1"/>
    <col min="7438" max="7438" width="9.7109375" style="425" customWidth="1"/>
    <col min="7439" max="7439" width="8" style="425" customWidth="1"/>
    <col min="7440" max="7440" width="12.5703125" style="425" customWidth="1"/>
    <col min="7441" max="7441" width="12.7109375" style="425" customWidth="1"/>
    <col min="7442" max="7442" width="9.140625" style="425" customWidth="1"/>
    <col min="7443" max="7443" width="8" style="425" customWidth="1"/>
    <col min="7444" max="7444" width="8.5703125" style="425" customWidth="1"/>
    <col min="7445" max="7680" width="12.5703125" style="425"/>
    <col min="7681" max="7681" width="26.5703125" style="425" customWidth="1"/>
    <col min="7682" max="7682" width="11.140625" style="425" customWidth="1"/>
    <col min="7683" max="7683" width="10.28515625" style="425" customWidth="1"/>
    <col min="7684" max="7684" width="5.42578125" style="425" customWidth="1"/>
    <col min="7685" max="7685" width="15.140625" style="425" customWidth="1"/>
    <col min="7686" max="7686" width="16.42578125" style="425" customWidth="1"/>
    <col min="7687" max="7688" width="15.140625" style="425" customWidth="1"/>
    <col min="7689" max="7689" width="13.5703125" style="425" customWidth="1"/>
    <col min="7690" max="7690" width="14.28515625" style="425" customWidth="1"/>
    <col min="7691" max="7692" width="13" style="425" customWidth="1"/>
    <col min="7693" max="7693" width="12.85546875" style="425" customWidth="1"/>
    <col min="7694" max="7694" width="9.7109375" style="425" customWidth="1"/>
    <col min="7695" max="7695" width="8" style="425" customWidth="1"/>
    <col min="7696" max="7696" width="12.5703125" style="425" customWidth="1"/>
    <col min="7697" max="7697" width="12.7109375" style="425" customWidth="1"/>
    <col min="7698" max="7698" width="9.140625" style="425" customWidth="1"/>
    <col min="7699" max="7699" width="8" style="425" customWidth="1"/>
    <col min="7700" max="7700" width="8.5703125" style="425" customWidth="1"/>
    <col min="7701" max="7936" width="12.5703125" style="425"/>
    <col min="7937" max="7937" width="26.5703125" style="425" customWidth="1"/>
    <col min="7938" max="7938" width="11.140625" style="425" customWidth="1"/>
    <col min="7939" max="7939" width="10.28515625" style="425" customWidth="1"/>
    <col min="7940" max="7940" width="5.42578125" style="425" customWidth="1"/>
    <col min="7941" max="7941" width="15.140625" style="425" customWidth="1"/>
    <col min="7942" max="7942" width="16.42578125" style="425" customWidth="1"/>
    <col min="7943" max="7944" width="15.140625" style="425" customWidth="1"/>
    <col min="7945" max="7945" width="13.5703125" style="425" customWidth="1"/>
    <col min="7946" max="7946" width="14.28515625" style="425" customWidth="1"/>
    <col min="7947" max="7948" width="13" style="425" customWidth="1"/>
    <col min="7949" max="7949" width="12.85546875" style="425" customWidth="1"/>
    <col min="7950" max="7950" width="9.7109375" style="425" customWidth="1"/>
    <col min="7951" max="7951" width="8" style="425" customWidth="1"/>
    <col min="7952" max="7952" width="12.5703125" style="425" customWidth="1"/>
    <col min="7953" max="7953" width="12.7109375" style="425" customWidth="1"/>
    <col min="7954" max="7954" width="9.140625" style="425" customWidth="1"/>
    <col min="7955" max="7955" width="8" style="425" customWidth="1"/>
    <col min="7956" max="7956" width="8.5703125" style="425" customWidth="1"/>
    <col min="7957" max="8192" width="12.5703125" style="425"/>
    <col min="8193" max="8193" width="26.5703125" style="425" customWidth="1"/>
    <col min="8194" max="8194" width="11.140625" style="425" customWidth="1"/>
    <col min="8195" max="8195" width="10.28515625" style="425" customWidth="1"/>
    <col min="8196" max="8196" width="5.42578125" style="425" customWidth="1"/>
    <col min="8197" max="8197" width="15.140625" style="425" customWidth="1"/>
    <col min="8198" max="8198" width="16.42578125" style="425" customWidth="1"/>
    <col min="8199" max="8200" width="15.140625" style="425" customWidth="1"/>
    <col min="8201" max="8201" width="13.5703125" style="425" customWidth="1"/>
    <col min="8202" max="8202" width="14.28515625" style="425" customWidth="1"/>
    <col min="8203" max="8204" width="13" style="425" customWidth="1"/>
    <col min="8205" max="8205" width="12.85546875" style="425" customWidth="1"/>
    <col min="8206" max="8206" width="9.7109375" style="425" customWidth="1"/>
    <col min="8207" max="8207" width="8" style="425" customWidth="1"/>
    <col min="8208" max="8208" width="12.5703125" style="425" customWidth="1"/>
    <col min="8209" max="8209" width="12.7109375" style="425" customWidth="1"/>
    <col min="8210" max="8210" width="9.140625" style="425" customWidth="1"/>
    <col min="8211" max="8211" width="8" style="425" customWidth="1"/>
    <col min="8212" max="8212" width="8.5703125" style="425" customWidth="1"/>
    <col min="8213" max="8448" width="12.5703125" style="425"/>
    <col min="8449" max="8449" width="26.5703125" style="425" customWidth="1"/>
    <col min="8450" max="8450" width="11.140625" style="425" customWidth="1"/>
    <col min="8451" max="8451" width="10.28515625" style="425" customWidth="1"/>
    <col min="8452" max="8452" width="5.42578125" style="425" customWidth="1"/>
    <col min="8453" max="8453" width="15.140625" style="425" customWidth="1"/>
    <col min="8454" max="8454" width="16.42578125" style="425" customWidth="1"/>
    <col min="8455" max="8456" width="15.140625" style="425" customWidth="1"/>
    <col min="8457" max="8457" width="13.5703125" style="425" customWidth="1"/>
    <col min="8458" max="8458" width="14.28515625" style="425" customWidth="1"/>
    <col min="8459" max="8460" width="13" style="425" customWidth="1"/>
    <col min="8461" max="8461" width="12.85546875" style="425" customWidth="1"/>
    <col min="8462" max="8462" width="9.7109375" style="425" customWidth="1"/>
    <col min="8463" max="8463" width="8" style="425" customWidth="1"/>
    <col min="8464" max="8464" width="12.5703125" style="425" customWidth="1"/>
    <col min="8465" max="8465" width="12.7109375" style="425" customWidth="1"/>
    <col min="8466" max="8466" width="9.140625" style="425" customWidth="1"/>
    <col min="8467" max="8467" width="8" style="425" customWidth="1"/>
    <col min="8468" max="8468" width="8.5703125" style="425" customWidth="1"/>
    <col min="8469" max="8704" width="12.5703125" style="425"/>
    <col min="8705" max="8705" width="26.5703125" style="425" customWidth="1"/>
    <col min="8706" max="8706" width="11.140625" style="425" customWidth="1"/>
    <col min="8707" max="8707" width="10.28515625" style="425" customWidth="1"/>
    <col min="8708" max="8708" width="5.42578125" style="425" customWidth="1"/>
    <col min="8709" max="8709" width="15.140625" style="425" customWidth="1"/>
    <col min="8710" max="8710" width="16.42578125" style="425" customWidth="1"/>
    <col min="8711" max="8712" width="15.140625" style="425" customWidth="1"/>
    <col min="8713" max="8713" width="13.5703125" style="425" customWidth="1"/>
    <col min="8714" max="8714" width="14.28515625" style="425" customWidth="1"/>
    <col min="8715" max="8716" width="13" style="425" customWidth="1"/>
    <col min="8717" max="8717" width="12.85546875" style="425" customWidth="1"/>
    <col min="8718" max="8718" width="9.7109375" style="425" customWidth="1"/>
    <col min="8719" max="8719" width="8" style="425" customWidth="1"/>
    <col min="8720" max="8720" width="12.5703125" style="425" customWidth="1"/>
    <col min="8721" max="8721" width="12.7109375" style="425" customWidth="1"/>
    <col min="8722" max="8722" width="9.140625" style="425" customWidth="1"/>
    <col min="8723" max="8723" width="8" style="425" customWidth="1"/>
    <col min="8724" max="8724" width="8.5703125" style="425" customWidth="1"/>
    <col min="8725" max="8960" width="12.5703125" style="425"/>
    <col min="8961" max="8961" width="26.5703125" style="425" customWidth="1"/>
    <col min="8962" max="8962" width="11.140625" style="425" customWidth="1"/>
    <col min="8963" max="8963" width="10.28515625" style="425" customWidth="1"/>
    <col min="8964" max="8964" width="5.42578125" style="425" customWidth="1"/>
    <col min="8965" max="8965" width="15.140625" style="425" customWidth="1"/>
    <col min="8966" max="8966" width="16.42578125" style="425" customWidth="1"/>
    <col min="8967" max="8968" width="15.140625" style="425" customWidth="1"/>
    <col min="8969" max="8969" width="13.5703125" style="425" customWidth="1"/>
    <col min="8970" max="8970" width="14.28515625" style="425" customWidth="1"/>
    <col min="8971" max="8972" width="13" style="425" customWidth="1"/>
    <col min="8973" max="8973" width="12.85546875" style="425" customWidth="1"/>
    <col min="8974" max="8974" width="9.7109375" style="425" customWidth="1"/>
    <col min="8975" max="8975" width="8" style="425" customWidth="1"/>
    <col min="8976" max="8976" width="12.5703125" style="425" customWidth="1"/>
    <col min="8977" max="8977" width="12.7109375" style="425" customWidth="1"/>
    <col min="8978" max="8978" width="9.140625" style="425" customWidth="1"/>
    <col min="8979" max="8979" width="8" style="425" customWidth="1"/>
    <col min="8980" max="8980" width="8.5703125" style="425" customWidth="1"/>
    <col min="8981" max="9216" width="12.5703125" style="425"/>
    <col min="9217" max="9217" width="26.5703125" style="425" customWidth="1"/>
    <col min="9218" max="9218" width="11.140625" style="425" customWidth="1"/>
    <col min="9219" max="9219" width="10.28515625" style="425" customWidth="1"/>
    <col min="9220" max="9220" width="5.42578125" style="425" customWidth="1"/>
    <col min="9221" max="9221" width="15.140625" style="425" customWidth="1"/>
    <col min="9222" max="9222" width="16.42578125" style="425" customWidth="1"/>
    <col min="9223" max="9224" width="15.140625" style="425" customWidth="1"/>
    <col min="9225" max="9225" width="13.5703125" style="425" customWidth="1"/>
    <col min="9226" max="9226" width="14.28515625" style="425" customWidth="1"/>
    <col min="9227" max="9228" width="13" style="425" customWidth="1"/>
    <col min="9229" max="9229" width="12.85546875" style="425" customWidth="1"/>
    <col min="9230" max="9230" width="9.7109375" style="425" customWidth="1"/>
    <col min="9231" max="9231" width="8" style="425" customWidth="1"/>
    <col min="9232" max="9232" width="12.5703125" style="425" customWidth="1"/>
    <col min="9233" max="9233" width="12.7109375" style="425" customWidth="1"/>
    <col min="9234" max="9234" width="9.140625" style="425" customWidth="1"/>
    <col min="9235" max="9235" width="8" style="425" customWidth="1"/>
    <col min="9236" max="9236" width="8.5703125" style="425" customWidth="1"/>
    <col min="9237" max="9472" width="12.5703125" style="425"/>
    <col min="9473" max="9473" width="26.5703125" style="425" customWidth="1"/>
    <col min="9474" max="9474" width="11.140625" style="425" customWidth="1"/>
    <col min="9475" max="9475" width="10.28515625" style="425" customWidth="1"/>
    <col min="9476" max="9476" width="5.42578125" style="425" customWidth="1"/>
    <col min="9477" max="9477" width="15.140625" style="425" customWidth="1"/>
    <col min="9478" max="9478" width="16.42578125" style="425" customWidth="1"/>
    <col min="9479" max="9480" width="15.140625" style="425" customWidth="1"/>
    <col min="9481" max="9481" width="13.5703125" style="425" customWidth="1"/>
    <col min="9482" max="9482" width="14.28515625" style="425" customWidth="1"/>
    <col min="9483" max="9484" width="13" style="425" customWidth="1"/>
    <col min="9485" max="9485" width="12.85546875" style="425" customWidth="1"/>
    <col min="9486" max="9486" width="9.7109375" style="425" customWidth="1"/>
    <col min="9487" max="9487" width="8" style="425" customWidth="1"/>
    <col min="9488" max="9488" width="12.5703125" style="425" customWidth="1"/>
    <col min="9489" max="9489" width="12.7109375" style="425" customWidth="1"/>
    <col min="9490" max="9490" width="9.140625" style="425" customWidth="1"/>
    <col min="9491" max="9491" width="8" style="425" customWidth="1"/>
    <col min="9492" max="9492" width="8.5703125" style="425" customWidth="1"/>
    <col min="9493" max="9728" width="12.5703125" style="425"/>
    <col min="9729" max="9729" width="26.5703125" style="425" customWidth="1"/>
    <col min="9730" max="9730" width="11.140625" style="425" customWidth="1"/>
    <col min="9731" max="9731" width="10.28515625" style="425" customWidth="1"/>
    <col min="9732" max="9732" width="5.42578125" style="425" customWidth="1"/>
    <col min="9733" max="9733" width="15.140625" style="425" customWidth="1"/>
    <col min="9734" max="9734" width="16.42578125" style="425" customWidth="1"/>
    <col min="9735" max="9736" width="15.140625" style="425" customWidth="1"/>
    <col min="9737" max="9737" width="13.5703125" style="425" customWidth="1"/>
    <col min="9738" max="9738" width="14.28515625" style="425" customWidth="1"/>
    <col min="9739" max="9740" width="13" style="425" customWidth="1"/>
    <col min="9741" max="9741" width="12.85546875" style="425" customWidth="1"/>
    <col min="9742" max="9742" width="9.7109375" style="425" customWidth="1"/>
    <col min="9743" max="9743" width="8" style="425" customWidth="1"/>
    <col min="9744" max="9744" width="12.5703125" style="425" customWidth="1"/>
    <col min="9745" max="9745" width="12.7109375" style="425" customWidth="1"/>
    <col min="9746" max="9746" width="9.140625" style="425" customWidth="1"/>
    <col min="9747" max="9747" width="8" style="425" customWidth="1"/>
    <col min="9748" max="9748" width="8.5703125" style="425" customWidth="1"/>
    <col min="9749" max="9984" width="12.5703125" style="425"/>
    <col min="9985" max="9985" width="26.5703125" style="425" customWidth="1"/>
    <col min="9986" max="9986" width="11.140625" style="425" customWidth="1"/>
    <col min="9987" max="9987" width="10.28515625" style="425" customWidth="1"/>
    <col min="9988" max="9988" width="5.42578125" style="425" customWidth="1"/>
    <col min="9989" max="9989" width="15.140625" style="425" customWidth="1"/>
    <col min="9990" max="9990" width="16.42578125" style="425" customWidth="1"/>
    <col min="9991" max="9992" width="15.140625" style="425" customWidth="1"/>
    <col min="9993" max="9993" width="13.5703125" style="425" customWidth="1"/>
    <col min="9994" max="9994" width="14.28515625" style="425" customWidth="1"/>
    <col min="9995" max="9996" width="13" style="425" customWidth="1"/>
    <col min="9997" max="9997" width="12.85546875" style="425" customWidth="1"/>
    <col min="9998" max="9998" width="9.7109375" style="425" customWidth="1"/>
    <col min="9999" max="9999" width="8" style="425" customWidth="1"/>
    <col min="10000" max="10000" width="12.5703125" style="425" customWidth="1"/>
    <col min="10001" max="10001" width="12.7109375" style="425" customWidth="1"/>
    <col min="10002" max="10002" width="9.140625" style="425" customWidth="1"/>
    <col min="10003" max="10003" width="8" style="425" customWidth="1"/>
    <col min="10004" max="10004" width="8.5703125" style="425" customWidth="1"/>
    <col min="10005" max="10240" width="12.5703125" style="425"/>
    <col min="10241" max="10241" width="26.5703125" style="425" customWidth="1"/>
    <col min="10242" max="10242" width="11.140625" style="425" customWidth="1"/>
    <col min="10243" max="10243" width="10.28515625" style="425" customWidth="1"/>
    <col min="10244" max="10244" width="5.42578125" style="425" customWidth="1"/>
    <col min="10245" max="10245" width="15.140625" style="425" customWidth="1"/>
    <col min="10246" max="10246" width="16.42578125" style="425" customWidth="1"/>
    <col min="10247" max="10248" width="15.140625" style="425" customWidth="1"/>
    <col min="10249" max="10249" width="13.5703125" style="425" customWidth="1"/>
    <col min="10250" max="10250" width="14.28515625" style="425" customWidth="1"/>
    <col min="10251" max="10252" width="13" style="425" customWidth="1"/>
    <col min="10253" max="10253" width="12.85546875" style="425" customWidth="1"/>
    <col min="10254" max="10254" width="9.7109375" style="425" customWidth="1"/>
    <col min="10255" max="10255" width="8" style="425" customWidth="1"/>
    <col min="10256" max="10256" width="12.5703125" style="425" customWidth="1"/>
    <col min="10257" max="10257" width="12.7109375" style="425" customWidth="1"/>
    <col min="10258" max="10258" width="9.140625" style="425" customWidth="1"/>
    <col min="10259" max="10259" width="8" style="425" customWidth="1"/>
    <col min="10260" max="10260" width="8.5703125" style="425" customWidth="1"/>
    <col min="10261" max="10496" width="12.5703125" style="425"/>
    <col min="10497" max="10497" width="26.5703125" style="425" customWidth="1"/>
    <col min="10498" max="10498" width="11.140625" style="425" customWidth="1"/>
    <col min="10499" max="10499" width="10.28515625" style="425" customWidth="1"/>
    <col min="10500" max="10500" width="5.42578125" style="425" customWidth="1"/>
    <col min="10501" max="10501" width="15.140625" style="425" customWidth="1"/>
    <col min="10502" max="10502" width="16.42578125" style="425" customWidth="1"/>
    <col min="10503" max="10504" width="15.140625" style="425" customWidth="1"/>
    <col min="10505" max="10505" width="13.5703125" style="425" customWidth="1"/>
    <col min="10506" max="10506" width="14.28515625" style="425" customWidth="1"/>
    <col min="10507" max="10508" width="13" style="425" customWidth="1"/>
    <col min="10509" max="10509" width="12.85546875" style="425" customWidth="1"/>
    <col min="10510" max="10510" width="9.7109375" style="425" customWidth="1"/>
    <col min="10511" max="10511" width="8" style="425" customWidth="1"/>
    <col min="10512" max="10512" width="12.5703125" style="425" customWidth="1"/>
    <col min="10513" max="10513" width="12.7109375" style="425" customWidth="1"/>
    <col min="10514" max="10514" width="9.140625" style="425" customWidth="1"/>
    <col min="10515" max="10515" width="8" style="425" customWidth="1"/>
    <col min="10516" max="10516" width="8.5703125" style="425" customWidth="1"/>
    <col min="10517" max="10752" width="12.5703125" style="425"/>
    <col min="10753" max="10753" width="26.5703125" style="425" customWidth="1"/>
    <col min="10754" max="10754" width="11.140625" style="425" customWidth="1"/>
    <col min="10755" max="10755" width="10.28515625" style="425" customWidth="1"/>
    <col min="10756" max="10756" width="5.42578125" style="425" customWidth="1"/>
    <col min="10757" max="10757" width="15.140625" style="425" customWidth="1"/>
    <col min="10758" max="10758" width="16.42578125" style="425" customWidth="1"/>
    <col min="10759" max="10760" width="15.140625" style="425" customWidth="1"/>
    <col min="10761" max="10761" width="13.5703125" style="425" customWidth="1"/>
    <col min="10762" max="10762" width="14.28515625" style="425" customWidth="1"/>
    <col min="10763" max="10764" width="13" style="425" customWidth="1"/>
    <col min="10765" max="10765" width="12.85546875" style="425" customWidth="1"/>
    <col min="10766" max="10766" width="9.7109375" style="425" customWidth="1"/>
    <col min="10767" max="10767" width="8" style="425" customWidth="1"/>
    <col min="10768" max="10768" width="12.5703125" style="425" customWidth="1"/>
    <col min="10769" max="10769" width="12.7109375" style="425" customWidth="1"/>
    <col min="10770" max="10770" width="9.140625" style="425" customWidth="1"/>
    <col min="10771" max="10771" width="8" style="425" customWidth="1"/>
    <col min="10772" max="10772" width="8.5703125" style="425" customWidth="1"/>
    <col min="10773" max="11008" width="12.5703125" style="425"/>
    <col min="11009" max="11009" width="26.5703125" style="425" customWidth="1"/>
    <col min="11010" max="11010" width="11.140625" style="425" customWidth="1"/>
    <col min="11011" max="11011" width="10.28515625" style="425" customWidth="1"/>
    <col min="11012" max="11012" width="5.42578125" style="425" customWidth="1"/>
    <col min="11013" max="11013" width="15.140625" style="425" customWidth="1"/>
    <col min="11014" max="11014" width="16.42578125" style="425" customWidth="1"/>
    <col min="11015" max="11016" width="15.140625" style="425" customWidth="1"/>
    <col min="11017" max="11017" width="13.5703125" style="425" customWidth="1"/>
    <col min="11018" max="11018" width="14.28515625" style="425" customWidth="1"/>
    <col min="11019" max="11020" width="13" style="425" customWidth="1"/>
    <col min="11021" max="11021" width="12.85546875" style="425" customWidth="1"/>
    <col min="11022" max="11022" width="9.7109375" style="425" customWidth="1"/>
    <col min="11023" max="11023" width="8" style="425" customWidth="1"/>
    <col min="11024" max="11024" width="12.5703125" style="425" customWidth="1"/>
    <col min="11025" max="11025" width="12.7109375" style="425" customWidth="1"/>
    <col min="11026" max="11026" width="9.140625" style="425" customWidth="1"/>
    <col min="11027" max="11027" width="8" style="425" customWidth="1"/>
    <col min="11028" max="11028" width="8.5703125" style="425" customWidth="1"/>
    <col min="11029" max="11264" width="12.5703125" style="425"/>
    <col min="11265" max="11265" width="26.5703125" style="425" customWidth="1"/>
    <col min="11266" max="11266" width="11.140625" style="425" customWidth="1"/>
    <col min="11267" max="11267" width="10.28515625" style="425" customWidth="1"/>
    <col min="11268" max="11268" width="5.42578125" style="425" customWidth="1"/>
    <col min="11269" max="11269" width="15.140625" style="425" customWidth="1"/>
    <col min="11270" max="11270" width="16.42578125" style="425" customWidth="1"/>
    <col min="11271" max="11272" width="15.140625" style="425" customWidth="1"/>
    <col min="11273" max="11273" width="13.5703125" style="425" customWidth="1"/>
    <col min="11274" max="11274" width="14.28515625" style="425" customWidth="1"/>
    <col min="11275" max="11276" width="13" style="425" customWidth="1"/>
    <col min="11277" max="11277" width="12.85546875" style="425" customWidth="1"/>
    <col min="11278" max="11278" width="9.7109375" style="425" customWidth="1"/>
    <col min="11279" max="11279" width="8" style="425" customWidth="1"/>
    <col min="11280" max="11280" width="12.5703125" style="425" customWidth="1"/>
    <col min="11281" max="11281" width="12.7109375" style="425" customWidth="1"/>
    <col min="11282" max="11282" width="9.140625" style="425" customWidth="1"/>
    <col min="11283" max="11283" width="8" style="425" customWidth="1"/>
    <col min="11284" max="11284" width="8.5703125" style="425" customWidth="1"/>
    <col min="11285" max="11520" width="12.5703125" style="425"/>
    <col min="11521" max="11521" width="26.5703125" style="425" customWidth="1"/>
    <col min="11522" max="11522" width="11.140625" style="425" customWidth="1"/>
    <col min="11523" max="11523" width="10.28515625" style="425" customWidth="1"/>
    <col min="11524" max="11524" width="5.42578125" style="425" customWidth="1"/>
    <col min="11525" max="11525" width="15.140625" style="425" customWidth="1"/>
    <col min="11526" max="11526" width="16.42578125" style="425" customWidth="1"/>
    <col min="11527" max="11528" width="15.140625" style="425" customWidth="1"/>
    <col min="11529" max="11529" width="13.5703125" style="425" customWidth="1"/>
    <col min="11530" max="11530" width="14.28515625" style="425" customWidth="1"/>
    <col min="11531" max="11532" width="13" style="425" customWidth="1"/>
    <col min="11533" max="11533" width="12.85546875" style="425" customWidth="1"/>
    <col min="11534" max="11534" width="9.7109375" style="425" customWidth="1"/>
    <col min="11535" max="11535" width="8" style="425" customWidth="1"/>
    <col min="11536" max="11536" width="12.5703125" style="425" customWidth="1"/>
    <col min="11537" max="11537" width="12.7109375" style="425" customWidth="1"/>
    <col min="11538" max="11538" width="9.140625" style="425" customWidth="1"/>
    <col min="11539" max="11539" width="8" style="425" customWidth="1"/>
    <col min="11540" max="11540" width="8.5703125" style="425" customWidth="1"/>
    <col min="11541" max="11776" width="12.5703125" style="425"/>
    <col min="11777" max="11777" width="26.5703125" style="425" customWidth="1"/>
    <col min="11778" max="11778" width="11.140625" style="425" customWidth="1"/>
    <col min="11779" max="11779" width="10.28515625" style="425" customWidth="1"/>
    <col min="11780" max="11780" width="5.42578125" style="425" customWidth="1"/>
    <col min="11781" max="11781" width="15.140625" style="425" customWidth="1"/>
    <col min="11782" max="11782" width="16.42578125" style="425" customWidth="1"/>
    <col min="11783" max="11784" width="15.140625" style="425" customWidth="1"/>
    <col min="11785" max="11785" width="13.5703125" style="425" customWidth="1"/>
    <col min="11786" max="11786" width="14.28515625" style="425" customWidth="1"/>
    <col min="11787" max="11788" width="13" style="425" customWidth="1"/>
    <col min="11789" max="11789" width="12.85546875" style="425" customWidth="1"/>
    <col min="11790" max="11790" width="9.7109375" style="425" customWidth="1"/>
    <col min="11791" max="11791" width="8" style="425" customWidth="1"/>
    <col min="11792" max="11792" width="12.5703125" style="425" customWidth="1"/>
    <col min="11793" max="11793" width="12.7109375" style="425" customWidth="1"/>
    <col min="11794" max="11794" width="9.140625" style="425" customWidth="1"/>
    <col min="11795" max="11795" width="8" style="425" customWidth="1"/>
    <col min="11796" max="11796" width="8.5703125" style="425" customWidth="1"/>
    <col min="11797" max="12032" width="12.5703125" style="425"/>
    <col min="12033" max="12033" width="26.5703125" style="425" customWidth="1"/>
    <col min="12034" max="12034" width="11.140625" style="425" customWidth="1"/>
    <col min="12035" max="12035" width="10.28515625" style="425" customWidth="1"/>
    <col min="12036" max="12036" width="5.42578125" style="425" customWidth="1"/>
    <col min="12037" max="12037" width="15.140625" style="425" customWidth="1"/>
    <col min="12038" max="12038" width="16.42578125" style="425" customWidth="1"/>
    <col min="12039" max="12040" width="15.140625" style="425" customWidth="1"/>
    <col min="12041" max="12041" width="13.5703125" style="425" customWidth="1"/>
    <col min="12042" max="12042" width="14.28515625" style="425" customWidth="1"/>
    <col min="12043" max="12044" width="13" style="425" customWidth="1"/>
    <col min="12045" max="12045" width="12.85546875" style="425" customWidth="1"/>
    <col min="12046" max="12046" width="9.7109375" style="425" customWidth="1"/>
    <col min="12047" max="12047" width="8" style="425" customWidth="1"/>
    <col min="12048" max="12048" width="12.5703125" style="425" customWidth="1"/>
    <col min="12049" max="12049" width="12.7109375" style="425" customWidth="1"/>
    <col min="12050" max="12050" width="9.140625" style="425" customWidth="1"/>
    <col min="12051" max="12051" width="8" style="425" customWidth="1"/>
    <col min="12052" max="12052" width="8.5703125" style="425" customWidth="1"/>
    <col min="12053" max="12288" width="12.5703125" style="425"/>
    <col min="12289" max="12289" width="26.5703125" style="425" customWidth="1"/>
    <col min="12290" max="12290" width="11.140625" style="425" customWidth="1"/>
    <col min="12291" max="12291" width="10.28515625" style="425" customWidth="1"/>
    <col min="12292" max="12292" width="5.42578125" style="425" customWidth="1"/>
    <col min="12293" max="12293" width="15.140625" style="425" customWidth="1"/>
    <col min="12294" max="12294" width="16.42578125" style="425" customWidth="1"/>
    <col min="12295" max="12296" width="15.140625" style="425" customWidth="1"/>
    <col min="12297" max="12297" width="13.5703125" style="425" customWidth="1"/>
    <col min="12298" max="12298" width="14.28515625" style="425" customWidth="1"/>
    <col min="12299" max="12300" width="13" style="425" customWidth="1"/>
    <col min="12301" max="12301" width="12.85546875" style="425" customWidth="1"/>
    <col min="12302" max="12302" width="9.7109375" style="425" customWidth="1"/>
    <col min="12303" max="12303" width="8" style="425" customWidth="1"/>
    <col min="12304" max="12304" width="12.5703125" style="425" customWidth="1"/>
    <col min="12305" max="12305" width="12.7109375" style="425" customWidth="1"/>
    <col min="12306" max="12306" width="9.140625" style="425" customWidth="1"/>
    <col min="12307" max="12307" width="8" style="425" customWidth="1"/>
    <col min="12308" max="12308" width="8.5703125" style="425" customWidth="1"/>
    <col min="12309" max="12544" width="12.5703125" style="425"/>
    <col min="12545" max="12545" width="26.5703125" style="425" customWidth="1"/>
    <col min="12546" max="12546" width="11.140625" style="425" customWidth="1"/>
    <col min="12547" max="12547" width="10.28515625" style="425" customWidth="1"/>
    <col min="12548" max="12548" width="5.42578125" style="425" customWidth="1"/>
    <col min="12549" max="12549" width="15.140625" style="425" customWidth="1"/>
    <col min="12550" max="12550" width="16.42578125" style="425" customWidth="1"/>
    <col min="12551" max="12552" width="15.140625" style="425" customWidth="1"/>
    <col min="12553" max="12553" width="13.5703125" style="425" customWidth="1"/>
    <col min="12554" max="12554" width="14.28515625" style="425" customWidth="1"/>
    <col min="12555" max="12556" width="13" style="425" customWidth="1"/>
    <col min="12557" max="12557" width="12.85546875" style="425" customWidth="1"/>
    <col min="12558" max="12558" width="9.7109375" style="425" customWidth="1"/>
    <col min="12559" max="12559" width="8" style="425" customWidth="1"/>
    <col min="12560" max="12560" width="12.5703125" style="425" customWidth="1"/>
    <col min="12561" max="12561" width="12.7109375" style="425" customWidth="1"/>
    <col min="12562" max="12562" width="9.140625" style="425" customWidth="1"/>
    <col min="12563" max="12563" width="8" style="425" customWidth="1"/>
    <col min="12564" max="12564" width="8.5703125" style="425" customWidth="1"/>
    <col min="12565" max="12800" width="12.5703125" style="425"/>
    <col min="12801" max="12801" width="26.5703125" style="425" customWidth="1"/>
    <col min="12802" max="12802" width="11.140625" style="425" customWidth="1"/>
    <col min="12803" max="12803" width="10.28515625" style="425" customWidth="1"/>
    <col min="12804" max="12804" width="5.42578125" style="425" customWidth="1"/>
    <col min="12805" max="12805" width="15.140625" style="425" customWidth="1"/>
    <col min="12806" max="12806" width="16.42578125" style="425" customWidth="1"/>
    <col min="12807" max="12808" width="15.140625" style="425" customWidth="1"/>
    <col min="12809" max="12809" width="13.5703125" style="425" customWidth="1"/>
    <col min="12810" max="12810" width="14.28515625" style="425" customWidth="1"/>
    <col min="12811" max="12812" width="13" style="425" customWidth="1"/>
    <col min="12813" max="12813" width="12.85546875" style="425" customWidth="1"/>
    <col min="12814" max="12814" width="9.7109375" style="425" customWidth="1"/>
    <col min="12815" max="12815" width="8" style="425" customWidth="1"/>
    <col min="12816" max="12816" width="12.5703125" style="425" customWidth="1"/>
    <col min="12817" max="12817" width="12.7109375" style="425" customWidth="1"/>
    <col min="12818" max="12818" width="9.140625" style="425" customWidth="1"/>
    <col min="12819" max="12819" width="8" style="425" customWidth="1"/>
    <col min="12820" max="12820" width="8.5703125" style="425" customWidth="1"/>
    <col min="12821" max="13056" width="12.5703125" style="425"/>
    <col min="13057" max="13057" width="26.5703125" style="425" customWidth="1"/>
    <col min="13058" max="13058" width="11.140625" style="425" customWidth="1"/>
    <col min="13059" max="13059" width="10.28515625" style="425" customWidth="1"/>
    <col min="13060" max="13060" width="5.42578125" style="425" customWidth="1"/>
    <col min="13061" max="13061" width="15.140625" style="425" customWidth="1"/>
    <col min="13062" max="13062" width="16.42578125" style="425" customWidth="1"/>
    <col min="13063" max="13064" width="15.140625" style="425" customWidth="1"/>
    <col min="13065" max="13065" width="13.5703125" style="425" customWidth="1"/>
    <col min="13066" max="13066" width="14.28515625" style="425" customWidth="1"/>
    <col min="13067" max="13068" width="13" style="425" customWidth="1"/>
    <col min="13069" max="13069" width="12.85546875" style="425" customWidth="1"/>
    <col min="13070" max="13070" width="9.7109375" style="425" customWidth="1"/>
    <col min="13071" max="13071" width="8" style="425" customWidth="1"/>
    <col min="13072" max="13072" width="12.5703125" style="425" customWidth="1"/>
    <col min="13073" max="13073" width="12.7109375" style="425" customWidth="1"/>
    <col min="13074" max="13074" width="9.140625" style="425" customWidth="1"/>
    <col min="13075" max="13075" width="8" style="425" customWidth="1"/>
    <col min="13076" max="13076" width="8.5703125" style="425" customWidth="1"/>
    <col min="13077" max="13312" width="12.5703125" style="425"/>
    <col min="13313" max="13313" width="26.5703125" style="425" customWidth="1"/>
    <col min="13314" max="13314" width="11.140625" style="425" customWidth="1"/>
    <col min="13315" max="13315" width="10.28515625" style="425" customWidth="1"/>
    <col min="13316" max="13316" width="5.42578125" style="425" customWidth="1"/>
    <col min="13317" max="13317" width="15.140625" style="425" customWidth="1"/>
    <col min="13318" max="13318" width="16.42578125" style="425" customWidth="1"/>
    <col min="13319" max="13320" width="15.140625" style="425" customWidth="1"/>
    <col min="13321" max="13321" width="13.5703125" style="425" customWidth="1"/>
    <col min="13322" max="13322" width="14.28515625" style="425" customWidth="1"/>
    <col min="13323" max="13324" width="13" style="425" customWidth="1"/>
    <col min="13325" max="13325" width="12.85546875" style="425" customWidth="1"/>
    <col min="13326" max="13326" width="9.7109375" style="425" customWidth="1"/>
    <col min="13327" max="13327" width="8" style="425" customWidth="1"/>
    <col min="13328" max="13328" width="12.5703125" style="425" customWidth="1"/>
    <col min="13329" max="13329" width="12.7109375" style="425" customWidth="1"/>
    <col min="13330" max="13330" width="9.140625" style="425" customWidth="1"/>
    <col min="13331" max="13331" width="8" style="425" customWidth="1"/>
    <col min="13332" max="13332" width="8.5703125" style="425" customWidth="1"/>
    <col min="13333" max="13568" width="12.5703125" style="425"/>
    <col min="13569" max="13569" width="26.5703125" style="425" customWidth="1"/>
    <col min="13570" max="13570" width="11.140625" style="425" customWidth="1"/>
    <col min="13571" max="13571" width="10.28515625" style="425" customWidth="1"/>
    <col min="13572" max="13572" width="5.42578125" style="425" customWidth="1"/>
    <col min="13573" max="13573" width="15.140625" style="425" customWidth="1"/>
    <col min="13574" max="13574" width="16.42578125" style="425" customWidth="1"/>
    <col min="13575" max="13576" width="15.140625" style="425" customWidth="1"/>
    <col min="13577" max="13577" width="13.5703125" style="425" customWidth="1"/>
    <col min="13578" max="13578" width="14.28515625" style="425" customWidth="1"/>
    <col min="13579" max="13580" width="13" style="425" customWidth="1"/>
    <col min="13581" max="13581" width="12.85546875" style="425" customWidth="1"/>
    <col min="13582" max="13582" width="9.7109375" style="425" customWidth="1"/>
    <col min="13583" max="13583" width="8" style="425" customWidth="1"/>
    <col min="13584" max="13584" width="12.5703125" style="425" customWidth="1"/>
    <col min="13585" max="13585" width="12.7109375" style="425" customWidth="1"/>
    <col min="13586" max="13586" width="9.140625" style="425" customWidth="1"/>
    <col min="13587" max="13587" width="8" style="425" customWidth="1"/>
    <col min="13588" max="13588" width="8.5703125" style="425" customWidth="1"/>
    <col min="13589" max="13824" width="12.5703125" style="425"/>
    <col min="13825" max="13825" width="26.5703125" style="425" customWidth="1"/>
    <col min="13826" max="13826" width="11.140625" style="425" customWidth="1"/>
    <col min="13827" max="13827" width="10.28515625" style="425" customWidth="1"/>
    <col min="13828" max="13828" width="5.42578125" style="425" customWidth="1"/>
    <col min="13829" max="13829" width="15.140625" style="425" customWidth="1"/>
    <col min="13830" max="13830" width="16.42578125" style="425" customWidth="1"/>
    <col min="13831" max="13832" width="15.140625" style="425" customWidth="1"/>
    <col min="13833" max="13833" width="13.5703125" style="425" customWidth="1"/>
    <col min="13834" max="13834" width="14.28515625" style="425" customWidth="1"/>
    <col min="13835" max="13836" width="13" style="425" customWidth="1"/>
    <col min="13837" max="13837" width="12.85546875" style="425" customWidth="1"/>
    <col min="13838" max="13838" width="9.7109375" style="425" customWidth="1"/>
    <col min="13839" max="13839" width="8" style="425" customWidth="1"/>
    <col min="13840" max="13840" width="12.5703125" style="425" customWidth="1"/>
    <col min="13841" max="13841" width="12.7109375" style="425" customWidth="1"/>
    <col min="13842" max="13842" width="9.140625" style="425" customWidth="1"/>
    <col min="13843" max="13843" width="8" style="425" customWidth="1"/>
    <col min="13844" max="13844" width="8.5703125" style="425" customWidth="1"/>
    <col min="13845" max="14080" width="12.5703125" style="425"/>
    <col min="14081" max="14081" width="26.5703125" style="425" customWidth="1"/>
    <col min="14082" max="14082" width="11.140625" style="425" customWidth="1"/>
    <col min="14083" max="14083" width="10.28515625" style="425" customWidth="1"/>
    <col min="14084" max="14084" width="5.42578125" style="425" customWidth="1"/>
    <col min="14085" max="14085" width="15.140625" style="425" customWidth="1"/>
    <col min="14086" max="14086" width="16.42578125" style="425" customWidth="1"/>
    <col min="14087" max="14088" width="15.140625" style="425" customWidth="1"/>
    <col min="14089" max="14089" width="13.5703125" style="425" customWidth="1"/>
    <col min="14090" max="14090" width="14.28515625" style="425" customWidth="1"/>
    <col min="14091" max="14092" width="13" style="425" customWidth="1"/>
    <col min="14093" max="14093" width="12.85546875" style="425" customWidth="1"/>
    <col min="14094" max="14094" width="9.7109375" style="425" customWidth="1"/>
    <col min="14095" max="14095" width="8" style="425" customWidth="1"/>
    <col min="14096" max="14096" width="12.5703125" style="425" customWidth="1"/>
    <col min="14097" max="14097" width="12.7109375" style="425" customWidth="1"/>
    <col min="14098" max="14098" width="9.140625" style="425" customWidth="1"/>
    <col min="14099" max="14099" width="8" style="425" customWidth="1"/>
    <col min="14100" max="14100" width="8.5703125" style="425" customWidth="1"/>
    <col min="14101" max="14336" width="12.5703125" style="425"/>
    <col min="14337" max="14337" width="26.5703125" style="425" customWidth="1"/>
    <col min="14338" max="14338" width="11.140625" style="425" customWidth="1"/>
    <col min="14339" max="14339" width="10.28515625" style="425" customWidth="1"/>
    <col min="14340" max="14340" width="5.42578125" style="425" customWidth="1"/>
    <col min="14341" max="14341" width="15.140625" style="425" customWidth="1"/>
    <col min="14342" max="14342" width="16.42578125" style="425" customWidth="1"/>
    <col min="14343" max="14344" width="15.140625" style="425" customWidth="1"/>
    <col min="14345" max="14345" width="13.5703125" style="425" customWidth="1"/>
    <col min="14346" max="14346" width="14.28515625" style="425" customWidth="1"/>
    <col min="14347" max="14348" width="13" style="425" customWidth="1"/>
    <col min="14349" max="14349" width="12.85546875" style="425" customWidth="1"/>
    <col min="14350" max="14350" width="9.7109375" style="425" customWidth="1"/>
    <col min="14351" max="14351" width="8" style="425" customWidth="1"/>
    <col min="14352" max="14352" width="12.5703125" style="425" customWidth="1"/>
    <col min="14353" max="14353" width="12.7109375" style="425" customWidth="1"/>
    <col min="14354" max="14354" width="9.140625" style="425" customWidth="1"/>
    <col min="14355" max="14355" width="8" style="425" customWidth="1"/>
    <col min="14356" max="14356" width="8.5703125" style="425" customWidth="1"/>
    <col min="14357" max="14592" width="12.5703125" style="425"/>
    <col min="14593" max="14593" width="26.5703125" style="425" customWidth="1"/>
    <col min="14594" max="14594" width="11.140625" style="425" customWidth="1"/>
    <col min="14595" max="14595" width="10.28515625" style="425" customWidth="1"/>
    <col min="14596" max="14596" width="5.42578125" style="425" customWidth="1"/>
    <col min="14597" max="14597" width="15.140625" style="425" customWidth="1"/>
    <col min="14598" max="14598" width="16.42578125" style="425" customWidth="1"/>
    <col min="14599" max="14600" width="15.140625" style="425" customWidth="1"/>
    <col min="14601" max="14601" width="13.5703125" style="425" customWidth="1"/>
    <col min="14602" max="14602" width="14.28515625" style="425" customWidth="1"/>
    <col min="14603" max="14604" width="13" style="425" customWidth="1"/>
    <col min="14605" max="14605" width="12.85546875" style="425" customWidth="1"/>
    <col min="14606" max="14606" width="9.7109375" style="425" customWidth="1"/>
    <col min="14607" max="14607" width="8" style="425" customWidth="1"/>
    <col min="14608" max="14608" width="12.5703125" style="425" customWidth="1"/>
    <col min="14609" max="14609" width="12.7109375" style="425" customWidth="1"/>
    <col min="14610" max="14610" width="9.140625" style="425" customWidth="1"/>
    <col min="14611" max="14611" width="8" style="425" customWidth="1"/>
    <col min="14612" max="14612" width="8.5703125" style="425" customWidth="1"/>
    <col min="14613" max="14848" width="12.5703125" style="425"/>
    <col min="14849" max="14849" width="26.5703125" style="425" customWidth="1"/>
    <col min="14850" max="14850" width="11.140625" style="425" customWidth="1"/>
    <col min="14851" max="14851" width="10.28515625" style="425" customWidth="1"/>
    <col min="14852" max="14852" width="5.42578125" style="425" customWidth="1"/>
    <col min="14853" max="14853" width="15.140625" style="425" customWidth="1"/>
    <col min="14854" max="14854" width="16.42578125" style="425" customWidth="1"/>
    <col min="14855" max="14856" width="15.140625" style="425" customWidth="1"/>
    <col min="14857" max="14857" width="13.5703125" style="425" customWidth="1"/>
    <col min="14858" max="14858" width="14.28515625" style="425" customWidth="1"/>
    <col min="14859" max="14860" width="13" style="425" customWidth="1"/>
    <col min="14861" max="14861" width="12.85546875" style="425" customWidth="1"/>
    <col min="14862" max="14862" width="9.7109375" style="425" customWidth="1"/>
    <col min="14863" max="14863" width="8" style="425" customWidth="1"/>
    <col min="14864" max="14864" width="12.5703125" style="425" customWidth="1"/>
    <col min="14865" max="14865" width="12.7109375" style="425" customWidth="1"/>
    <col min="14866" max="14866" width="9.140625" style="425" customWidth="1"/>
    <col min="14867" max="14867" width="8" style="425" customWidth="1"/>
    <col min="14868" max="14868" width="8.5703125" style="425" customWidth="1"/>
    <col min="14869" max="15104" width="12.5703125" style="425"/>
    <col min="15105" max="15105" width="26.5703125" style="425" customWidth="1"/>
    <col min="15106" max="15106" width="11.140625" style="425" customWidth="1"/>
    <col min="15107" max="15107" width="10.28515625" style="425" customWidth="1"/>
    <col min="15108" max="15108" width="5.42578125" style="425" customWidth="1"/>
    <col min="15109" max="15109" width="15.140625" style="425" customWidth="1"/>
    <col min="15110" max="15110" width="16.42578125" style="425" customWidth="1"/>
    <col min="15111" max="15112" width="15.140625" style="425" customWidth="1"/>
    <col min="15113" max="15113" width="13.5703125" style="425" customWidth="1"/>
    <col min="15114" max="15114" width="14.28515625" style="425" customWidth="1"/>
    <col min="15115" max="15116" width="13" style="425" customWidth="1"/>
    <col min="15117" max="15117" width="12.85546875" style="425" customWidth="1"/>
    <col min="15118" max="15118" width="9.7109375" style="425" customWidth="1"/>
    <col min="15119" max="15119" width="8" style="425" customWidth="1"/>
    <col min="15120" max="15120" width="12.5703125" style="425" customWidth="1"/>
    <col min="15121" max="15121" width="12.7109375" style="425" customWidth="1"/>
    <col min="15122" max="15122" width="9.140625" style="425" customWidth="1"/>
    <col min="15123" max="15123" width="8" style="425" customWidth="1"/>
    <col min="15124" max="15124" width="8.5703125" style="425" customWidth="1"/>
    <col min="15125" max="15360" width="12.5703125" style="425"/>
    <col min="15361" max="15361" width="26.5703125" style="425" customWidth="1"/>
    <col min="15362" max="15362" width="11.140625" style="425" customWidth="1"/>
    <col min="15363" max="15363" width="10.28515625" style="425" customWidth="1"/>
    <col min="15364" max="15364" width="5.42578125" style="425" customWidth="1"/>
    <col min="15365" max="15365" width="15.140625" style="425" customWidth="1"/>
    <col min="15366" max="15366" width="16.42578125" style="425" customWidth="1"/>
    <col min="15367" max="15368" width="15.140625" style="425" customWidth="1"/>
    <col min="15369" max="15369" width="13.5703125" style="425" customWidth="1"/>
    <col min="15370" max="15370" width="14.28515625" style="425" customWidth="1"/>
    <col min="15371" max="15372" width="13" style="425" customWidth="1"/>
    <col min="15373" max="15373" width="12.85546875" style="425" customWidth="1"/>
    <col min="15374" max="15374" width="9.7109375" style="425" customWidth="1"/>
    <col min="15375" max="15375" width="8" style="425" customWidth="1"/>
    <col min="15376" max="15376" width="12.5703125" style="425" customWidth="1"/>
    <col min="15377" max="15377" width="12.7109375" style="425" customWidth="1"/>
    <col min="15378" max="15378" width="9.140625" style="425" customWidth="1"/>
    <col min="15379" max="15379" width="8" style="425" customWidth="1"/>
    <col min="15380" max="15380" width="8.5703125" style="425" customWidth="1"/>
    <col min="15381" max="15616" width="12.5703125" style="425"/>
    <col min="15617" max="15617" width="26.5703125" style="425" customWidth="1"/>
    <col min="15618" max="15618" width="11.140625" style="425" customWidth="1"/>
    <col min="15619" max="15619" width="10.28515625" style="425" customWidth="1"/>
    <col min="15620" max="15620" width="5.42578125" style="425" customWidth="1"/>
    <col min="15621" max="15621" width="15.140625" style="425" customWidth="1"/>
    <col min="15622" max="15622" width="16.42578125" style="425" customWidth="1"/>
    <col min="15623" max="15624" width="15.140625" style="425" customWidth="1"/>
    <col min="15625" max="15625" width="13.5703125" style="425" customWidth="1"/>
    <col min="15626" max="15626" width="14.28515625" style="425" customWidth="1"/>
    <col min="15627" max="15628" width="13" style="425" customWidth="1"/>
    <col min="15629" max="15629" width="12.85546875" style="425" customWidth="1"/>
    <col min="15630" max="15630" width="9.7109375" style="425" customWidth="1"/>
    <col min="15631" max="15631" width="8" style="425" customWidth="1"/>
    <col min="15632" max="15632" width="12.5703125" style="425" customWidth="1"/>
    <col min="15633" max="15633" width="12.7109375" style="425" customWidth="1"/>
    <col min="15634" max="15634" width="9.140625" style="425" customWidth="1"/>
    <col min="15635" max="15635" width="8" style="425" customWidth="1"/>
    <col min="15636" max="15636" width="8.5703125" style="425" customWidth="1"/>
    <col min="15637" max="15872" width="12.5703125" style="425"/>
    <col min="15873" max="15873" width="26.5703125" style="425" customWidth="1"/>
    <col min="15874" max="15874" width="11.140625" style="425" customWidth="1"/>
    <col min="15875" max="15875" width="10.28515625" style="425" customWidth="1"/>
    <col min="15876" max="15876" width="5.42578125" style="425" customWidth="1"/>
    <col min="15877" max="15877" width="15.140625" style="425" customWidth="1"/>
    <col min="15878" max="15878" width="16.42578125" style="425" customWidth="1"/>
    <col min="15879" max="15880" width="15.140625" style="425" customWidth="1"/>
    <col min="15881" max="15881" width="13.5703125" style="425" customWidth="1"/>
    <col min="15882" max="15882" width="14.28515625" style="425" customWidth="1"/>
    <col min="15883" max="15884" width="13" style="425" customWidth="1"/>
    <col min="15885" max="15885" width="12.85546875" style="425" customWidth="1"/>
    <col min="15886" max="15886" width="9.7109375" style="425" customWidth="1"/>
    <col min="15887" max="15887" width="8" style="425" customWidth="1"/>
    <col min="15888" max="15888" width="12.5703125" style="425" customWidth="1"/>
    <col min="15889" max="15889" width="12.7109375" style="425" customWidth="1"/>
    <col min="15890" max="15890" width="9.140625" style="425" customWidth="1"/>
    <col min="15891" max="15891" width="8" style="425" customWidth="1"/>
    <col min="15892" max="15892" width="8.5703125" style="425" customWidth="1"/>
    <col min="15893" max="16128" width="12.5703125" style="425"/>
    <col min="16129" max="16129" width="26.5703125" style="425" customWidth="1"/>
    <col min="16130" max="16130" width="11.140625" style="425" customWidth="1"/>
    <col min="16131" max="16131" width="10.28515625" style="425" customWidth="1"/>
    <col min="16132" max="16132" width="5.42578125" style="425" customWidth="1"/>
    <col min="16133" max="16133" width="15.140625" style="425" customWidth="1"/>
    <col min="16134" max="16134" width="16.42578125" style="425" customWidth="1"/>
    <col min="16135" max="16136" width="15.140625" style="425" customWidth="1"/>
    <col min="16137" max="16137" width="13.5703125" style="425" customWidth="1"/>
    <col min="16138" max="16138" width="14.28515625" style="425" customWidth="1"/>
    <col min="16139" max="16140" width="13" style="425" customWidth="1"/>
    <col min="16141" max="16141" width="12.85546875" style="425" customWidth="1"/>
    <col min="16142" max="16142" width="9.7109375" style="425" customWidth="1"/>
    <col min="16143" max="16143" width="8" style="425" customWidth="1"/>
    <col min="16144" max="16144" width="12.5703125" style="425" customWidth="1"/>
    <col min="16145" max="16145" width="12.7109375" style="425" customWidth="1"/>
    <col min="16146" max="16146" width="9.140625" style="425" customWidth="1"/>
    <col min="16147" max="16147" width="8" style="425" customWidth="1"/>
    <col min="16148" max="16148" width="8.5703125" style="425" customWidth="1"/>
    <col min="16149" max="16384" width="12.5703125" style="425"/>
  </cols>
  <sheetData>
    <row r="1" spans="1:19" s="153" customFormat="1" ht="29.25" customHeight="1">
      <c r="A1" s="147"/>
      <c r="B1" s="148"/>
      <c r="C1" s="148"/>
      <c r="D1" s="148"/>
      <c r="E1" s="148"/>
      <c r="F1" s="149"/>
      <c r="G1" s="150"/>
      <c r="H1" s="534"/>
      <c r="I1" s="534"/>
      <c r="J1" s="151"/>
      <c r="K1" s="150"/>
      <c r="L1" s="150"/>
      <c r="M1" s="150"/>
      <c r="N1" s="150"/>
      <c r="O1" s="152"/>
      <c r="P1" s="150"/>
      <c r="Q1" s="150"/>
      <c r="R1" s="150"/>
    </row>
    <row r="2" spans="1:19" s="154" customFormat="1">
      <c r="A2" s="535" t="s">
        <v>269</v>
      </c>
      <c r="B2" s="535"/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5"/>
      <c r="O2" s="535"/>
      <c r="P2" s="535"/>
      <c r="Q2" s="535"/>
      <c r="R2" s="535"/>
    </row>
    <row r="3" spans="1:19" s="154" customFormat="1">
      <c r="A3" s="532" t="s">
        <v>270</v>
      </c>
      <c r="B3" s="532"/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  <c r="P3" s="532"/>
      <c r="Q3" s="532"/>
      <c r="R3" s="532"/>
    </row>
    <row r="4" spans="1:19" s="154" customFormat="1" ht="12">
      <c r="A4" s="155"/>
      <c r="B4" s="156"/>
      <c r="C4" s="156"/>
      <c r="D4" s="156"/>
      <c r="E4" s="156"/>
      <c r="F4" s="156"/>
      <c r="G4" s="156"/>
      <c r="H4" s="156"/>
      <c r="I4" s="157"/>
      <c r="J4" s="157"/>
      <c r="K4" s="157"/>
      <c r="L4" s="157"/>
      <c r="M4" s="157"/>
      <c r="N4" s="157"/>
      <c r="O4" s="157"/>
      <c r="P4" s="157"/>
      <c r="Q4" s="157"/>
      <c r="R4" s="156"/>
    </row>
    <row r="5" spans="1:19" s="166" customFormat="1">
      <c r="A5" s="158" t="s">
        <v>271</v>
      </c>
      <c r="B5" s="159"/>
      <c r="C5" s="160"/>
      <c r="D5" s="160"/>
      <c r="E5" s="160"/>
      <c r="F5" s="161"/>
      <c r="G5" s="162"/>
      <c r="H5" s="162"/>
      <c r="I5" s="163"/>
      <c r="J5" s="164"/>
      <c r="K5" s="160"/>
      <c r="L5" s="160"/>
      <c r="M5" s="160"/>
      <c r="N5" s="92"/>
      <c r="O5" s="92"/>
      <c r="P5" s="92"/>
      <c r="Q5" s="165"/>
      <c r="R5" s="92"/>
    </row>
    <row r="6" spans="1:19" s="154" customFormat="1" ht="12">
      <c r="A6" s="167" t="s">
        <v>272</v>
      </c>
      <c r="B6" s="168" t="s">
        <v>273</v>
      </c>
      <c r="C6" s="167" t="s">
        <v>274</v>
      </c>
      <c r="D6" s="168" t="s">
        <v>275</v>
      </c>
      <c r="E6" s="169" t="s">
        <v>276</v>
      </c>
      <c r="F6" s="170"/>
      <c r="G6" s="171"/>
      <c r="H6" s="172" t="s">
        <v>277</v>
      </c>
      <c r="I6" s="173" t="s">
        <v>278</v>
      </c>
      <c r="J6" s="174" t="s">
        <v>279</v>
      </c>
      <c r="K6" s="175" t="s">
        <v>280</v>
      </c>
      <c r="L6" s="171"/>
      <c r="M6" s="171"/>
      <c r="N6" s="176"/>
      <c r="O6" s="177" t="s">
        <v>281</v>
      </c>
      <c r="P6" s="178" t="s">
        <v>282</v>
      </c>
      <c r="Q6" s="179"/>
      <c r="R6" s="167" t="s">
        <v>283</v>
      </c>
      <c r="S6" s="180"/>
    </row>
    <row r="7" spans="1:19" s="154" customFormat="1" ht="12">
      <c r="A7" s="181" t="s">
        <v>284</v>
      </c>
      <c r="B7" s="182" t="s">
        <v>285</v>
      </c>
      <c r="C7" s="183" t="s">
        <v>286</v>
      </c>
      <c r="D7" s="182" t="s">
        <v>287</v>
      </c>
      <c r="E7" s="184" t="s">
        <v>284</v>
      </c>
      <c r="F7" s="167" t="s">
        <v>284</v>
      </c>
      <c r="G7" s="185" t="s">
        <v>284</v>
      </c>
      <c r="H7" s="186" t="s">
        <v>288</v>
      </c>
      <c r="I7" s="187" t="s">
        <v>289</v>
      </c>
      <c r="J7" s="188" t="s">
        <v>290</v>
      </c>
      <c r="K7" s="189" t="s">
        <v>291</v>
      </c>
      <c r="L7" s="167" t="s">
        <v>292</v>
      </c>
      <c r="M7" s="168" t="s">
        <v>293</v>
      </c>
      <c r="N7" s="167" t="s">
        <v>291</v>
      </c>
      <c r="O7" s="190" t="s">
        <v>286</v>
      </c>
      <c r="P7" s="191" t="s">
        <v>294</v>
      </c>
      <c r="Q7" s="192"/>
      <c r="R7" s="181" t="s">
        <v>295</v>
      </c>
      <c r="S7" s="180"/>
    </row>
    <row r="8" spans="1:19" s="154" customFormat="1" ht="12">
      <c r="A8" s="183" t="s">
        <v>296</v>
      </c>
      <c r="B8" s="182"/>
      <c r="C8" s="183" t="s">
        <v>297</v>
      </c>
      <c r="D8" s="182"/>
      <c r="E8" s="193" t="s">
        <v>298</v>
      </c>
      <c r="F8" s="181" t="s">
        <v>299</v>
      </c>
      <c r="G8" s="194" t="s">
        <v>300</v>
      </c>
      <c r="H8" s="186" t="s">
        <v>301</v>
      </c>
      <c r="I8" s="187" t="s">
        <v>302</v>
      </c>
      <c r="J8" s="188" t="s">
        <v>302</v>
      </c>
      <c r="K8" s="195" t="s">
        <v>303</v>
      </c>
      <c r="L8" s="181" t="s">
        <v>303</v>
      </c>
      <c r="M8" s="196" t="s">
        <v>303</v>
      </c>
      <c r="N8" s="181" t="s">
        <v>303</v>
      </c>
      <c r="O8" s="197" t="s">
        <v>304</v>
      </c>
      <c r="P8" s="167" t="s">
        <v>286</v>
      </c>
      <c r="Q8" s="167" t="s">
        <v>284</v>
      </c>
      <c r="R8" s="194" t="s">
        <v>156</v>
      </c>
      <c r="S8" s="180"/>
    </row>
    <row r="9" spans="1:19" s="154" customFormat="1" ht="12">
      <c r="A9" s="183" t="s">
        <v>305</v>
      </c>
      <c r="B9" s="198"/>
      <c r="C9" s="183"/>
      <c r="D9" s="182"/>
      <c r="E9" s="193" t="s">
        <v>306</v>
      </c>
      <c r="F9" s="181" t="s">
        <v>307</v>
      </c>
      <c r="G9" s="194" t="s">
        <v>308</v>
      </c>
      <c r="H9" s="186" t="s">
        <v>309</v>
      </c>
      <c r="I9" s="187" t="s">
        <v>310</v>
      </c>
      <c r="J9" s="199" t="s">
        <v>310</v>
      </c>
      <c r="K9" s="195" t="s">
        <v>311</v>
      </c>
      <c r="L9" s="181" t="s">
        <v>312</v>
      </c>
      <c r="M9" s="196" t="s">
        <v>312</v>
      </c>
      <c r="N9" s="181" t="s">
        <v>312</v>
      </c>
      <c r="O9" s="197"/>
      <c r="P9" s="200" t="s">
        <v>299</v>
      </c>
      <c r="Q9" s="201" t="s">
        <v>300</v>
      </c>
      <c r="R9" s="194" t="s">
        <v>313</v>
      </c>
      <c r="S9" s="180"/>
    </row>
    <row r="10" spans="1:19" s="154" customFormat="1" ht="12">
      <c r="A10" s="183" t="s">
        <v>284</v>
      </c>
      <c r="B10" s="182"/>
      <c r="C10" s="183"/>
      <c r="D10" s="202"/>
      <c r="E10" s="193" t="s">
        <v>314</v>
      </c>
      <c r="F10" s="181" t="s">
        <v>315</v>
      </c>
      <c r="G10" s="194"/>
      <c r="H10" s="186"/>
      <c r="I10" s="187"/>
      <c r="J10" s="199"/>
      <c r="K10" s="195" t="s">
        <v>316</v>
      </c>
      <c r="L10" s="181" t="s">
        <v>317</v>
      </c>
      <c r="M10" s="196" t="s">
        <v>317</v>
      </c>
      <c r="N10" s="181" t="s">
        <v>317</v>
      </c>
      <c r="O10" s="197"/>
      <c r="P10" s="200" t="s">
        <v>318</v>
      </c>
      <c r="Q10" s="181" t="s">
        <v>317</v>
      </c>
      <c r="R10" s="194" t="s">
        <v>319</v>
      </c>
      <c r="S10" s="180"/>
    </row>
    <row r="11" spans="1:19" s="154" customFormat="1" ht="15.75" customHeight="1">
      <c r="A11" s="183" t="s">
        <v>297</v>
      </c>
      <c r="B11" s="182"/>
      <c r="C11" s="183"/>
      <c r="D11" s="202"/>
      <c r="E11" s="193"/>
      <c r="F11" s="181" t="s">
        <v>308</v>
      </c>
      <c r="G11" s="194"/>
      <c r="H11" s="186"/>
      <c r="I11" s="187"/>
      <c r="J11" s="199"/>
      <c r="K11" s="195" t="s">
        <v>320</v>
      </c>
      <c r="L11" s="181"/>
      <c r="M11" s="196"/>
      <c r="N11" s="181"/>
      <c r="O11" s="197"/>
      <c r="P11" s="181" t="s">
        <v>321</v>
      </c>
      <c r="Q11" s="183"/>
      <c r="R11" s="194"/>
      <c r="S11" s="180"/>
    </row>
    <row r="12" spans="1:19" s="154" customFormat="1" ht="12">
      <c r="A12" s="203"/>
      <c r="B12" s="204"/>
      <c r="C12" s="203"/>
      <c r="D12" s="205"/>
      <c r="E12" s="206"/>
      <c r="F12" s="207"/>
      <c r="G12" s="208"/>
      <c r="H12" s="209"/>
      <c r="I12" s="210"/>
      <c r="J12" s="211"/>
      <c r="K12" s="212" t="s">
        <v>317</v>
      </c>
      <c r="L12" s="213"/>
      <c r="M12" s="214"/>
      <c r="N12" s="213"/>
      <c r="O12" s="215"/>
      <c r="P12" s="216" t="s">
        <v>317</v>
      </c>
      <c r="Q12" s="203"/>
      <c r="R12" s="208"/>
      <c r="S12" s="180"/>
    </row>
    <row r="13" spans="1:19" s="228" customFormat="1" ht="14.25" customHeight="1">
      <c r="A13" s="217" t="s">
        <v>322</v>
      </c>
      <c r="B13" s="218"/>
      <c r="C13" s="219">
        <v>43128</v>
      </c>
      <c r="D13" s="220">
        <v>1096</v>
      </c>
      <c r="E13" s="221">
        <f>E14+E16+E15+E17+E18</f>
        <v>550000000</v>
      </c>
      <c r="F13" s="221">
        <f>F14+F16+F15+F17+F18</f>
        <v>993500000</v>
      </c>
      <c r="G13" s="221">
        <f>G14+G16+G15+G17+G18</f>
        <v>426500000</v>
      </c>
      <c r="H13" s="221"/>
      <c r="I13" s="222"/>
      <c r="J13" s="223"/>
      <c r="K13" s="224"/>
      <c r="L13" s="224"/>
      <c r="M13" s="224"/>
      <c r="N13" s="225"/>
      <c r="O13" s="226">
        <v>1.0999999999999999E-2</v>
      </c>
      <c r="P13" s="227"/>
      <c r="Q13" s="226"/>
      <c r="R13" s="221"/>
    </row>
    <row r="14" spans="1:19" s="228" customFormat="1" ht="14.25" customHeight="1">
      <c r="A14" s="229" t="s">
        <v>323</v>
      </c>
      <c r="B14" s="230">
        <v>42032</v>
      </c>
      <c r="C14" s="230">
        <v>43128</v>
      </c>
      <c r="D14" s="231"/>
      <c r="E14" s="232">
        <v>50000000</v>
      </c>
      <c r="F14" s="233">
        <v>219800000</v>
      </c>
      <c r="G14" s="232">
        <v>50000000</v>
      </c>
      <c r="H14" s="232">
        <v>50609699.990000002</v>
      </c>
      <c r="I14" s="232">
        <v>0</v>
      </c>
      <c r="J14" s="234">
        <v>609699.99</v>
      </c>
      <c r="K14" s="233">
        <v>100.82</v>
      </c>
      <c r="L14" s="233">
        <v>101.07</v>
      </c>
      <c r="M14" s="233">
        <v>101.33</v>
      </c>
      <c r="N14" s="233">
        <v>101.22</v>
      </c>
      <c r="O14" s="235">
        <v>1.0999999999999999E-2</v>
      </c>
      <c r="P14" s="235">
        <v>8.2000000000000007E-3</v>
      </c>
      <c r="Q14" s="235">
        <v>6.8999999999999999E-3</v>
      </c>
      <c r="R14" s="232">
        <v>0.01</v>
      </c>
    </row>
    <row r="15" spans="1:19" s="228" customFormat="1" ht="14.25" customHeight="1">
      <c r="A15" s="229" t="s">
        <v>324</v>
      </c>
      <c r="B15" s="230">
        <v>42151</v>
      </c>
      <c r="C15" s="230">
        <v>43128</v>
      </c>
      <c r="D15" s="231"/>
      <c r="E15" s="232">
        <v>50000000</v>
      </c>
      <c r="F15" s="233">
        <v>125400000</v>
      </c>
      <c r="G15" s="232">
        <v>50000000</v>
      </c>
      <c r="H15" s="232">
        <v>50730770</v>
      </c>
      <c r="I15" s="232">
        <v>0</v>
      </c>
      <c r="J15" s="233">
        <v>550770</v>
      </c>
      <c r="K15" s="233">
        <v>100.81</v>
      </c>
      <c r="L15" s="233">
        <v>100.9</v>
      </c>
      <c r="M15" s="233">
        <v>101.24</v>
      </c>
      <c r="N15" s="233">
        <v>101.1</v>
      </c>
      <c r="O15" s="235">
        <v>1.0999999999999999E-2</v>
      </c>
      <c r="P15" s="235">
        <v>7.9000000000000008E-3</v>
      </c>
      <c r="Q15" s="235">
        <v>6.7999999999999996E-3</v>
      </c>
      <c r="R15" s="232">
        <v>0.01</v>
      </c>
    </row>
    <row r="16" spans="1:19" s="228" customFormat="1" ht="14.25" customHeight="1">
      <c r="A16" s="229" t="s">
        <v>325</v>
      </c>
      <c r="B16" s="230">
        <v>42256</v>
      </c>
      <c r="C16" s="230">
        <v>43128</v>
      </c>
      <c r="D16" s="231"/>
      <c r="E16" s="232">
        <v>150000000</v>
      </c>
      <c r="F16" s="233">
        <v>323000000</v>
      </c>
      <c r="G16" s="232">
        <v>150000000</v>
      </c>
      <c r="H16" s="232">
        <v>152366275</v>
      </c>
      <c r="I16" s="232">
        <v>0</v>
      </c>
      <c r="J16" s="233">
        <v>2171275</v>
      </c>
      <c r="K16" s="233">
        <v>101.28</v>
      </c>
      <c r="L16" s="233">
        <v>101.31</v>
      </c>
      <c r="M16" s="233">
        <v>101.56</v>
      </c>
      <c r="N16" s="233">
        <v>101.45</v>
      </c>
      <c r="O16" s="235">
        <v>1.0999999999999999E-2</v>
      </c>
      <c r="P16" s="235">
        <v>5.5999999999999999E-3</v>
      </c>
      <c r="Q16" s="235">
        <v>4.8999999999999998E-3</v>
      </c>
      <c r="R16" s="232">
        <v>0.01</v>
      </c>
    </row>
    <row r="17" spans="1:20" s="228" customFormat="1" ht="14.25" customHeight="1">
      <c r="A17" s="229" t="s">
        <v>326</v>
      </c>
      <c r="B17" s="230">
        <v>42305</v>
      </c>
      <c r="C17" s="230">
        <v>43128</v>
      </c>
      <c r="D17" s="231"/>
      <c r="E17" s="232">
        <v>150000000</v>
      </c>
      <c r="F17" s="233">
        <v>163750000</v>
      </c>
      <c r="G17" s="232">
        <v>150000000</v>
      </c>
      <c r="H17" s="232">
        <v>152542935</v>
      </c>
      <c r="I17" s="232">
        <v>0</v>
      </c>
      <c r="J17" s="233">
        <v>2122935</v>
      </c>
      <c r="K17" s="233">
        <v>101.37</v>
      </c>
      <c r="L17" s="233">
        <v>101.11</v>
      </c>
      <c r="M17" s="233">
        <v>101.57</v>
      </c>
      <c r="N17" s="233">
        <v>101.42</v>
      </c>
      <c r="O17" s="235">
        <v>1.0999999999999999E-2</v>
      </c>
      <c r="P17" s="235">
        <v>4.8999999999999998E-3</v>
      </c>
      <c r="Q17" s="235">
        <v>4.7000000000000002E-3</v>
      </c>
      <c r="R17" s="232">
        <v>0.01</v>
      </c>
    </row>
    <row r="18" spans="1:20" s="228" customFormat="1" ht="14.25" customHeight="1">
      <c r="A18" s="229" t="s">
        <v>327</v>
      </c>
      <c r="B18" s="236">
        <v>42333</v>
      </c>
      <c r="C18" s="230">
        <v>43128</v>
      </c>
      <c r="D18" s="237"/>
      <c r="E18" s="232">
        <v>150000000</v>
      </c>
      <c r="F18" s="238">
        <v>161550000</v>
      </c>
      <c r="G18" s="232">
        <v>26500000</v>
      </c>
      <c r="H18" s="239">
        <v>26942900</v>
      </c>
      <c r="I18" s="239">
        <v>0</v>
      </c>
      <c r="J18" s="238">
        <v>347500</v>
      </c>
      <c r="K18" s="238">
        <v>101.13</v>
      </c>
      <c r="L18" s="238">
        <v>101.26</v>
      </c>
      <c r="M18" s="238">
        <v>101.4</v>
      </c>
      <c r="N18" s="238">
        <v>101.31</v>
      </c>
      <c r="O18" s="235">
        <v>1.0999999999999999E-2</v>
      </c>
      <c r="P18" s="240">
        <v>5.7999999999999996E-3</v>
      </c>
      <c r="Q18" s="240">
        <v>4.8999999999999998E-3</v>
      </c>
      <c r="R18" s="232">
        <v>0.01</v>
      </c>
    </row>
    <row r="19" spans="1:20" s="228" customFormat="1" ht="14.25" customHeight="1">
      <c r="A19" s="217" t="s">
        <v>328</v>
      </c>
      <c r="B19" s="218"/>
      <c r="C19" s="219">
        <v>43513</v>
      </c>
      <c r="D19" s="220">
        <v>1096</v>
      </c>
      <c r="E19" s="221">
        <f>SUM(E20:E20)</f>
        <v>200000000</v>
      </c>
      <c r="F19" s="221">
        <f>SUM(F20:F20)</f>
        <v>340950000</v>
      </c>
      <c r="G19" s="221">
        <f>SUM(G20:G20)</f>
        <v>200000000</v>
      </c>
      <c r="H19" s="221"/>
      <c r="I19" s="222"/>
      <c r="J19" s="241"/>
      <c r="K19" s="224"/>
      <c r="L19" s="224"/>
      <c r="M19" s="224"/>
      <c r="N19" s="225"/>
      <c r="O19" s="226">
        <v>5.0000000000000001E-3</v>
      </c>
      <c r="P19" s="227"/>
      <c r="Q19" s="226"/>
      <c r="R19" s="221"/>
    </row>
    <row r="20" spans="1:20" s="228" customFormat="1" ht="14.25" customHeight="1">
      <c r="A20" s="229" t="s">
        <v>323</v>
      </c>
      <c r="B20" s="230">
        <v>42417</v>
      </c>
      <c r="C20" s="230">
        <v>43513</v>
      </c>
      <c r="D20" s="231"/>
      <c r="E20" s="232">
        <v>200000000</v>
      </c>
      <c r="F20" s="233">
        <v>340950000</v>
      </c>
      <c r="G20" s="232">
        <v>200000000</v>
      </c>
      <c r="H20" s="232">
        <v>200864667.5</v>
      </c>
      <c r="I20" s="232">
        <v>0</v>
      </c>
      <c r="J20" s="233">
        <v>864667.5</v>
      </c>
      <c r="K20" s="233">
        <v>100.22</v>
      </c>
      <c r="L20" s="233">
        <v>100.21</v>
      </c>
      <c r="M20" s="233">
        <v>100.64</v>
      </c>
      <c r="N20" s="233">
        <v>100.43</v>
      </c>
      <c r="O20" s="235">
        <v>5.0000000000000001E-3</v>
      </c>
      <c r="P20" s="235">
        <v>4.3E-3</v>
      </c>
      <c r="Q20" s="235">
        <v>3.5999999999999999E-3</v>
      </c>
      <c r="R20" s="232">
        <v>0</v>
      </c>
    </row>
    <row r="21" spans="1:20" s="228" customFormat="1" ht="14.25" customHeight="1">
      <c r="A21" s="242" t="s">
        <v>329</v>
      </c>
      <c r="B21" s="243"/>
      <c r="C21" s="243"/>
      <c r="D21" s="243"/>
      <c r="E21" s="244">
        <f>E13+E19</f>
        <v>750000000</v>
      </c>
      <c r="F21" s="244">
        <f>F13+F19</f>
        <v>1334450000</v>
      </c>
      <c r="G21" s="244">
        <f>G13+G19</f>
        <v>626500000</v>
      </c>
      <c r="H21" s="244">
        <f>SUM(H13:H20)</f>
        <v>634057247.49000001</v>
      </c>
      <c r="I21" s="244">
        <f>SUM(I13:I20)</f>
        <v>0</v>
      </c>
      <c r="J21" s="244">
        <f>SUM(J13:J20)</f>
        <v>6666847.4900000002</v>
      </c>
      <c r="K21" s="245"/>
      <c r="L21" s="245"/>
      <c r="M21" s="245"/>
      <c r="N21" s="245"/>
      <c r="O21" s="246"/>
      <c r="P21" s="246"/>
      <c r="Q21" s="246"/>
      <c r="R21" s="247"/>
    </row>
    <row r="22" spans="1:20" s="257" customFormat="1" ht="14.25" customHeight="1">
      <c r="A22" s="248"/>
      <c r="B22" s="249"/>
      <c r="C22" s="249"/>
      <c r="D22" s="249"/>
      <c r="E22" s="250"/>
      <c r="F22" s="250"/>
      <c r="G22" s="250"/>
      <c r="H22" s="250"/>
      <c r="I22" s="251"/>
      <c r="J22" s="250"/>
      <c r="K22" s="252"/>
      <c r="L22" s="252"/>
      <c r="M22" s="252"/>
      <c r="N22" s="253"/>
      <c r="O22" s="254"/>
      <c r="P22" s="255"/>
      <c r="Q22" s="254"/>
      <c r="R22" s="256"/>
    </row>
    <row r="23" spans="1:20" s="228" customFormat="1" ht="14.25" customHeight="1">
      <c r="A23" s="217" t="s">
        <v>330</v>
      </c>
      <c r="B23" s="218"/>
      <c r="C23" s="219">
        <v>44249</v>
      </c>
      <c r="D23" s="220">
        <v>1461</v>
      </c>
      <c r="E23" s="221">
        <f>E24</f>
        <v>60000000</v>
      </c>
      <c r="F23" s="221">
        <f>F24</f>
        <v>213250000</v>
      </c>
      <c r="G23" s="221">
        <f>G24</f>
        <v>60000000</v>
      </c>
      <c r="H23" s="221"/>
      <c r="I23" s="222"/>
      <c r="J23" s="223"/>
      <c r="K23" s="224"/>
      <c r="L23" s="224"/>
      <c r="M23" s="224"/>
      <c r="N23" s="225"/>
      <c r="O23" s="226">
        <v>3.0000000000000001E-3</v>
      </c>
      <c r="P23" s="227"/>
      <c r="Q23" s="226"/>
      <c r="R23" s="221"/>
    </row>
    <row r="24" spans="1:20" s="228" customFormat="1" ht="14.25" customHeight="1">
      <c r="A24" s="229" t="s">
        <v>323</v>
      </c>
      <c r="B24" s="230">
        <v>42788</v>
      </c>
      <c r="C24" s="230">
        <v>44249</v>
      </c>
      <c r="D24" s="231"/>
      <c r="E24" s="232">
        <v>60000000</v>
      </c>
      <c r="F24" s="233">
        <v>213250000</v>
      </c>
      <c r="G24" s="232">
        <v>60000000</v>
      </c>
      <c r="H24" s="232">
        <v>60287191.18</v>
      </c>
      <c r="I24" s="232">
        <v>0</v>
      </c>
      <c r="J24" s="233">
        <v>287191.18</v>
      </c>
      <c r="K24" s="233">
        <v>100.13</v>
      </c>
      <c r="L24" s="233">
        <v>100.4</v>
      </c>
      <c r="M24" s="233">
        <v>100.6</v>
      </c>
      <c r="N24" s="233">
        <v>100.48</v>
      </c>
      <c r="O24" s="235">
        <v>3.0000000000000001E-3</v>
      </c>
      <c r="P24" s="235">
        <v>2.7000000000000001E-3</v>
      </c>
      <c r="Q24" s="235">
        <v>1.8E-3</v>
      </c>
      <c r="R24" s="232">
        <v>0</v>
      </c>
    </row>
    <row r="25" spans="1:20" s="228" customFormat="1" ht="14.25" hidden="1" customHeight="1">
      <c r="A25" s="229" t="s">
        <v>324</v>
      </c>
      <c r="B25" s="230">
        <v>42151</v>
      </c>
      <c r="C25" s="230">
        <v>43128</v>
      </c>
      <c r="D25" s="231"/>
      <c r="E25" s="232"/>
      <c r="F25" s="233"/>
      <c r="G25" s="232"/>
      <c r="H25" s="232"/>
      <c r="I25" s="232">
        <v>0</v>
      </c>
      <c r="J25" s="258"/>
      <c r="K25" s="233">
        <v>100.81</v>
      </c>
      <c r="L25" s="233">
        <v>100.9</v>
      </c>
      <c r="M25" s="233">
        <v>101.24</v>
      </c>
      <c r="N25" s="233">
        <v>101.1</v>
      </c>
      <c r="O25" s="235">
        <v>1.0999999999999999E-2</v>
      </c>
      <c r="P25" s="235">
        <v>7.9000000000000008E-3</v>
      </c>
      <c r="Q25" s="235">
        <v>6.7999999999999996E-3</v>
      </c>
      <c r="R25" s="232">
        <v>0.01</v>
      </c>
    </row>
    <row r="26" spans="1:20" s="228" customFormat="1" ht="14.25" hidden="1" customHeight="1">
      <c r="A26" s="229" t="s">
        <v>325</v>
      </c>
      <c r="B26" s="230">
        <v>42256</v>
      </c>
      <c r="C26" s="230">
        <v>43128</v>
      </c>
      <c r="D26" s="231"/>
      <c r="E26" s="232"/>
      <c r="F26" s="233"/>
      <c r="G26" s="232"/>
      <c r="H26" s="232"/>
      <c r="I26" s="232">
        <v>0</v>
      </c>
      <c r="J26" s="258"/>
      <c r="K26" s="233">
        <v>101.28</v>
      </c>
      <c r="L26" s="233">
        <v>101.31</v>
      </c>
      <c r="M26" s="233">
        <v>101.56</v>
      </c>
      <c r="N26" s="233">
        <v>101.45</v>
      </c>
      <c r="O26" s="235">
        <v>1.0999999999999999E-2</v>
      </c>
      <c r="P26" s="235">
        <v>5.5999999999999999E-3</v>
      </c>
      <c r="Q26" s="235">
        <v>4.8999999999999998E-3</v>
      </c>
      <c r="R26" s="232">
        <v>0.01</v>
      </c>
    </row>
    <row r="27" spans="1:20" s="228" customFormat="1" ht="14.25" hidden="1" customHeight="1">
      <c r="A27" s="229" t="s">
        <v>326</v>
      </c>
      <c r="B27" s="230">
        <v>42305</v>
      </c>
      <c r="C27" s="230">
        <v>43128</v>
      </c>
      <c r="D27" s="231"/>
      <c r="E27" s="232"/>
      <c r="F27" s="233"/>
      <c r="G27" s="232"/>
      <c r="H27" s="232"/>
      <c r="I27" s="232">
        <v>0</v>
      </c>
      <c r="J27" s="258"/>
      <c r="K27" s="233">
        <v>101.37</v>
      </c>
      <c r="L27" s="233">
        <v>101.11</v>
      </c>
      <c r="M27" s="233">
        <v>101.57</v>
      </c>
      <c r="N27" s="233">
        <v>101.42</v>
      </c>
      <c r="O27" s="235">
        <v>1.0999999999999999E-2</v>
      </c>
      <c r="P27" s="235">
        <v>4.8999999999999998E-3</v>
      </c>
      <c r="Q27" s="235">
        <v>4.7000000000000002E-3</v>
      </c>
      <c r="R27" s="232">
        <v>0.01</v>
      </c>
    </row>
    <row r="28" spans="1:20" s="228" customFormat="1" ht="14.25" hidden="1" customHeight="1">
      <c r="A28" s="229" t="s">
        <v>327</v>
      </c>
      <c r="B28" s="236">
        <v>42333</v>
      </c>
      <c r="C28" s="230">
        <v>43128</v>
      </c>
      <c r="D28" s="237"/>
      <c r="E28" s="232"/>
      <c r="F28" s="238"/>
      <c r="G28" s="232"/>
      <c r="H28" s="239"/>
      <c r="I28" s="239">
        <v>0</v>
      </c>
      <c r="J28" s="259"/>
      <c r="K28" s="238">
        <v>101.13</v>
      </c>
      <c r="L28" s="238">
        <v>101.26</v>
      </c>
      <c r="M28" s="238">
        <v>101.4</v>
      </c>
      <c r="N28" s="238">
        <v>101.31</v>
      </c>
      <c r="O28" s="235">
        <v>1.0999999999999999E-2</v>
      </c>
      <c r="P28" s="240">
        <v>5.7999999999999996E-3</v>
      </c>
      <c r="Q28" s="240">
        <v>4.8999999999999998E-3</v>
      </c>
      <c r="R28" s="232">
        <v>0.01</v>
      </c>
    </row>
    <row r="29" spans="1:20" s="228" customFormat="1" ht="14.25" customHeight="1">
      <c r="A29" s="242" t="s">
        <v>331</v>
      </c>
      <c r="B29" s="243"/>
      <c r="C29" s="243"/>
      <c r="D29" s="243"/>
      <c r="E29" s="244">
        <f>E23</f>
        <v>60000000</v>
      </c>
      <c r="F29" s="244">
        <f>F23</f>
        <v>213250000</v>
      </c>
      <c r="G29" s="244">
        <f>G23</f>
        <v>60000000</v>
      </c>
      <c r="H29" s="244">
        <f>SUM(H23:H28)</f>
        <v>60287191.18</v>
      </c>
      <c r="I29" s="244">
        <f>SUM(I23:I28)</f>
        <v>0</v>
      </c>
      <c r="J29" s="244">
        <f>SUM(J23:J28)</f>
        <v>287191.18</v>
      </c>
      <c r="K29" s="245"/>
      <c r="L29" s="245"/>
      <c r="M29" s="245"/>
      <c r="N29" s="245"/>
      <c r="O29" s="246"/>
      <c r="P29" s="246"/>
      <c r="Q29" s="246"/>
      <c r="R29" s="247"/>
    </row>
    <row r="30" spans="1:20" s="260" customFormat="1" ht="12"/>
    <row r="31" spans="1:20" s="260" customFormat="1" ht="12.75" customHeight="1">
      <c r="A31" s="261" t="s">
        <v>332</v>
      </c>
      <c r="B31" s="219"/>
      <c r="C31" s="262">
        <v>43123</v>
      </c>
      <c r="D31" s="263">
        <v>1826</v>
      </c>
      <c r="E31" s="221">
        <f>E32+E33+E34+E35+E36+E37+E38</f>
        <v>330000000</v>
      </c>
      <c r="F31" s="221">
        <f>F32+F33+F34+F35+F36+F37+F38</f>
        <v>780880000</v>
      </c>
      <c r="G31" s="221">
        <f>G32+G33+G34+G35+G36+G37+G38</f>
        <v>330000000</v>
      </c>
      <c r="H31" s="264"/>
      <c r="I31" s="221"/>
      <c r="J31" s="265"/>
      <c r="K31" s="224"/>
      <c r="L31" s="224"/>
      <c r="M31" s="225"/>
      <c r="N31" s="224"/>
      <c r="O31" s="266">
        <v>0.03</v>
      </c>
      <c r="P31" s="226"/>
      <c r="Q31" s="267"/>
      <c r="R31" s="221"/>
      <c r="S31" s="268"/>
      <c r="T31" s="268"/>
    </row>
    <row r="32" spans="1:20" s="260" customFormat="1" ht="12.75" customHeight="1">
      <c r="A32" s="229" t="s">
        <v>323</v>
      </c>
      <c r="B32" s="230">
        <v>41297</v>
      </c>
      <c r="C32" s="230">
        <v>43123</v>
      </c>
      <c r="D32" s="231"/>
      <c r="E32" s="269">
        <v>40000000</v>
      </c>
      <c r="F32" s="233">
        <v>126000000</v>
      </c>
      <c r="G32" s="232">
        <v>40000000</v>
      </c>
      <c r="H32" s="269">
        <v>42563005</v>
      </c>
      <c r="I32" s="232">
        <v>0</v>
      </c>
      <c r="J32" s="269">
        <v>2563005</v>
      </c>
      <c r="K32" s="233">
        <v>105.63</v>
      </c>
      <c r="L32" s="233">
        <v>106.11</v>
      </c>
      <c r="M32" s="270">
        <v>106.7</v>
      </c>
      <c r="N32" s="233">
        <v>106.41</v>
      </c>
      <c r="O32" s="271">
        <v>0.03</v>
      </c>
      <c r="P32" s="235">
        <v>1.8200000000000001E-2</v>
      </c>
      <c r="Q32" s="272">
        <v>1.66E-2</v>
      </c>
      <c r="R32" s="232">
        <v>0.03</v>
      </c>
      <c r="S32" s="268"/>
      <c r="T32" s="268"/>
    </row>
    <row r="33" spans="1:20" s="260" customFormat="1" ht="12.75" customHeight="1">
      <c r="A33" s="273" t="s">
        <v>324</v>
      </c>
      <c r="B33" s="274">
        <v>41325</v>
      </c>
      <c r="C33" s="230">
        <v>43123</v>
      </c>
      <c r="D33" s="275"/>
      <c r="E33" s="232">
        <v>45000000</v>
      </c>
      <c r="F33" s="276">
        <v>77230000</v>
      </c>
      <c r="G33" s="277">
        <v>45000000</v>
      </c>
      <c r="H33" s="232">
        <v>47256474</v>
      </c>
      <c r="I33" s="232">
        <v>0</v>
      </c>
      <c r="J33" s="269">
        <v>2152974</v>
      </c>
      <c r="K33" s="233">
        <v>104.37</v>
      </c>
      <c r="L33" s="233">
        <v>104.2</v>
      </c>
      <c r="M33" s="270">
        <v>106.16</v>
      </c>
      <c r="N33" s="233">
        <v>104.78</v>
      </c>
      <c r="O33" s="271">
        <v>0.03</v>
      </c>
      <c r="P33" s="235">
        <v>2.07E-2</v>
      </c>
      <c r="Q33" s="272">
        <v>1.9900000000000001E-2</v>
      </c>
      <c r="R33" s="232">
        <v>0.01</v>
      </c>
      <c r="S33" s="268"/>
      <c r="T33" s="268"/>
    </row>
    <row r="34" spans="1:20" s="260" customFormat="1" ht="12.75" customHeight="1">
      <c r="A34" s="273" t="s">
        <v>333</v>
      </c>
      <c r="B34" s="230">
        <v>41360</v>
      </c>
      <c r="C34" s="230">
        <v>43123</v>
      </c>
      <c r="D34" s="231"/>
      <c r="E34" s="232">
        <v>50000000</v>
      </c>
      <c r="F34" s="233">
        <v>107900000</v>
      </c>
      <c r="G34" s="232">
        <v>50000000</v>
      </c>
      <c r="H34" s="232">
        <v>51907087.5</v>
      </c>
      <c r="I34" s="232">
        <v>0</v>
      </c>
      <c r="J34" s="232">
        <v>1647087.5</v>
      </c>
      <c r="K34" s="233">
        <v>103</v>
      </c>
      <c r="L34" s="233">
        <v>103.08</v>
      </c>
      <c r="M34" s="233">
        <v>103.82</v>
      </c>
      <c r="N34" s="233">
        <v>103.29</v>
      </c>
      <c r="O34" s="271">
        <v>0.03</v>
      </c>
      <c r="P34" s="235">
        <v>2.35E-2</v>
      </c>
      <c r="Q34" s="235">
        <v>2.29E-2</v>
      </c>
      <c r="R34" s="232">
        <v>0.01</v>
      </c>
      <c r="S34" s="268"/>
      <c r="T34" s="268"/>
    </row>
    <row r="35" spans="1:20" s="260" customFormat="1" ht="12.75" customHeight="1">
      <c r="A35" s="273" t="s">
        <v>326</v>
      </c>
      <c r="B35" s="230">
        <v>41388</v>
      </c>
      <c r="C35" s="230">
        <v>43123</v>
      </c>
      <c r="D35" s="231"/>
      <c r="E35" s="232">
        <v>50000000</v>
      </c>
      <c r="F35" s="233">
        <v>161750000</v>
      </c>
      <c r="G35" s="232">
        <v>50000000</v>
      </c>
      <c r="H35" s="232">
        <v>52875475.020000003</v>
      </c>
      <c r="I35" s="232">
        <v>0</v>
      </c>
      <c r="J35" s="232">
        <v>2500475.0099999998</v>
      </c>
      <c r="K35" s="233">
        <v>104.72</v>
      </c>
      <c r="L35" s="233">
        <v>104.89</v>
      </c>
      <c r="M35" s="233">
        <v>105.15</v>
      </c>
      <c r="N35" s="233">
        <v>105</v>
      </c>
      <c r="O35" s="271">
        <v>0.03</v>
      </c>
      <c r="P35" s="235">
        <v>1.9599999999999999E-2</v>
      </c>
      <c r="Q35" s="235">
        <v>1.9E-2</v>
      </c>
      <c r="R35" s="232">
        <v>0.01</v>
      </c>
      <c r="S35" s="268"/>
      <c r="T35" s="268"/>
    </row>
    <row r="36" spans="1:20" s="260" customFormat="1" ht="12.75" customHeight="1">
      <c r="A36" s="273" t="s">
        <v>327</v>
      </c>
      <c r="B36" s="230">
        <v>41500</v>
      </c>
      <c r="C36" s="230">
        <v>43123</v>
      </c>
      <c r="D36" s="231"/>
      <c r="E36" s="232">
        <v>50000000</v>
      </c>
      <c r="F36" s="233">
        <v>84150000</v>
      </c>
      <c r="G36" s="232">
        <v>50000000</v>
      </c>
      <c r="H36" s="232">
        <v>51415185</v>
      </c>
      <c r="I36" s="232">
        <v>0</v>
      </c>
      <c r="J36" s="232">
        <v>1325185</v>
      </c>
      <c r="K36" s="233">
        <v>102.31</v>
      </c>
      <c r="L36" s="233">
        <v>102.26</v>
      </c>
      <c r="M36" s="233">
        <v>102.98</v>
      </c>
      <c r="N36" s="233">
        <v>102.65</v>
      </c>
      <c r="O36" s="271">
        <v>0.03</v>
      </c>
      <c r="P36" s="235">
        <v>2.46E-2</v>
      </c>
      <c r="Q36" s="235">
        <v>2.3800000000000002E-2</v>
      </c>
      <c r="R36" s="232">
        <v>0.02</v>
      </c>
      <c r="S36" s="268"/>
      <c r="T36" s="268"/>
    </row>
    <row r="37" spans="1:20" s="260" customFormat="1" ht="12.75" customHeight="1">
      <c r="A37" s="273" t="s">
        <v>334</v>
      </c>
      <c r="B37" s="230">
        <v>41535</v>
      </c>
      <c r="C37" s="230">
        <v>43123</v>
      </c>
      <c r="D37" s="231"/>
      <c r="E37" s="232">
        <v>45000000</v>
      </c>
      <c r="F37" s="233">
        <v>114650000</v>
      </c>
      <c r="G37" s="277">
        <v>45000000</v>
      </c>
      <c r="H37" s="232">
        <v>46439485</v>
      </c>
      <c r="I37" s="232">
        <v>0</v>
      </c>
      <c r="J37" s="232">
        <v>1227985</v>
      </c>
      <c r="K37" s="233">
        <v>102.45</v>
      </c>
      <c r="L37" s="233">
        <v>102.61</v>
      </c>
      <c r="M37" s="233">
        <v>102.88</v>
      </c>
      <c r="N37" s="233">
        <v>102.73</v>
      </c>
      <c r="O37" s="271">
        <v>0.03</v>
      </c>
      <c r="P37" s="235">
        <v>2.4199999999999999E-2</v>
      </c>
      <c r="Q37" s="235">
        <v>2.35E-2</v>
      </c>
      <c r="R37" s="232">
        <v>0.02</v>
      </c>
      <c r="S37" s="268"/>
      <c r="T37" s="268"/>
    </row>
    <row r="38" spans="1:20" s="260" customFormat="1" ht="12.75" customHeight="1">
      <c r="A38" s="278" t="s">
        <v>335</v>
      </c>
      <c r="B38" s="236">
        <v>41570</v>
      </c>
      <c r="C38" s="236">
        <v>43123</v>
      </c>
      <c r="D38" s="237"/>
      <c r="E38" s="239">
        <v>50000000</v>
      </c>
      <c r="F38" s="238">
        <v>109200000</v>
      </c>
      <c r="G38" s="239">
        <v>50000000</v>
      </c>
      <c r="H38" s="239">
        <v>52360910</v>
      </c>
      <c r="I38" s="239">
        <v>0</v>
      </c>
      <c r="J38" s="239">
        <v>1980910</v>
      </c>
      <c r="K38" s="238">
        <v>103.57</v>
      </c>
      <c r="L38" s="238">
        <v>103.69</v>
      </c>
      <c r="M38" s="238">
        <v>108.8</v>
      </c>
      <c r="N38" s="238">
        <v>103.96</v>
      </c>
      <c r="O38" s="279">
        <v>0.03</v>
      </c>
      <c r="P38" s="240">
        <v>2.1299999999999999E-2</v>
      </c>
      <c r="Q38" s="240">
        <v>2.0299999999999999E-2</v>
      </c>
      <c r="R38" s="239">
        <v>0.03</v>
      </c>
      <c r="S38" s="268"/>
      <c r="T38" s="268"/>
    </row>
    <row r="39" spans="1:20" s="260" customFormat="1" ht="12.75" customHeight="1">
      <c r="A39" s="280" t="s">
        <v>336</v>
      </c>
      <c r="B39" s="281"/>
      <c r="C39" s="281">
        <v>43487</v>
      </c>
      <c r="D39" s="282">
        <v>1826</v>
      </c>
      <c r="E39" s="283">
        <f>E40+E41+E42+E45+E43+E44</f>
        <v>310000000</v>
      </c>
      <c r="F39" s="283">
        <f>F40+F41+F42+F45+F43+F44</f>
        <v>576680000</v>
      </c>
      <c r="G39" s="283">
        <f>G40+G41+G42+G45+G43+G44</f>
        <v>310000000</v>
      </c>
      <c r="H39" s="283"/>
      <c r="I39" s="283"/>
      <c r="J39" s="283"/>
      <c r="K39" s="284"/>
      <c r="L39" s="284"/>
      <c r="M39" s="284"/>
      <c r="N39" s="284"/>
      <c r="O39" s="285">
        <v>2.5000000000000001E-2</v>
      </c>
      <c r="P39" s="286"/>
      <c r="Q39" s="286"/>
      <c r="R39" s="283"/>
      <c r="S39" s="268"/>
      <c r="T39" s="268"/>
    </row>
    <row r="40" spans="1:20" s="260" customFormat="1" ht="12.75" customHeight="1">
      <c r="A40" s="229" t="s">
        <v>323</v>
      </c>
      <c r="B40" s="230">
        <v>41661</v>
      </c>
      <c r="C40" s="230">
        <v>43487</v>
      </c>
      <c r="D40" s="231"/>
      <c r="E40" s="232">
        <v>50000000</v>
      </c>
      <c r="F40" s="233">
        <v>120860000</v>
      </c>
      <c r="G40" s="232">
        <v>50000000</v>
      </c>
      <c r="H40" s="232">
        <v>50784985</v>
      </c>
      <c r="I40" s="232">
        <v>0</v>
      </c>
      <c r="J40" s="232">
        <v>784985</v>
      </c>
      <c r="K40" s="233">
        <v>101.14</v>
      </c>
      <c r="L40" s="233">
        <v>101.36</v>
      </c>
      <c r="M40" s="233">
        <v>101.81</v>
      </c>
      <c r="N40" s="233">
        <v>101.57</v>
      </c>
      <c r="O40" s="287">
        <v>2.5000000000000001E-2</v>
      </c>
      <c r="P40" s="235">
        <v>2.2700000000000001E-2</v>
      </c>
      <c r="Q40" s="235">
        <v>2.18E-2</v>
      </c>
      <c r="R40" s="232">
        <v>0.02</v>
      </c>
      <c r="S40" s="268"/>
      <c r="T40" s="268"/>
    </row>
    <row r="41" spans="1:20" s="260" customFormat="1" ht="12.75" customHeight="1">
      <c r="A41" s="273" t="s">
        <v>324</v>
      </c>
      <c r="B41" s="230">
        <v>41738</v>
      </c>
      <c r="C41" s="230">
        <v>43487</v>
      </c>
      <c r="D41" s="231"/>
      <c r="E41" s="232">
        <v>50000000</v>
      </c>
      <c r="F41" s="233">
        <v>107220000</v>
      </c>
      <c r="G41" s="232">
        <v>50000000</v>
      </c>
      <c r="H41" s="232">
        <v>51665715</v>
      </c>
      <c r="I41" s="232">
        <v>0</v>
      </c>
      <c r="J41" s="232">
        <v>1400715</v>
      </c>
      <c r="K41" s="233">
        <v>102.61</v>
      </c>
      <c r="L41" s="233">
        <v>102.7</v>
      </c>
      <c r="M41" s="233">
        <v>103.19</v>
      </c>
      <c r="N41" s="233">
        <v>102.8</v>
      </c>
      <c r="O41" s="287">
        <v>2.5000000000000001E-2</v>
      </c>
      <c r="P41" s="235">
        <v>1.9400000000000001E-2</v>
      </c>
      <c r="Q41" s="235">
        <v>1.89E-2</v>
      </c>
      <c r="R41" s="232">
        <v>0.04</v>
      </c>
      <c r="S41" s="268"/>
      <c r="T41" s="268"/>
    </row>
    <row r="42" spans="1:20" s="260" customFormat="1" ht="12.75" customHeight="1">
      <c r="A42" s="273" t="s">
        <v>333</v>
      </c>
      <c r="B42" s="230">
        <v>41801</v>
      </c>
      <c r="C42" s="230">
        <v>43487</v>
      </c>
      <c r="D42" s="231"/>
      <c r="E42" s="232">
        <v>50000000</v>
      </c>
      <c r="F42" s="233">
        <v>73400000</v>
      </c>
      <c r="G42" s="232">
        <v>50000000</v>
      </c>
      <c r="H42" s="232">
        <v>52034667.5</v>
      </c>
      <c r="I42" s="232">
        <v>0</v>
      </c>
      <c r="J42" s="232">
        <v>1554667.5</v>
      </c>
      <c r="K42" s="233">
        <v>102.95</v>
      </c>
      <c r="L42" s="233">
        <v>102.87</v>
      </c>
      <c r="M42" s="233">
        <v>103.36</v>
      </c>
      <c r="N42" s="233">
        <v>103.11</v>
      </c>
      <c r="O42" s="287">
        <v>2.5000000000000001E-2</v>
      </c>
      <c r="P42" s="235">
        <v>1.84E-2</v>
      </c>
      <c r="Q42" s="235">
        <v>1.7999999999999999E-2</v>
      </c>
      <c r="R42" s="232">
        <v>0.05</v>
      </c>
      <c r="S42" s="268"/>
      <c r="T42" s="268"/>
    </row>
    <row r="43" spans="1:20" s="260" customFormat="1" ht="12.75" customHeight="1">
      <c r="A43" s="273" t="s">
        <v>326</v>
      </c>
      <c r="B43" s="230">
        <v>41864</v>
      </c>
      <c r="C43" s="230">
        <v>43487</v>
      </c>
      <c r="D43" s="231"/>
      <c r="E43" s="232">
        <v>50000000</v>
      </c>
      <c r="F43" s="233">
        <v>89750000</v>
      </c>
      <c r="G43" s="232">
        <v>50000000</v>
      </c>
      <c r="H43" s="232">
        <v>50193940</v>
      </c>
      <c r="I43" s="232">
        <v>0</v>
      </c>
      <c r="J43" s="232">
        <v>118940</v>
      </c>
      <c r="K43" s="233">
        <v>100.03</v>
      </c>
      <c r="L43" s="233">
        <v>100.11</v>
      </c>
      <c r="M43" s="233">
        <v>100.63</v>
      </c>
      <c r="N43" s="233">
        <v>100.24</v>
      </c>
      <c r="O43" s="287">
        <v>2.5000000000000001E-2</v>
      </c>
      <c r="P43" s="235">
        <v>2.5100000000000001E-2</v>
      </c>
      <c r="Q43" s="235">
        <v>2.46E-2</v>
      </c>
      <c r="R43" s="232">
        <v>0.04</v>
      </c>
      <c r="S43" s="268"/>
      <c r="T43" s="268"/>
    </row>
    <row r="44" spans="1:20" s="260" customFormat="1" ht="12.75" customHeight="1">
      <c r="A44" s="273" t="s">
        <v>327</v>
      </c>
      <c r="B44" s="230">
        <v>41920</v>
      </c>
      <c r="C44" s="230">
        <v>43487</v>
      </c>
      <c r="D44" s="231"/>
      <c r="E44" s="232">
        <v>55000000</v>
      </c>
      <c r="F44" s="233">
        <v>69200000</v>
      </c>
      <c r="G44" s="232">
        <v>55000000</v>
      </c>
      <c r="H44" s="232">
        <v>55494300</v>
      </c>
      <c r="I44" s="232">
        <v>0</v>
      </c>
      <c r="J44" s="232">
        <v>202800</v>
      </c>
      <c r="K44" s="233">
        <v>100.26</v>
      </c>
      <c r="L44" s="233">
        <v>100.04</v>
      </c>
      <c r="M44" s="233">
        <v>100.85</v>
      </c>
      <c r="N44" s="233">
        <v>100.37</v>
      </c>
      <c r="O44" s="287">
        <v>2.5000000000000001E-2</v>
      </c>
      <c r="P44" s="235">
        <v>2.4500000000000001E-2</v>
      </c>
      <c r="Q44" s="235">
        <v>2.4199999999999999E-2</v>
      </c>
      <c r="R44" s="232">
        <v>0.03</v>
      </c>
      <c r="S44" s="268"/>
      <c r="T44" s="268"/>
    </row>
    <row r="45" spans="1:20" s="260" customFormat="1" ht="12.75" customHeight="1">
      <c r="A45" s="273" t="s">
        <v>334</v>
      </c>
      <c r="B45" s="236">
        <v>41955</v>
      </c>
      <c r="C45" s="236">
        <v>43487</v>
      </c>
      <c r="D45" s="237"/>
      <c r="E45" s="239">
        <v>55000000</v>
      </c>
      <c r="F45" s="238">
        <v>116250000</v>
      </c>
      <c r="G45" s="239">
        <v>55000000</v>
      </c>
      <c r="H45" s="239">
        <v>55181140</v>
      </c>
      <c r="I45" s="239">
        <v>242360</v>
      </c>
      <c r="J45" s="239">
        <v>0</v>
      </c>
      <c r="K45" s="238">
        <v>99.32</v>
      </c>
      <c r="L45" s="238">
        <v>99.29</v>
      </c>
      <c r="M45" s="238">
        <v>99.81</v>
      </c>
      <c r="N45" s="238">
        <v>99.56</v>
      </c>
      <c r="O45" s="288">
        <v>2.5000000000000001E-2</v>
      </c>
      <c r="P45" s="240">
        <v>2.69E-2</v>
      </c>
      <c r="Q45" s="240">
        <v>2.63E-2</v>
      </c>
      <c r="R45" s="239">
        <v>0.02</v>
      </c>
      <c r="S45" s="268"/>
      <c r="T45" s="268"/>
    </row>
    <row r="46" spans="1:20" s="260" customFormat="1" ht="12.75" customHeight="1">
      <c r="A46" s="217" t="s">
        <v>337</v>
      </c>
      <c r="B46" s="281"/>
      <c r="C46" s="281">
        <v>43865</v>
      </c>
      <c r="D46" s="282">
        <v>1826</v>
      </c>
      <c r="E46" s="283">
        <f>E47+E49+E48+E50+E51+E52</f>
        <v>600000000</v>
      </c>
      <c r="F46" s="283">
        <f>F47+F49+F48+F50+F51+F52</f>
        <v>1051650000</v>
      </c>
      <c r="G46" s="283">
        <f>G47+G49+G48+G50+G51+G52</f>
        <v>400000000</v>
      </c>
      <c r="H46" s="283"/>
      <c r="I46" s="283"/>
      <c r="J46" s="283"/>
      <c r="K46" s="284"/>
      <c r="L46" s="284"/>
      <c r="M46" s="284"/>
      <c r="N46" s="284"/>
      <c r="O46" s="285">
        <v>1.8499999999999999E-2</v>
      </c>
      <c r="P46" s="286"/>
      <c r="Q46" s="286"/>
      <c r="R46" s="283"/>
      <c r="S46" s="268"/>
      <c r="T46" s="268"/>
    </row>
    <row r="47" spans="1:20" s="260" customFormat="1" ht="12.75" customHeight="1">
      <c r="A47" s="229" t="s">
        <v>323</v>
      </c>
      <c r="B47" s="230">
        <v>42039</v>
      </c>
      <c r="C47" s="230">
        <v>43865</v>
      </c>
      <c r="D47" s="231"/>
      <c r="E47" s="232">
        <v>50000000</v>
      </c>
      <c r="F47" s="233">
        <v>160600000</v>
      </c>
      <c r="G47" s="232">
        <v>50000000</v>
      </c>
      <c r="H47" s="232">
        <v>52078799.979999997</v>
      </c>
      <c r="I47" s="232">
        <v>0</v>
      </c>
      <c r="J47" s="232">
        <v>2078799.98</v>
      </c>
      <c r="K47" s="233">
        <v>103.53</v>
      </c>
      <c r="L47" s="233">
        <v>103.75</v>
      </c>
      <c r="M47" s="233">
        <v>105.2</v>
      </c>
      <c r="N47" s="233">
        <v>104.16</v>
      </c>
      <c r="O47" s="287">
        <v>1.8499999999999999E-2</v>
      </c>
      <c r="P47" s="235">
        <v>1.12E-2</v>
      </c>
      <c r="Q47" s="235">
        <v>0.01</v>
      </c>
      <c r="R47" s="232">
        <v>0.01</v>
      </c>
      <c r="S47" s="268"/>
      <c r="T47" s="268"/>
    </row>
    <row r="48" spans="1:20" s="260" customFormat="1" ht="12.75" customHeight="1">
      <c r="A48" s="273" t="s">
        <v>324</v>
      </c>
      <c r="B48" s="230">
        <v>42144</v>
      </c>
      <c r="C48" s="230">
        <v>43865</v>
      </c>
      <c r="D48" s="231"/>
      <c r="E48" s="232">
        <v>50000000</v>
      </c>
      <c r="F48" s="233">
        <v>115250000</v>
      </c>
      <c r="G48" s="232">
        <v>50000000</v>
      </c>
      <c r="H48" s="232">
        <v>51564932.5</v>
      </c>
      <c r="I48" s="232">
        <v>0</v>
      </c>
      <c r="J48" s="232">
        <v>1299932.5</v>
      </c>
      <c r="K48" s="233">
        <v>102.04</v>
      </c>
      <c r="L48" s="233">
        <v>102.06</v>
      </c>
      <c r="M48" s="233">
        <v>103.14</v>
      </c>
      <c r="N48" s="233">
        <v>102.6</v>
      </c>
      <c r="O48" s="287">
        <v>1.8499999999999999E-2</v>
      </c>
      <c r="P48" s="235">
        <v>1.41E-2</v>
      </c>
      <c r="Q48" s="235">
        <v>1.2800000000000001E-2</v>
      </c>
      <c r="R48" s="232">
        <v>0.01</v>
      </c>
      <c r="S48" s="268"/>
      <c r="T48" s="268"/>
    </row>
    <row r="49" spans="1:20" s="260" customFormat="1" ht="12.75" customHeight="1">
      <c r="A49" s="273" t="s">
        <v>325</v>
      </c>
      <c r="B49" s="230">
        <v>42263</v>
      </c>
      <c r="C49" s="230">
        <v>43865</v>
      </c>
      <c r="D49" s="231"/>
      <c r="E49" s="232">
        <v>100000000</v>
      </c>
      <c r="F49" s="233">
        <v>197500000</v>
      </c>
      <c r="G49" s="232">
        <v>100000000</v>
      </c>
      <c r="H49" s="232">
        <v>104116825</v>
      </c>
      <c r="I49" s="232">
        <v>0</v>
      </c>
      <c r="J49" s="232">
        <v>3896825</v>
      </c>
      <c r="K49" s="233">
        <v>103.41</v>
      </c>
      <c r="L49" s="233">
        <v>103.58</v>
      </c>
      <c r="M49" s="233">
        <v>104.33</v>
      </c>
      <c r="N49" s="233">
        <v>103.9</v>
      </c>
      <c r="O49" s="287">
        <v>1.8499999999999999E-2</v>
      </c>
      <c r="P49" s="235">
        <v>1.0500000000000001E-2</v>
      </c>
      <c r="Q49" s="235">
        <v>9.4000000000000004E-3</v>
      </c>
      <c r="R49" s="232">
        <v>0.01</v>
      </c>
      <c r="S49" s="268"/>
      <c r="T49" s="268"/>
    </row>
    <row r="50" spans="1:20" s="260" customFormat="1" ht="12.75" customHeight="1">
      <c r="A50" s="273" t="s">
        <v>326</v>
      </c>
      <c r="B50" s="230">
        <v>42291</v>
      </c>
      <c r="C50" s="230">
        <v>43865</v>
      </c>
      <c r="D50" s="231"/>
      <c r="E50" s="232">
        <v>150000000</v>
      </c>
      <c r="F50" s="233">
        <v>207350000</v>
      </c>
      <c r="G50" s="232">
        <v>50000000</v>
      </c>
      <c r="H50" s="232">
        <v>52029685</v>
      </c>
      <c r="I50" s="232">
        <v>0</v>
      </c>
      <c r="J50" s="232">
        <v>1849685</v>
      </c>
      <c r="K50" s="233">
        <v>102.98</v>
      </c>
      <c r="L50" s="233">
        <v>103.41</v>
      </c>
      <c r="M50" s="233">
        <v>104.18</v>
      </c>
      <c r="N50" s="233">
        <v>103.7</v>
      </c>
      <c r="O50" s="287">
        <v>1.8499999999999999E-2</v>
      </c>
      <c r="P50" s="235">
        <v>1.14E-2</v>
      </c>
      <c r="Q50" s="235">
        <v>9.7000000000000003E-3</v>
      </c>
      <c r="R50" s="232">
        <v>0.01</v>
      </c>
      <c r="S50" s="268"/>
      <c r="T50" s="268"/>
    </row>
    <row r="51" spans="1:20" s="260" customFormat="1" ht="12.75" customHeight="1">
      <c r="A51" s="273" t="s">
        <v>327</v>
      </c>
      <c r="B51" s="230">
        <v>42319</v>
      </c>
      <c r="C51" s="230">
        <v>43865</v>
      </c>
      <c r="D51" s="231"/>
      <c r="E51" s="232">
        <v>150000000</v>
      </c>
      <c r="F51" s="233">
        <v>208700000</v>
      </c>
      <c r="G51" s="232">
        <v>50000000</v>
      </c>
      <c r="H51" s="232">
        <v>51894645</v>
      </c>
      <c r="I51" s="232">
        <v>0</v>
      </c>
      <c r="J51" s="232">
        <v>1644645</v>
      </c>
      <c r="K51" s="233">
        <v>102.91</v>
      </c>
      <c r="L51" s="233">
        <v>103.22</v>
      </c>
      <c r="M51" s="233">
        <v>103.43</v>
      </c>
      <c r="N51" s="233">
        <v>103.29</v>
      </c>
      <c r="O51" s="287">
        <v>1.8499999999999999E-2</v>
      </c>
      <c r="P51" s="235">
        <v>1.15E-2</v>
      </c>
      <c r="Q51" s="235">
        <v>1.06E-2</v>
      </c>
      <c r="R51" s="232">
        <v>0.01</v>
      </c>
      <c r="S51" s="268"/>
      <c r="T51" s="268"/>
    </row>
    <row r="52" spans="1:20" s="260" customFormat="1" ht="12.75" customHeight="1">
      <c r="A52" s="273" t="s">
        <v>334</v>
      </c>
      <c r="B52" s="236">
        <v>42354</v>
      </c>
      <c r="C52" s="230">
        <v>43865</v>
      </c>
      <c r="D52" s="237"/>
      <c r="E52" s="239">
        <v>100000000</v>
      </c>
      <c r="F52" s="238">
        <v>162250000</v>
      </c>
      <c r="G52" s="239">
        <v>100000000</v>
      </c>
      <c r="H52" s="238">
        <v>105012140</v>
      </c>
      <c r="I52" s="239">
        <v>0</v>
      </c>
      <c r="J52" s="239">
        <v>4332140</v>
      </c>
      <c r="K52" s="238">
        <v>104.03</v>
      </c>
      <c r="L52" s="238">
        <v>104.11</v>
      </c>
      <c r="M52" s="238">
        <v>105.01</v>
      </c>
      <c r="N52" s="238">
        <v>104.33</v>
      </c>
      <c r="O52" s="287">
        <v>1.8499999999999999E-2</v>
      </c>
      <c r="P52" s="240">
        <v>8.6E-3</v>
      </c>
      <c r="Q52" s="240">
        <v>7.9000000000000008E-3</v>
      </c>
      <c r="R52" s="239">
        <v>0.01</v>
      </c>
      <c r="S52" s="268"/>
      <c r="T52" s="268"/>
    </row>
    <row r="53" spans="1:20" s="260" customFormat="1" ht="12.75" customHeight="1">
      <c r="A53" s="289" t="s">
        <v>338</v>
      </c>
      <c r="B53" s="290"/>
      <c r="C53" s="290"/>
      <c r="D53" s="291"/>
      <c r="E53" s="244">
        <f>E31+E39+E46</f>
        <v>1240000000</v>
      </c>
      <c r="F53" s="244">
        <f>F31+F39+F46</f>
        <v>2409210000</v>
      </c>
      <c r="G53" s="244">
        <f>G31+G39+G46</f>
        <v>1040000000</v>
      </c>
      <c r="H53" s="244">
        <f>SUM(H31:H52)</f>
        <v>1076869396.5</v>
      </c>
      <c r="I53" s="244">
        <f>SUM(I31:I52)</f>
        <v>242360</v>
      </c>
      <c r="J53" s="244">
        <f>SUM(J31:J52)</f>
        <v>32561756.489999998</v>
      </c>
      <c r="K53" s="245"/>
      <c r="L53" s="245"/>
      <c r="M53" s="245"/>
      <c r="N53" s="245"/>
      <c r="O53" s="246"/>
      <c r="P53" s="246"/>
      <c r="Q53" s="246"/>
      <c r="R53" s="247"/>
      <c r="S53" s="268"/>
      <c r="T53" s="268"/>
    </row>
    <row r="54" spans="1:20" s="260" customFormat="1" ht="12.75" customHeight="1">
      <c r="A54" s="292" t="s">
        <v>339</v>
      </c>
      <c r="B54" s="293"/>
      <c r="C54" s="293"/>
      <c r="D54" s="293"/>
      <c r="E54" s="244">
        <f t="shared" ref="E54:J54" si="0">E53+E21+E29</f>
        <v>2050000000</v>
      </c>
      <c r="F54" s="244">
        <f t="shared" si="0"/>
        <v>3956910000</v>
      </c>
      <c r="G54" s="244">
        <f t="shared" si="0"/>
        <v>1726500000</v>
      </c>
      <c r="H54" s="244">
        <f t="shared" si="0"/>
        <v>1771213835.1700001</v>
      </c>
      <c r="I54" s="244">
        <f t="shared" si="0"/>
        <v>242360</v>
      </c>
      <c r="J54" s="244">
        <f t="shared" si="0"/>
        <v>39515795.159999996</v>
      </c>
      <c r="K54" s="245"/>
      <c r="L54" s="245"/>
      <c r="M54" s="245"/>
      <c r="N54" s="245"/>
      <c r="O54" s="246"/>
      <c r="P54" s="246"/>
      <c r="Q54" s="246"/>
      <c r="R54" s="247"/>
      <c r="S54" s="268"/>
      <c r="T54" s="268"/>
    </row>
    <row r="55" spans="1:20" s="260" customFormat="1" ht="18" customHeight="1">
      <c r="A55" s="294" t="s">
        <v>340</v>
      </c>
      <c r="B55" s="198"/>
      <c r="C55" s="198"/>
      <c r="D55" s="198"/>
      <c r="E55" s="202"/>
      <c r="F55" s="295"/>
      <c r="I55" s="296"/>
      <c r="J55" s="297"/>
      <c r="S55" s="268"/>
      <c r="T55" s="268"/>
    </row>
    <row r="56" spans="1:20" s="260" customFormat="1" ht="12.75" customHeight="1">
      <c r="A56" s="294"/>
      <c r="B56" s="198"/>
      <c r="C56" s="198"/>
      <c r="D56" s="198"/>
      <c r="E56" s="202"/>
      <c r="F56" s="295"/>
      <c r="I56" s="296"/>
      <c r="J56" s="297"/>
      <c r="S56" s="268"/>
      <c r="T56" s="268"/>
    </row>
    <row r="57" spans="1:20" s="260" customFormat="1" ht="15" customHeight="1">
      <c r="A57" s="298" t="s">
        <v>341</v>
      </c>
      <c r="B57" s="198"/>
      <c r="C57" s="198"/>
      <c r="D57" s="198"/>
      <c r="E57" s="202"/>
      <c r="F57" s="295"/>
      <c r="J57" s="297"/>
      <c r="P57" s="299"/>
      <c r="S57" s="268"/>
      <c r="T57" s="268"/>
    </row>
    <row r="58" spans="1:20" s="260" customFormat="1" ht="12.75" customHeight="1">
      <c r="A58" s="298" t="s">
        <v>342</v>
      </c>
      <c r="B58" s="198"/>
      <c r="C58" s="198"/>
      <c r="D58" s="198"/>
      <c r="E58" s="202"/>
      <c r="F58" s="295"/>
      <c r="J58" s="297"/>
      <c r="P58" s="299"/>
      <c r="S58" s="268"/>
      <c r="T58" s="268"/>
    </row>
    <row r="59" spans="1:20" s="260" customFormat="1" ht="12.75" customHeight="1">
      <c r="A59" s="535" t="s">
        <v>269</v>
      </c>
      <c r="B59" s="535"/>
      <c r="C59" s="535"/>
      <c r="D59" s="535"/>
      <c r="E59" s="535"/>
      <c r="F59" s="535"/>
      <c r="G59" s="535"/>
      <c r="H59" s="535"/>
      <c r="I59" s="535"/>
      <c r="J59" s="535"/>
      <c r="K59" s="535"/>
      <c r="L59" s="535"/>
      <c r="M59" s="535"/>
      <c r="N59" s="535"/>
      <c r="O59" s="535"/>
      <c r="P59" s="535"/>
      <c r="Q59" s="535"/>
      <c r="R59" s="535"/>
      <c r="S59" s="268"/>
      <c r="T59" s="268"/>
    </row>
    <row r="60" spans="1:20" s="154" customFormat="1" ht="14.25" customHeight="1">
      <c r="A60" s="532" t="s">
        <v>270</v>
      </c>
      <c r="B60" s="532"/>
      <c r="C60" s="532"/>
      <c r="D60" s="532"/>
      <c r="E60" s="532"/>
      <c r="F60" s="532"/>
      <c r="G60" s="532"/>
      <c r="H60" s="532"/>
      <c r="I60" s="532"/>
      <c r="J60" s="532"/>
      <c r="K60" s="532"/>
      <c r="L60" s="532"/>
      <c r="M60" s="532"/>
      <c r="N60" s="532"/>
      <c r="O60" s="532"/>
      <c r="P60" s="532"/>
      <c r="Q60" s="532"/>
      <c r="R60" s="532"/>
    </row>
    <row r="61" spans="1:20" s="302" customFormat="1" ht="12.6" customHeight="1">
      <c r="A61" s="300"/>
      <c r="B61" s="182"/>
      <c r="C61" s="182"/>
      <c r="D61" s="182"/>
      <c r="E61" s="270"/>
      <c r="F61" s="270"/>
      <c r="G61" s="270"/>
      <c r="H61" s="270"/>
      <c r="I61" s="270"/>
      <c r="J61" s="270"/>
      <c r="K61" s="301"/>
      <c r="L61" s="301"/>
      <c r="M61" s="301"/>
      <c r="N61" s="301"/>
      <c r="O61" s="182"/>
      <c r="P61" s="182"/>
      <c r="Q61" s="182"/>
      <c r="R61" s="269"/>
    </row>
    <row r="62" spans="1:20" s="302" customFormat="1" ht="13.5" customHeight="1">
      <c r="A62" s="303" t="s">
        <v>271</v>
      </c>
      <c r="B62" s="304"/>
      <c r="C62" s="304"/>
      <c r="D62" s="304"/>
      <c r="E62" s="305"/>
      <c r="F62" s="305"/>
      <c r="G62" s="305"/>
      <c r="H62" s="305"/>
      <c r="I62" s="305"/>
      <c r="J62" s="305"/>
      <c r="K62" s="306"/>
      <c r="L62" s="306"/>
      <c r="M62" s="306"/>
      <c r="N62" s="306"/>
      <c r="O62" s="307"/>
      <c r="P62" s="308"/>
      <c r="Q62" s="308"/>
      <c r="R62" s="309"/>
    </row>
    <row r="63" spans="1:20" s="322" customFormat="1" ht="13.5" customHeight="1">
      <c r="A63" s="310" t="s">
        <v>343</v>
      </c>
      <c r="B63" s="311"/>
      <c r="C63" s="312">
        <v>43116</v>
      </c>
      <c r="D63" s="313">
        <v>3653</v>
      </c>
      <c r="E63" s="314">
        <f>SUM(E64:E71)+E72</f>
        <v>330000000</v>
      </c>
      <c r="F63" s="314">
        <f>SUM(F64:F71)+F72</f>
        <v>850935000</v>
      </c>
      <c r="G63" s="314">
        <f>SUM(G64:G71)+G72</f>
        <v>290700000</v>
      </c>
      <c r="H63" s="315"/>
      <c r="I63" s="314"/>
      <c r="J63" s="316"/>
      <c r="K63" s="317"/>
      <c r="L63" s="318"/>
      <c r="M63" s="317"/>
      <c r="N63" s="318"/>
      <c r="O63" s="319">
        <v>4.4999999999999998E-2</v>
      </c>
      <c r="P63" s="320"/>
      <c r="Q63" s="321"/>
      <c r="R63" s="314"/>
    </row>
    <row r="64" spans="1:20" s="302" customFormat="1" ht="13.5" customHeight="1">
      <c r="A64" s="323" t="s">
        <v>344</v>
      </c>
      <c r="B64" s="324">
        <v>39463</v>
      </c>
      <c r="C64" s="325">
        <v>43116</v>
      </c>
      <c r="D64" s="326"/>
      <c r="E64" s="327">
        <v>30000000</v>
      </c>
      <c r="F64" s="328">
        <v>70000000</v>
      </c>
      <c r="G64" s="327">
        <v>30000000</v>
      </c>
      <c r="H64" s="329">
        <v>28587510</v>
      </c>
      <c r="I64" s="327">
        <v>1412490</v>
      </c>
      <c r="J64" s="330">
        <v>0</v>
      </c>
      <c r="K64" s="331">
        <v>93.21</v>
      </c>
      <c r="L64" s="330">
        <v>93.85</v>
      </c>
      <c r="M64" s="331">
        <v>98.01</v>
      </c>
      <c r="N64" s="330">
        <v>95.29</v>
      </c>
      <c r="O64" s="332">
        <v>4.4999999999999998E-2</v>
      </c>
      <c r="P64" s="333">
        <v>5.4600000000000003E-2</v>
      </c>
      <c r="Q64" s="334">
        <v>5.1700000000000003E-2</v>
      </c>
      <c r="R64" s="327">
        <v>4.68</v>
      </c>
    </row>
    <row r="65" spans="1:18" s="302" customFormat="1" ht="13.5" customHeight="1">
      <c r="A65" s="323" t="s">
        <v>345</v>
      </c>
      <c r="B65" s="324">
        <v>39519</v>
      </c>
      <c r="C65" s="325">
        <v>43116</v>
      </c>
      <c r="D65" s="326"/>
      <c r="E65" s="327">
        <v>35000000</v>
      </c>
      <c r="F65" s="328">
        <v>97135000</v>
      </c>
      <c r="G65" s="327">
        <v>35000000</v>
      </c>
      <c r="H65" s="329">
        <v>34614933.5</v>
      </c>
      <c r="I65" s="327">
        <v>626566.5</v>
      </c>
      <c r="J65" s="330">
        <v>0</v>
      </c>
      <c r="K65" s="331">
        <v>96.11</v>
      </c>
      <c r="L65" s="330">
        <v>97</v>
      </c>
      <c r="M65" s="331">
        <v>100.2</v>
      </c>
      <c r="N65" s="330">
        <v>98.21</v>
      </c>
      <c r="O65" s="332">
        <v>4.4999999999999998E-2</v>
      </c>
      <c r="P65" s="333">
        <v>5.0700000000000002E-2</v>
      </c>
      <c r="Q65" s="334">
        <v>4.7800000000000002E-2</v>
      </c>
      <c r="R65" s="327">
        <v>4.83</v>
      </c>
    </row>
    <row r="66" spans="1:18" s="302" customFormat="1" ht="13.5" customHeight="1">
      <c r="A66" s="323" t="s">
        <v>346</v>
      </c>
      <c r="B66" s="324">
        <v>39589</v>
      </c>
      <c r="C66" s="325">
        <v>43116</v>
      </c>
      <c r="D66" s="326"/>
      <c r="E66" s="327">
        <v>40000000</v>
      </c>
      <c r="F66" s="328">
        <v>88775000</v>
      </c>
      <c r="G66" s="327">
        <v>40000000</v>
      </c>
      <c r="H66" s="329">
        <v>38764150</v>
      </c>
      <c r="I66" s="327">
        <v>1855850</v>
      </c>
      <c r="J66" s="330">
        <v>0</v>
      </c>
      <c r="K66" s="331">
        <v>92.64</v>
      </c>
      <c r="L66" s="330">
        <v>94.35</v>
      </c>
      <c r="M66" s="331">
        <v>96.65</v>
      </c>
      <c r="N66" s="330">
        <v>95.36</v>
      </c>
      <c r="O66" s="332">
        <v>4.4999999999999998E-2</v>
      </c>
      <c r="P66" s="333">
        <v>5.57E-2</v>
      </c>
      <c r="Q66" s="334">
        <v>5.1799999999999999E-2</v>
      </c>
      <c r="R66" s="327">
        <v>4.93</v>
      </c>
    </row>
    <row r="67" spans="1:18" s="302" customFormat="1" ht="13.5" customHeight="1">
      <c r="A67" s="323" t="s">
        <v>326</v>
      </c>
      <c r="B67" s="324">
        <v>39722</v>
      </c>
      <c r="C67" s="325">
        <v>43116</v>
      </c>
      <c r="D67" s="326"/>
      <c r="E67" s="327">
        <v>30000000</v>
      </c>
      <c r="F67" s="328">
        <v>96600000</v>
      </c>
      <c r="G67" s="327">
        <v>30000000</v>
      </c>
      <c r="H67" s="329">
        <v>27045295</v>
      </c>
      <c r="I67" s="327">
        <v>3239705</v>
      </c>
      <c r="J67" s="330">
        <v>0</v>
      </c>
      <c r="K67" s="331">
        <v>83.09</v>
      </c>
      <c r="L67" s="330">
        <v>88.11</v>
      </c>
      <c r="M67" s="331">
        <v>91.51</v>
      </c>
      <c r="N67" s="330">
        <v>89.2</v>
      </c>
      <c r="O67" s="332">
        <v>4.4999999999999998E-2</v>
      </c>
      <c r="P67" s="333">
        <v>7.1300000000000002E-2</v>
      </c>
      <c r="Q67" s="334">
        <v>6.1199999999999997E-2</v>
      </c>
      <c r="R67" s="327">
        <v>5.38</v>
      </c>
    </row>
    <row r="68" spans="1:18" s="302" customFormat="1" ht="13.5" customHeight="1">
      <c r="A68" s="323" t="s">
        <v>327</v>
      </c>
      <c r="B68" s="324">
        <v>39764</v>
      </c>
      <c r="C68" s="325">
        <v>43116</v>
      </c>
      <c r="D68" s="326"/>
      <c r="E68" s="327">
        <v>35000000</v>
      </c>
      <c r="F68" s="328">
        <v>85575000</v>
      </c>
      <c r="G68" s="327">
        <v>3500000</v>
      </c>
      <c r="H68" s="329">
        <v>2951915</v>
      </c>
      <c r="I68" s="327">
        <v>599185</v>
      </c>
      <c r="J68" s="330">
        <v>0</v>
      </c>
      <c r="K68" s="331">
        <v>72.94</v>
      </c>
      <c r="L68" s="330">
        <v>81.510000000000005</v>
      </c>
      <c r="M68" s="331">
        <v>83.57</v>
      </c>
      <c r="N68" s="330">
        <v>82.88</v>
      </c>
      <c r="O68" s="332">
        <v>4.4999999999999998E-2</v>
      </c>
      <c r="P68" s="333">
        <v>9.0700000000000003E-2</v>
      </c>
      <c r="Q68" s="334">
        <v>7.1900000000000006E-2</v>
      </c>
      <c r="R68" s="327">
        <v>5.72</v>
      </c>
    </row>
    <row r="69" spans="1:18" s="302" customFormat="1" ht="13.5" customHeight="1">
      <c r="A69" s="323" t="s">
        <v>334</v>
      </c>
      <c r="B69" s="324">
        <v>39792</v>
      </c>
      <c r="C69" s="325">
        <v>43116</v>
      </c>
      <c r="D69" s="326"/>
      <c r="E69" s="327">
        <v>30000000</v>
      </c>
      <c r="F69" s="328">
        <v>68200000</v>
      </c>
      <c r="G69" s="327">
        <v>30000000</v>
      </c>
      <c r="H69" s="329">
        <v>25145330</v>
      </c>
      <c r="I69" s="327">
        <v>5397670</v>
      </c>
      <c r="J69" s="330">
        <v>0</v>
      </c>
      <c r="K69" s="331">
        <v>77.33</v>
      </c>
      <c r="L69" s="330">
        <v>81.41</v>
      </c>
      <c r="M69" s="331">
        <v>83.49</v>
      </c>
      <c r="N69" s="330">
        <v>82.01</v>
      </c>
      <c r="O69" s="332">
        <v>4.4999999999999998E-2</v>
      </c>
      <c r="P69" s="333">
        <v>8.2199999999999995E-2</v>
      </c>
      <c r="Q69" s="334">
        <v>7.3599999999999999E-2</v>
      </c>
      <c r="R69" s="327">
        <v>5.77</v>
      </c>
    </row>
    <row r="70" spans="1:18" s="302" customFormat="1" ht="13.5" customHeight="1">
      <c r="A70" s="323" t="s">
        <v>335</v>
      </c>
      <c r="B70" s="324">
        <v>41003</v>
      </c>
      <c r="C70" s="325">
        <v>43116</v>
      </c>
      <c r="D70" s="326"/>
      <c r="E70" s="327">
        <v>50000000</v>
      </c>
      <c r="F70" s="328">
        <v>47700000</v>
      </c>
      <c r="G70" s="327">
        <v>42200000</v>
      </c>
      <c r="H70" s="329">
        <v>43515540</v>
      </c>
      <c r="I70" s="327">
        <v>0</v>
      </c>
      <c r="J70" s="330">
        <v>906200</v>
      </c>
      <c r="K70" s="331">
        <v>101.96</v>
      </c>
      <c r="L70" s="330">
        <v>101.23</v>
      </c>
      <c r="M70" s="331">
        <v>103.32</v>
      </c>
      <c r="N70" s="330">
        <v>102.15</v>
      </c>
      <c r="O70" s="332">
        <v>4.4999999999999998E-2</v>
      </c>
      <c r="P70" s="333">
        <v>4.1599999999999998E-2</v>
      </c>
      <c r="Q70" s="334">
        <v>4.1200000000000001E-2</v>
      </c>
      <c r="R70" s="327">
        <v>0.15</v>
      </c>
    </row>
    <row r="71" spans="1:18" s="260" customFormat="1" ht="12.6" customHeight="1">
      <c r="A71" s="323" t="s">
        <v>347</v>
      </c>
      <c r="B71" s="324">
        <v>41115</v>
      </c>
      <c r="C71" s="325">
        <v>43116</v>
      </c>
      <c r="D71" s="326"/>
      <c r="E71" s="327">
        <v>35000000</v>
      </c>
      <c r="F71" s="328">
        <v>172000000</v>
      </c>
      <c r="G71" s="327">
        <v>35000000</v>
      </c>
      <c r="H71" s="329">
        <v>36840424.990000002</v>
      </c>
      <c r="I71" s="327">
        <v>0</v>
      </c>
      <c r="J71" s="330">
        <v>1801925.01</v>
      </c>
      <c r="K71" s="331">
        <v>104.15</v>
      </c>
      <c r="L71" s="330">
        <v>104.86</v>
      </c>
      <c r="M71" s="331">
        <v>105.45</v>
      </c>
      <c r="N71" s="330">
        <v>105.15</v>
      </c>
      <c r="O71" s="332">
        <v>4.4999999999999998E-2</v>
      </c>
      <c r="P71" s="333">
        <v>3.6900000000000002E-2</v>
      </c>
      <c r="Q71" s="334">
        <v>3.49E-2</v>
      </c>
      <c r="R71" s="327">
        <v>0.16</v>
      </c>
    </row>
    <row r="72" spans="1:18" s="260" customFormat="1" ht="13.5" customHeight="1">
      <c r="A72" s="323" t="s">
        <v>348</v>
      </c>
      <c r="B72" s="324">
        <v>41206</v>
      </c>
      <c r="C72" s="325">
        <v>43116</v>
      </c>
      <c r="D72" s="326"/>
      <c r="E72" s="327">
        <v>45000000</v>
      </c>
      <c r="F72" s="328">
        <v>124950000</v>
      </c>
      <c r="G72" s="327">
        <v>45000000</v>
      </c>
      <c r="H72" s="329">
        <v>51092075</v>
      </c>
      <c r="I72" s="327">
        <v>0</v>
      </c>
      <c r="J72" s="330">
        <v>5538574.9900000002</v>
      </c>
      <c r="K72" s="331">
        <v>111.8</v>
      </c>
      <c r="L72" s="330">
        <v>112.19</v>
      </c>
      <c r="M72" s="331">
        <v>112.67</v>
      </c>
      <c r="N72" s="330">
        <v>112.31</v>
      </c>
      <c r="O72" s="332">
        <v>4.4999999999999998E-2</v>
      </c>
      <c r="P72" s="333">
        <v>2.12E-2</v>
      </c>
      <c r="Q72" s="334">
        <v>2.0199999999999999E-2</v>
      </c>
      <c r="R72" s="327">
        <v>0.03</v>
      </c>
    </row>
    <row r="73" spans="1:18" s="260" customFormat="1" ht="13.5" customHeight="1">
      <c r="A73" s="217" t="s">
        <v>349</v>
      </c>
      <c r="B73" s="219"/>
      <c r="C73" s="219">
        <v>43493</v>
      </c>
      <c r="D73" s="335">
        <v>3652</v>
      </c>
      <c r="E73" s="221">
        <f>+E74+E75+E76+E77+E78+E79</f>
        <v>195000000</v>
      </c>
      <c r="F73" s="221">
        <f>+F74+F75+F76+F77+F78+F79</f>
        <v>374975000</v>
      </c>
      <c r="G73" s="221">
        <f>+G74+G75+G76+G77+G78+G79</f>
        <v>157500000</v>
      </c>
      <c r="H73" s="221"/>
      <c r="I73" s="221"/>
      <c r="J73" s="221"/>
      <c r="K73" s="224"/>
      <c r="L73" s="224"/>
      <c r="M73" s="224"/>
      <c r="N73" s="224"/>
      <c r="O73" s="336">
        <v>4.9500000000000002E-2</v>
      </c>
      <c r="P73" s="226"/>
      <c r="Q73" s="226"/>
      <c r="R73" s="221"/>
    </row>
    <row r="74" spans="1:18" s="260" customFormat="1" ht="13.5" customHeight="1">
      <c r="A74" s="229" t="s">
        <v>344</v>
      </c>
      <c r="B74" s="230">
        <v>39841</v>
      </c>
      <c r="C74" s="230">
        <v>43493</v>
      </c>
      <c r="D74" s="231"/>
      <c r="E74" s="232">
        <v>30000000</v>
      </c>
      <c r="F74" s="337">
        <v>71800000</v>
      </c>
      <c r="G74" s="232">
        <v>30000000</v>
      </c>
      <c r="H74" s="232">
        <v>25458095</v>
      </c>
      <c r="I74" s="232">
        <v>4541905</v>
      </c>
      <c r="J74" s="233">
        <v>0</v>
      </c>
      <c r="K74" s="233">
        <v>83.31</v>
      </c>
      <c r="L74" s="233">
        <v>83.92</v>
      </c>
      <c r="M74" s="233">
        <v>86.87</v>
      </c>
      <c r="N74" s="233">
        <v>84.86</v>
      </c>
      <c r="O74" s="287">
        <v>4.9500000000000002E-2</v>
      </c>
      <c r="P74" s="235">
        <v>7.4700000000000003E-2</v>
      </c>
      <c r="Q74" s="235">
        <v>7.2099999999999997E-2</v>
      </c>
      <c r="R74" s="232">
        <v>5.17</v>
      </c>
    </row>
    <row r="75" spans="1:18" s="260" customFormat="1" ht="13.5" customHeight="1">
      <c r="A75" s="229" t="s">
        <v>345</v>
      </c>
      <c r="B75" s="230">
        <v>39911</v>
      </c>
      <c r="C75" s="230">
        <v>43493</v>
      </c>
      <c r="D75" s="231"/>
      <c r="E75" s="232">
        <v>35000000</v>
      </c>
      <c r="F75" s="337">
        <v>59050000</v>
      </c>
      <c r="G75" s="232">
        <v>35000000</v>
      </c>
      <c r="H75" s="232">
        <v>30330160</v>
      </c>
      <c r="I75" s="232">
        <v>5002340</v>
      </c>
      <c r="J75" s="233">
        <v>0</v>
      </c>
      <c r="K75" s="233">
        <v>83.47</v>
      </c>
      <c r="L75" s="233">
        <v>83.6</v>
      </c>
      <c r="M75" s="233">
        <v>88.17</v>
      </c>
      <c r="N75" s="233">
        <v>85.71</v>
      </c>
      <c r="O75" s="287">
        <v>4.9500000000000002E-2</v>
      </c>
      <c r="P75" s="235">
        <v>7.4800000000000005E-2</v>
      </c>
      <c r="Q75" s="235">
        <v>7.1099999999999997E-2</v>
      </c>
      <c r="R75" s="232">
        <v>3.53</v>
      </c>
    </row>
    <row r="76" spans="1:18" s="260" customFormat="1" ht="13.5" customHeight="1">
      <c r="A76" s="229" t="s">
        <v>346</v>
      </c>
      <c r="B76" s="230">
        <v>39960</v>
      </c>
      <c r="C76" s="230">
        <v>43493</v>
      </c>
      <c r="D76" s="231"/>
      <c r="E76" s="232">
        <v>35000000</v>
      </c>
      <c r="F76" s="337">
        <v>35475000</v>
      </c>
      <c r="G76" s="232">
        <v>24975000</v>
      </c>
      <c r="H76" s="232">
        <v>21303060</v>
      </c>
      <c r="I76" s="232">
        <v>4074037.5</v>
      </c>
      <c r="J76" s="233">
        <v>0</v>
      </c>
      <c r="K76" s="233">
        <v>82.35</v>
      </c>
      <c r="L76" s="233">
        <v>80.66</v>
      </c>
      <c r="M76" s="233">
        <v>86.51</v>
      </c>
      <c r="N76" s="233">
        <v>83.69</v>
      </c>
      <c r="O76" s="287">
        <v>4.9500000000000002E-2</v>
      </c>
      <c r="P76" s="235">
        <v>7.6999999999999999E-2</v>
      </c>
      <c r="Q76" s="235">
        <v>7.4700000000000003E-2</v>
      </c>
      <c r="R76" s="232">
        <v>2.27</v>
      </c>
    </row>
    <row r="77" spans="1:18" s="260" customFormat="1" ht="13.5" customHeight="1">
      <c r="A77" s="229" t="s">
        <v>326</v>
      </c>
      <c r="B77" s="338">
        <v>40023</v>
      </c>
      <c r="C77" s="230">
        <v>43493</v>
      </c>
      <c r="D77" s="339"/>
      <c r="E77" s="232">
        <v>35000000</v>
      </c>
      <c r="F77" s="340">
        <v>24250000</v>
      </c>
      <c r="G77" s="232">
        <v>7525000</v>
      </c>
      <c r="H77" s="269">
        <v>6086170</v>
      </c>
      <c r="I77" s="232">
        <v>1439582.5</v>
      </c>
      <c r="J77" s="270">
        <v>0</v>
      </c>
      <c r="K77" s="233">
        <v>77.760000000000005</v>
      </c>
      <c r="L77" s="270">
        <v>80.33</v>
      </c>
      <c r="M77" s="233">
        <v>81.42</v>
      </c>
      <c r="N77" s="270">
        <v>80.87</v>
      </c>
      <c r="O77" s="287">
        <v>4.9500000000000002E-2</v>
      </c>
      <c r="P77" s="272">
        <v>8.5699999999999998E-2</v>
      </c>
      <c r="Q77" s="235">
        <v>7.9899999999999999E-2</v>
      </c>
      <c r="R77" s="232">
        <v>2.2400000000000002</v>
      </c>
    </row>
    <row r="78" spans="1:18" s="260" customFormat="1" ht="12.6" customHeight="1">
      <c r="A78" s="229" t="s">
        <v>327</v>
      </c>
      <c r="B78" s="338">
        <v>40086</v>
      </c>
      <c r="C78" s="230">
        <v>43493</v>
      </c>
      <c r="D78" s="339"/>
      <c r="E78" s="232">
        <v>30000000</v>
      </c>
      <c r="F78" s="340">
        <v>98550000</v>
      </c>
      <c r="G78" s="232">
        <v>30000000</v>
      </c>
      <c r="H78" s="269">
        <v>25830589.989999998</v>
      </c>
      <c r="I78" s="232">
        <v>4430410.01</v>
      </c>
      <c r="J78" s="270">
        <v>0</v>
      </c>
      <c r="K78" s="233">
        <v>84.13</v>
      </c>
      <c r="L78" s="270">
        <v>84.78</v>
      </c>
      <c r="M78" s="233">
        <v>85.81</v>
      </c>
      <c r="N78" s="270">
        <v>85.23</v>
      </c>
      <c r="O78" s="287">
        <v>4.9500000000000002E-2</v>
      </c>
      <c r="P78" s="272">
        <v>7.46E-2</v>
      </c>
      <c r="Q78" s="235">
        <v>7.2700000000000001E-2</v>
      </c>
      <c r="R78" s="232">
        <v>1.57</v>
      </c>
    </row>
    <row r="79" spans="1:18" s="260" customFormat="1" ht="13.5" customHeight="1">
      <c r="A79" s="229" t="s">
        <v>334</v>
      </c>
      <c r="B79" s="338">
        <v>40088</v>
      </c>
      <c r="C79" s="230">
        <v>43493</v>
      </c>
      <c r="D79" s="339"/>
      <c r="E79" s="232">
        <v>30000000</v>
      </c>
      <c r="F79" s="340">
        <v>85850000</v>
      </c>
      <c r="G79" s="232">
        <v>30000000</v>
      </c>
      <c r="H79" s="269">
        <v>25884690.010000002</v>
      </c>
      <c r="I79" s="232">
        <v>4385310</v>
      </c>
      <c r="J79" s="270">
        <v>0</v>
      </c>
      <c r="K79" s="233">
        <v>84.63</v>
      </c>
      <c r="L79" s="270">
        <v>85.21</v>
      </c>
      <c r="M79" s="233">
        <v>85.64</v>
      </c>
      <c r="N79" s="270">
        <v>85.38</v>
      </c>
      <c r="O79" s="287">
        <v>4.9500000000000002E-2</v>
      </c>
      <c r="P79" s="272">
        <v>7.3800000000000004E-2</v>
      </c>
      <c r="Q79" s="235">
        <v>7.2499999999999995E-2</v>
      </c>
      <c r="R79" s="232">
        <v>1.46</v>
      </c>
    </row>
    <row r="80" spans="1:18" s="260" customFormat="1" ht="13.5" customHeight="1">
      <c r="A80" s="341" t="s">
        <v>350</v>
      </c>
      <c r="B80" s="219"/>
      <c r="C80" s="219">
        <v>45769</v>
      </c>
      <c r="D80" s="335">
        <v>3653</v>
      </c>
      <c r="E80" s="221">
        <f>E82+E81+E83+E84+E85</f>
        <v>300000000</v>
      </c>
      <c r="F80" s="221">
        <f>F82+F81+F83+F84+F85</f>
        <v>583316452</v>
      </c>
      <c r="G80" s="221">
        <f>G82+G81+G83+G84+G85</f>
        <v>235000000</v>
      </c>
      <c r="H80" s="221"/>
      <c r="I80" s="221"/>
      <c r="J80" s="221"/>
      <c r="K80" s="224"/>
      <c r="L80" s="224"/>
      <c r="M80" s="224"/>
      <c r="N80" s="224"/>
      <c r="O80" s="336">
        <v>2.3E-2</v>
      </c>
      <c r="P80" s="226"/>
      <c r="Q80" s="226"/>
      <c r="R80" s="221"/>
    </row>
    <row r="81" spans="1:18" s="260" customFormat="1" ht="12" customHeight="1">
      <c r="A81" s="229" t="s">
        <v>344</v>
      </c>
      <c r="B81" s="230">
        <v>42116</v>
      </c>
      <c r="C81" s="230">
        <v>45769</v>
      </c>
      <c r="D81" s="231"/>
      <c r="E81" s="232">
        <v>50000000</v>
      </c>
      <c r="F81" s="337">
        <v>122100000</v>
      </c>
      <c r="G81" s="232">
        <v>50000000</v>
      </c>
      <c r="H81" s="232">
        <v>51211735</v>
      </c>
      <c r="I81" s="232">
        <v>0</v>
      </c>
      <c r="J81" s="233">
        <v>1211735</v>
      </c>
      <c r="K81" s="233">
        <v>100.73</v>
      </c>
      <c r="L81" s="233">
        <v>100.45</v>
      </c>
      <c r="M81" s="233">
        <v>107.65</v>
      </c>
      <c r="N81" s="233">
        <v>102.42</v>
      </c>
      <c r="O81" s="287">
        <v>2.3E-2</v>
      </c>
      <c r="P81" s="235">
        <v>2.23E-2</v>
      </c>
      <c r="Q81" s="235">
        <v>2.0400000000000001E-2</v>
      </c>
      <c r="R81" s="232">
        <v>0.01</v>
      </c>
    </row>
    <row r="82" spans="1:18" s="260" customFormat="1" ht="12" customHeight="1">
      <c r="A82" s="229" t="s">
        <v>351</v>
      </c>
      <c r="B82" s="230">
        <v>42277</v>
      </c>
      <c r="C82" s="230">
        <v>45769</v>
      </c>
      <c r="D82" s="231"/>
      <c r="E82" s="232">
        <v>50000000</v>
      </c>
      <c r="F82" s="337">
        <v>122858226</v>
      </c>
      <c r="G82" s="232">
        <v>0</v>
      </c>
      <c r="H82" s="186" t="s">
        <v>267</v>
      </c>
      <c r="I82" s="186" t="s">
        <v>267</v>
      </c>
      <c r="J82" s="186" t="s">
        <v>267</v>
      </c>
      <c r="K82" s="233">
        <v>96.47</v>
      </c>
      <c r="L82" s="186" t="s">
        <v>267</v>
      </c>
      <c r="M82" s="186" t="s">
        <v>267</v>
      </c>
      <c r="N82" s="186" t="s">
        <v>267</v>
      </c>
      <c r="O82" s="287">
        <v>2.3E-2</v>
      </c>
      <c r="P82" s="235">
        <v>2.7400000000000001E-2</v>
      </c>
      <c r="Q82" s="186" t="s">
        <v>267</v>
      </c>
      <c r="R82" s="232">
        <v>0.01</v>
      </c>
    </row>
    <row r="83" spans="1:18" s="260" customFormat="1" ht="12" customHeight="1">
      <c r="A83" s="229" t="s">
        <v>346</v>
      </c>
      <c r="B83" s="230">
        <v>42298</v>
      </c>
      <c r="C83" s="230">
        <v>45769</v>
      </c>
      <c r="D83" s="231"/>
      <c r="E83" s="232">
        <v>65000000</v>
      </c>
      <c r="F83" s="337">
        <v>123108226</v>
      </c>
      <c r="G83" s="232">
        <v>50000000</v>
      </c>
      <c r="H83" s="233">
        <v>49850613.170000002</v>
      </c>
      <c r="I83" s="233">
        <v>719386.84</v>
      </c>
      <c r="J83" s="233">
        <v>0</v>
      </c>
      <c r="K83" s="233">
        <v>97.07</v>
      </c>
      <c r="L83" s="233">
        <v>97.82</v>
      </c>
      <c r="M83" s="233">
        <v>99.28</v>
      </c>
      <c r="N83" s="233">
        <v>98.56</v>
      </c>
      <c r="O83" s="287">
        <v>2.3E-2</v>
      </c>
      <c r="P83" s="235">
        <v>2.6700000000000002E-2</v>
      </c>
      <c r="Q83" s="235">
        <v>2.4799999999999999E-2</v>
      </c>
      <c r="R83" s="232">
        <v>0.01</v>
      </c>
    </row>
    <row r="84" spans="1:18" s="260" customFormat="1" ht="13.7" customHeight="1">
      <c r="A84" s="229" t="s">
        <v>326</v>
      </c>
      <c r="B84" s="230">
        <v>42326</v>
      </c>
      <c r="C84" s="230">
        <v>45769</v>
      </c>
      <c r="D84" s="231"/>
      <c r="E84" s="232">
        <v>70000000</v>
      </c>
      <c r="F84" s="337">
        <v>109600000</v>
      </c>
      <c r="G84" s="232">
        <v>70000000</v>
      </c>
      <c r="H84" s="233">
        <v>68692500</v>
      </c>
      <c r="I84" s="233">
        <v>1426500</v>
      </c>
      <c r="J84" s="233">
        <v>0</v>
      </c>
      <c r="K84" s="233">
        <v>97.54</v>
      </c>
      <c r="L84" s="233">
        <v>97.51</v>
      </c>
      <c r="M84" s="233">
        <v>98.49</v>
      </c>
      <c r="N84" s="233">
        <v>97.96</v>
      </c>
      <c r="O84" s="287">
        <v>2.3E-2</v>
      </c>
      <c r="P84" s="235">
        <v>2.6100000000000002E-2</v>
      </c>
      <c r="Q84" s="235">
        <v>2.5600000000000001E-2</v>
      </c>
      <c r="R84" s="232">
        <v>0.01</v>
      </c>
    </row>
    <row r="85" spans="1:18" s="260" customFormat="1" ht="18" customHeight="1">
      <c r="A85" s="342" t="s">
        <v>327</v>
      </c>
      <c r="B85" s="236">
        <v>42347</v>
      </c>
      <c r="C85" s="230">
        <v>45769</v>
      </c>
      <c r="D85" s="237"/>
      <c r="E85" s="239">
        <v>65000000</v>
      </c>
      <c r="F85" s="343">
        <v>105650000</v>
      </c>
      <c r="G85" s="239">
        <v>65000000</v>
      </c>
      <c r="H85" s="238">
        <v>65063370</v>
      </c>
      <c r="I85" s="238">
        <v>162050</v>
      </c>
      <c r="J85" s="238">
        <v>30420</v>
      </c>
      <c r="K85" s="238">
        <v>99</v>
      </c>
      <c r="L85" s="238">
        <v>98.76</v>
      </c>
      <c r="M85" s="238">
        <v>100.19</v>
      </c>
      <c r="N85" s="238">
        <v>99.8</v>
      </c>
      <c r="O85" s="287">
        <v>2.3E-2</v>
      </c>
      <c r="P85" s="240">
        <v>2.4299999999999999E-2</v>
      </c>
      <c r="Q85" s="240">
        <v>2.3400000000000001E-2</v>
      </c>
      <c r="R85" s="239">
        <v>0.01</v>
      </c>
    </row>
    <row r="86" spans="1:18" s="346" customFormat="1" ht="12.75" customHeight="1">
      <c r="A86" s="289" t="s">
        <v>352</v>
      </c>
      <c r="B86" s="290"/>
      <c r="C86" s="290"/>
      <c r="D86" s="291"/>
      <c r="E86" s="244">
        <f>E63+E73+E80</f>
        <v>825000000</v>
      </c>
      <c r="F86" s="244">
        <f>F63+F73+F80</f>
        <v>1809226452</v>
      </c>
      <c r="G86" s="244">
        <f>G63+G73+G80</f>
        <v>683200000</v>
      </c>
      <c r="H86" s="244">
        <f>SUM(H63:H85)</f>
        <v>658268156.66000009</v>
      </c>
      <c r="I86" s="244">
        <f>SUM(I63:I85)</f>
        <v>39312988.350000001</v>
      </c>
      <c r="J86" s="244">
        <f>SUM(J63:J85)</f>
        <v>9488855</v>
      </c>
      <c r="K86" s="344"/>
      <c r="L86" s="345"/>
      <c r="M86" s="345"/>
      <c r="N86" s="245"/>
      <c r="O86" s="290"/>
      <c r="P86" s="246"/>
      <c r="Q86" s="290"/>
      <c r="R86" s="247"/>
    </row>
    <row r="87" spans="1:18" s="346" customFormat="1" ht="8.25" customHeight="1">
      <c r="A87" s="294" t="s">
        <v>340</v>
      </c>
      <c r="B87" s="182"/>
      <c r="C87" s="182"/>
      <c r="D87" s="182"/>
      <c r="E87" s="270"/>
      <c r="F87" s="270"/>
      <c r="G87" s="270"/>
      <c r="H87" s="270"/>
      <c r="I87" s="270"/>
      <c r="J87" s="270"/>
      <c r="K87" s="301"/>
      <c r="L87" s="301"/>
      <c r="M87" s="301"/>
      <c r="N87" s="301"/>
      <c r="O87" s="347"/>
      <c r="P87" s="182"/>
      <c r="Q87" s="182"/>
      <c r="R87" s="269"/>
    </row>
    <row r="88" spans="1:18" s="260" customFormat="1" ht="13.5" customHeight="1">
      <c r="A88" s="298" t="s">
        <v>353</v>
      </c>
      <c r="B88" s="198"/>
      <c r="C88" s="198"/>
      <c r="D88" s="198"/>
      <c r="E88" s="202"/>
      <c r="F88" s="295"/>
      <c r="J88" s="297"/>
      <c r="P88" s="299"/>
    </row>
    <row r="89" spans="1:18" s="260" customFormat="1" ht="12" customHeight="1">
      <c r="A89" s="298"/>
      <c r="B89" s="198"/>
      <c r="C89" s="198"/>
      <c r="D89" s="198"/>
      <c r="E89" s="202"/>
      <c r="F89" s="295"/>
      <c r="J89" s="297"/>
      <c r="P89" s="299"/>
    </row>
    <row r="90" spans="1:18" s="260" customFormat="1" ht="14.25" customHeight="1">
      <c r="A90" s="298" t="s">
        <v>354</v>
      </c>
      <c r="B90" s="198"/>
      <c r="C90" s="198"/>
      <c r="D90" s="198"/>
      <c r="E90" s="202"/>
      <c r="F90" s="295"/>
      <c r="J90" s="297"/>
      <c r="P90" s="299"/>
    </row>
    <row r="91" spans="1:18" s="260" customFormat="1" ht="12.6" customHeight="1">
      <c r="A91" s="298" t="s">
        <v>342</v>
      </c>
      <c r="B91" s="198"/>
      <c r="C91" s="198"/>
      <c r="D91" s="198"/>
      <c r="E91" s="202"/>
      <c r="F91" s="295"/>
      <c r="J91" s="297"/>
      <c r="P91" s="299"/>
    </row>
    <row r="92" spans="1:18" s="154" customFormat="1">
      <c r="A92" s="535" t="s">
        <v>269</v>
      </c>
      <c r="B92" s="535"/>
      <c r="C92" s="535"/>
      <c r="D92" s="535"/>
      <c r="E92" s="535"/>
      <c r="F92" s="535"/>
      <c r="G92" s="535"/>
      <c r="H92" s="535"/>
      <c r="I92" s="535"/>
      <c r="J92" s="535"/>
      <c r="K92" s="535"/>
      <c r="L92" s="535"/>
      <c r="M92" s="535"/>
      <c r="N92" s="535"/>
      <c r="O92" s="535"/>
      <c r="P92" s="535"/>
      <c r="Q92" s="535"/>
      <c r="R92" s="535"/>
    </row>
    <row r="93" spans="1:18" s="154" customFormat="1">
      <c r="A93" s="532" t="s">
        <v>270</v>
      </c>
      <c r="B93" s="532"/>
      <c r="C93" s="532"/>
      <c r="D93" s="532"/>
      <c r="E93" s="532"/>
      <c r="F93" s="532"/>
      <c r="G93" s="532"/>
      <c r="H93" s="532"/>
      <c r="I93" s="532"/>
      <c r="J93" s="532"/>
      <c r="K93" s="532"/>
      <c r="L93" s="532"/>
      <c r="M93" s="532"/>
      <c r="N93" s="532"/>
      <c r="O93" s="532"/>
      <c r="P93" s="532"/>
      <c r="Q93" s="532"/>
      <c r="R93" s="532"/>
    </row>
    <row r="94" spans="1:18" s="260" customFormat="1" ht="12.6" customHeight="1">
      <c r="A94" s="348" t="s">
        <v>271</v>
      </c>
      <c r="B94" s="198"/>
      <c r="C94" s="198"/>
      <c r="D94" s="198"/>
      <c r="E94" s="202"/>
      <c r="F94" s="295"/>
      <c r="J94" s="297"/>
      <c r="P94" s="299"/>
    </row>
    <row r="95" spans="1:18" s="260" customFormat="1" ht="12.6" customHeight="1">
      <c r="A95" s="217" t="s">
        <v>355</v>
      </c>
      <c r="B95" s="349"/>
      <c r="C95" s="219">
        <v>44025</v>
      </c>
      <c r="D95" s="335">
        <v>3834</v>
      </c>
      <c r="E95" s="221">
        <f>SUM(E96:E104)</f>
        <v>295000000</v>
      </c>
      <c r="F95" s="221">
        <f>SUM(F96:F104)</f>
        <v>856940000</v>
      </c>
      <c r="G95" s="221">
        <f>SUM(G96:G104)</f>
        <v>313110000</v>
      </c>
      <c r="H95" s="350"/>
      <c r="I95" s="351"/>
      <c r="J95" s="352"/>
      <c r="K95" s="350"/>
      <c r="L95" s="350"/>
      <c r="M95" s="350"/>
      <c r="N95" s="350"/>
      <c r="O95" s="336">
        <v>0.05</v>
      </c>
      <c r="P95" s="350"/>
      <c r="Q95" s="350"/>
      <c r="R95" s="350"/>
    </row>
    <row r="96" spans="1:18" s="260" customFormat="1" ht="12.6" customHeight="1">
      <c r="A96" s="273" t="s">
        <v>323</v>
      </c>
      <c r="B96" s="274">
        <v>40191</v>
      </c>
      <c r="C96" s="230">
        <v>44025</v>
      </c>
      <c r="D96" s="339"/>
      <c r="E96" s="232">
        <v>30000000</v>
      </c>
      <c r="F96" s="340">
        <v>87200000</v>
      </c>
      <c r="G96" s="232">
        <v>30000000</v>
      </c>
      <c r="H96" s="353">
        <v>27111545.010000002</v>
      </c>
      <c r="I96" s="269">
        <v>2888454.99</v>
      </c>
      <c r="J96" s="232">
        <v>0</v>
      </c>
      <c r="K96" s="270">
        <v>87.9</v>
      </c>
      <c r="L96" s="233">
        <v>88.85</v>
      </c>
      <c r="M96" s="270">
        <v>95.29</v>
      </c>
      <c r="N96" s="233">
        <v>90.37</v>
      </c>
      <c r="O96" s="354">
        <v>0.05</v>
      </c>
      <c r="P96" s="235">
        <v>6.7400000000000002E-2</v>
      </c>
      <c r="Q96" s="272">
        <v>6.3700000000000007E-2</v>
      </c>
      <c r="R96" s="232">
        <v>0.39</v>
      </c>
    </row>
    <row r="97" spans="1:18" s="260" customFormat="1" ht="12.6" customHeight="1">
      <c r="A97" s="273" t="s">
        <v>324</v>
      </c>
      <c r="B97" s="274">
        <v>40233</v>
      </c>
      <c r="C97" s="230">
        <v>44025</v>
      </c>
      <c r="D97" s="339"/>
      <c r="E97" s="232">
        <v>30000000</v>
      </c>
      <c r="F97" s="340">
        <v>97850000</v>
      </c>
      <c r="G97" s="232">
        <v>30000000</v>
      </c>
      <c r="H97" s="353">
        <v>28491570</v>
      </c>
      <c r="I97" s="269">
        <v>1682430.01</v>
      </c>
      <c r="J97" s="232">
        <v>0</v>
      </c>
      <c r="K97" s="270">
        <v>93.31</v>
      </c>
      <c r="L97" s="233">
        <v>93.97</v>
      </c>
      <c r="M97" s="270">
        <v>95.16</v>
      </c>
      <c r="N97" s="233">
        <v>94.39</v>
      </c>
      <c r="O97" s="354">
        <v>0.05</v>
      </c>
      <c r="P97" s="235">
        <v>5.9700000000000003E-2</v>
      </c>
      <c r="Q97" s="272">
        <v>5.8200000000000002E-2</v>
      </c>
      <c r="R97" s="232">
        <v>0.24</v>
      </c>
    </row>
    <row r="98" spans="1:18" s="260" customFormat="1" ht="12.6" customHeight="1">
      <c r="A98" s="273" t="s">
        <v>325</v>
      </c>
      <c r="B98" s="274">
        <v>40239</v>
      </c>
      <c r="C98" s="230">
        <v>44025</v>
      </c>
      <c r="D98" s="339"/>
      <c r="E98" s="232">
        <v>30000000</v>
      </c>
      <c r="F98" s="340">
        <v>81100000</v>
      </c>
      <c r="G98" s="232">
        <v>30000000</v>
      </c>
      <c r="H98" s="353">
        <v>28497180</v>
      </c>
      <c r="I98" s="269">
        <v>1700820</v>
      </c>
      <c r="J98" s="232">
        <v>0</v>
      </c>
      <c r="K98" s="270">
        <v>93.45</v>
      </c>
      <c r="L98" s="233">
        <v>93.95</v>
      </c>
      <c r="M98" s="270">
        <v>95.17</v>
      </c>
      <c r="N98" s="233">
        <v>94.33</v>
      </c>
      <c r="O98" s="354">
        <v>0.05</v>
      </c>
      <c r="P98" s="235">
        <v>5.9499999999999997E-2</v>
      </c>
      <c r="Q98" s="272">
        <v>5.8299999999999998E-2</v>
      </c>
      <c r="R98" s="232">
        <v>0.18</v>
      </c>
    </row>
    <row r="99" spans="1:18" s="260" customFormat="1" ht="12.75" customHeight="1">
      <c r="A99" s="273" t="s">
        <v>326</v>
      </c>
      <c r="B99" s="274">
        <v>40268</v>
      </c>
      <c r="C99" s="230">
        <v>44025</v>
      </c>
      <c r="D99" s="339"/>
      <c r="E99" s="232">
        <v>30000000</v>
      </c>
      <c r="F99" s="340">
        <v>61000000</v>
      </c>
      <c r="G99" s="232">
        <v>30000000</v>
      </c>
      <c r="H99" s="353">
        <v>28118425</v>
      </c>
      <c r="I99" s="269">
        <v>2196575</v>
      </c>
      <c r="J99" s="232">
        <v>0</v>
      </c>
      <c r="K99" s="270">
        <v>92.05</v>
      </c>
      <c r="L99" s="233">
        <v>92.4</v>
      </c>
      <c r="M99" s="270">
        <v>93.9</v>
      </c>
      <c r="N99" s="233">
        <v>92.68</v>
      </c>
      <c r="O99" s="354">
        <v>0.05</v>
      </c>
      <c r="P99" s="235">
        <v>6.1499999999999999E-2</v>
      </c>
      <c r="Q99" s="272">
        <v>6.0600000000000001E-2</v>
      </c>
      <c r="R99" s="232">
        <v>0.18</v>
      </c>
    </row>
    <row r="100" spans="1:18" s="260" customFormat="1" ht="12.6" customHeight="1">
      <c r="A100" s="273" t="s">
        <v>327</v>
      </c>
      <c r="B100" s="274">
        <v>40296</v>
      </c>
      <c r="C100" s="230">
        <v>44025</v>
      </c>
      <c r="D100" s="339"/>
      <c r="E100" s="232">
        <v>30000000</v>
      </c>
      <c r="F100" s="340">
        <v>65900000</v>
      </c>
      <c r="G100" s="232">
        <v>30000000</v>
      </c>
      <c r="H100" s="353">
        <v>27594075</v>
      </c>
      <c r="I100" s="269">
        <v>2837925</v>
      </c>
      <c r="J100" s="232">
        <v>0</v>
      </c>
      <c r="K100" s="270">
        <v>89.2</v>
      </c>
      <c r="L100" s="233">
        <v>89.6</v>
      </c>
      <c r="M100" s="270">
        <v>92.19</v>
      </c>
      <c r="N100" s="233">
        <v>90.54</v>
      </c>
      <c r="O100" s="354">
        <v>0.05</v>
      </c>
      <c r="P100" s="235">
        <v>6.5799999999999997E-2</v>
      </c>
      <c r="Q100" s="272">
        <v>6.3799999999999996E-2</v>
      </c>
      <c r="R100" s="232">
        <v>0.17</v>
      </c>
    </row>
    <row r="101" spans="1:18" s="260" customFormat="1" ht="12.6" customHeight="1">
      <c r="A101" s="273" t="s">
        <v>356</v>
      </c>
      <c r="B101" s="274">
        <v>40325</v>
      </c>
      <c r="C101" s="230">
        <v>44025</v>
      </c>
      <c r="D101" s="339"/>
      <c r="E101" s="232">
        <v>30000000</v>
      </c>
      <c r="F101" s="340">
        <v>95500000</v>
      </c>
      <c r="G101" s="233">
        <v>0</v>
      </c>
      <c r="H101" s="187" t="s">
        <v>267</v>
      </c>
      <c r="I101" s="355" t="s">
        <v>267</v>
      </c>
      <c r="J101" s="233" t="s">
        <v>267</v>
      </c>
      <c r="K101" s="270">
        <v>86.28</v>
      </c>
      <c r="L101" s="186" t="s">
        <v>267</v>
      </c>
      <c r="M101" s="355" t="s">
        <v>267</v>
      </c>
      <c r="N101" s="186" t="s">
        <v>267</v>
      </c>
      <c r="O101" s="354">
        <v>0.05</v>
      </c>
      <c r="P101" s="235">
        <v>7.0400000000000004E-2</v>
      </c>
      <c r="Q101" s="272" t="s">
        <v>267</v>
      </c>
      <c r="R101" s="232">
        <v>0.18</v>
      </c>
    </row>
    <row r="102" spans="1:18" s="260" customFormat="1" ht="12.6" customHeight="1">
      <c r="A102" s="273" t="s">
        <v>335</v>
      </c>
      <c r="B102" s="274">
        <v>40359</v>
      </c>
      <c r="C102" s="230">
        <v>44025</v>
      </c>
      <c r="D102" s="339"/>
      <c r="E102" s="232">
        <v>45000000</v>
      </c>
      <c r="F102" s="340">
        <v>91100000</v>
      </c>
      <c r="G102" s="234">
        <v>45000000</v>
      </c>
      <c r="H102" s="356">
        <v>42533165.009999998</v>
      </c>
      <c r="I102" s="357">
        <v>3501834.99</v>
      </c>
      <c r="J102" s="234">
        <v>0</v>
      </c>
      <c r="K102" s="270">
        <v>91.14</v>
      </c>
      <c r="L102" s="234">
        <v>91.69</v>
      </c>
      <c r="M102" s="357">
        <v>93.56</v>
      </c>
      <c r="N102" s="234">
        <v>92.22</v>
      </c>
      <c r="O102" s="354">
        <v>0.05</v>
      </c>
      <c r="P102" s="235">
        <v>6.3E-2</v>
      </c>
      <c r="Q102" s="272">
        <v>6.1499999999999999E-2</v>
      </c>
      <c r="R102" s="232">
        <v>0.2</v>
      </c>
    </row>
    <row r="103" spans="1:18" s="260" customFormat="1" ht="12.6" customHeight="1">
      <c r="A103" s="273" t="s">
        <v>347</v>
      </c>
      <c r="B103" s="274">
        <v>40388</v>
      </c>
      <c r="C103" s="230">
        <v>44025</v>
      </c>
      <c r="D103" s="339"/>
      <c r="E103" s="232">
        <v>45000000</v>
      </c>
      <c r="F103" s="340">
        <v>114860000</v>
      </c>
      <c r="G103" s="234">
        <v>93110000</v>
      </c>
      <c r="H103" s="356">
        <v>86390328</v>
      </c>
      <c r="I103" s="357">
        <v>6924514</v>
      </c>
      <c r="J103" s="234">
        <v>0</v>
      </c>
      <c r="K103" s="270">
        <v>92.1</v>
      </c>
      <c r="L103" s="234">
        <v>91.18</v>
      </c>
      <c r="M103" s="357">
        <v>94.2</v>
      </c>
      <c r="N103" s="234">
        <v>92.56</v>
      </c>
      <c r="O103" s="354">
        <v>0.05</v>
      </c>
      <c r="P103" s="235">
        <v>6.1699999999999998E-2</v>
      </c>
      <c r="Q103" s="272">
        <v>6.0999999999999999E-2</v>
      </c>
      <c r="R103" s="232">
        <v>0.18</v>
      </c>
    </row>
    <row r="104" spans="1:18" s="260" customFormat="1" ht="12.6" customHeight="1">
      <c r="A104" s="278" t="s">
        <v>348</v>
      </c>
      <c r="B104" s="358">
        <v>40492</v>
      </c>
      <c r="C104" s="236">
        <v>44025</v>
      </c>
      <c r="D104" s="359"/>
      <c r="E104" s="239">
        <v>25000000</v>
      </c>
      <c r="F104" s="360">
        <v>162430000</v>
      </c>
      <c r="G104" s="361">
        <v>25000000</v>
      </c>
      <c r="H104" s="362">
        <v>24092814.969999999</v>
      </c>
      <c r="I104" s="363">
        <v>1317185.04</v>
      </c>
      <c r="J104" s="361">
        <v>0</v>
      </c>
      <c r="K104" s="364">
        <v>93.89</v>
      </c>
      <c r="L104" s="361">
        <v>94.53</v>
      </c>
      <c r="M104" s="363">
        <v>95.31</v>
      </c>
      <c r="N104" s="361">
        <v>94.73</v>
      </c>
      <c r="O104" s="288">
        <v>0.05</v>
      </c>
      <c r="P104" s="240">
        <v>5.9299999999999999E-2</v>
      </c>
      <c r="Q104" s="365">
        <v>5.8099999999999999E-2</v>
      </c>
      <c r="R104" s="239">
        <v>0.17</v>
      </c>
    </row>
    <row r="105" spans="1:18" s="260" customFormat="1" ht="12.6" customHeight="1">
      <c r="A105" s="366" t="s">
        <v>357</v>
      </c>
      <c r="B105" s="367"/>
      <c r="C105" s="368">
        <v>44396</v>
      </c>
      <c r="D105" s="369">
        <v>3834</v>
      </c>
      <c r="E105" s="370">
        <f>+E106+E107+E108+E109+E110+E111+E112</f>
        <v>320000000</v>
      </c>
      <c r="F105" s="370">
        <f>+F106+F107+F108+F109+F110+F111+F112</f>
        <v>777335000</v>
      </c>
      <c r="G105" s="370">
        <f>+G106+G107+G108+G109+G110+G111+G112</f>
        <v>322900000</v>
      </c>
      <c r="H105" s="371"/>
      <c r="I105" s="372"/>
      <c r="J105" s="373"/>
      <c r="K105" s="371"/>
      <c r="L105" s="371"/>
      <c r="M105" s="371"/>
      <c r="N105" s="371"/>
      <c r="O105" s="374">
        <v>0.05</v>
      </c>
      <c r="P105" s="371"/>
      <c r="Q105" s="371"/>
      <c r="R105" s="375"/>
    </row>
    <row r="106" spans="1:18" s="260" customFormat="1" ht="12.6" customHeight="1">
      <c r="A106" s="229" t="s">
        <v>323</v>
      </c>
      <c r="B106" s="230">
        <v>40562</v>
      </c>
      <c r="C106" s="230">
        <v>44396</v>
      </c>
      <c r="D106" s="231"/>
      <c r="E106" s="232">
        <v>45000000</v>
      </c>
      <c r="F106" s="340">
        <v>154220000</v>
      </c>
      <c r="G106" s="232">
        <v>45000000</v>
      </c>
      <c r="H106" s="353">
        <v>43510425.009999998</v>
      </c>
      <c r="I106" s="269">
        <v>1489574.99</v>
      </c>
      <c r="J106" s="232">
        <v>0</v>
      </c>
      <c r="K106" s="270">
        <v>95.47</v>
      </c>
      <c r="L106" s="233">
        <v>96.52</v>
      </c>
      <c r="M106" s="270">
        <v>97.02</v>
      </c>
      <c r="N106" s="233">
        <v>96.69</v>
      </c>
      <c r="O106" s="354">
        <v>0.05</v>
      </c>
      <c r="P106" s="235">
        <v>5.6500000000000002E-2</v>
      </c>
      <c r="Q106" s="272">
        <v>5.4899999999999997E-2</v>
      </c>
      <c r="R106" s="232">
        <v>0.18</v>
      </c>
    </row>
    <row r="107" spans="1:18" s="260" customFormat="1" ht="12.6" customHeight="1">
      <c r="A107" s="229" t="s">
        <v>358</v>
      </c>
      <c r="B107" s="230">
        <v>40611</v>
      </c>
      <c r="C107" s="230">
        <v>44396</v>
      </c>
      <c r="D107" s="231"/>
      <c r="E107" s="232">
        <v>35000000</v>
      </c>
      <c r="F107" s="340">
        <v>123750000</v>
      </c>
      <c r="G107" s="232">
        <v>35000000</v>
      </c>
      <c r="H107" s="353">
        <v>34309869.979999997</v>
      </c>
      <c r="I107" s="269">
        <v>924630.02</v>
      </c>
      <c r="J107" s="232">
        <v>0</v>
      </c>
      <c r="K107" s="270">
        <v>96.13</v>
      </c>
      <c r="L107" s="233">
        <v>97.08</v>
      </c>
      <c r="M107" s="233">
        <v>97.61</v>
      </c>
      <c r="N107" s="233">
        <v>97.36</v>
      </c>
      <c r="O107" s="354">
        <v>0.05</v>
      </c>
      <c r="P107" s="235">
        <v>5.57E-2</v>
      </c>
      <c r="Q107" s="272">
        <v>5.3999999999999999E-2</v>
      </c>
      <c r="R107" s="232">
        <v>0.18</v>
      </c>
    </row>
    <row r="108" spans="1:18" s="260" customFormat="1" ht="12.6" customHeight="1">
      <c r="A108" s="273" t="s">
        <v>325</v>
      </c>
      <c r="B108" s="274">
        <v>40662</v>
      </c>
      <c r="C108" s="274">
        <v>44396</v>
      </c>
      <c r="D108" s="275"/>
      <c r="E108" s="232">
        <v>25000000</v>
      </c>
      <c r="F108" s="340">
        <v>70950000</v>
      </c>
      <c r="G108" s="232">
        <v>22900000</v>
      </c>
      <c r="H108" s="353">
        <v>22632355</v>
      </c>
      <c r="I108" s="269">
        <v>581375</v>
      </c>
      <c r="J108" s="232">
        <v>0</v>
      </c>
      <c r="K108" s="270">
        <v>96.77</v>
      </c>
      <c r="L108" s="276">
        <v>97.19</v>
      </c>
      <c r="M108" s="276">
        <v>97.8</v>
      </c>
      <c r="N108" s="233">
        <v>97.46</v>
      </c>
      <c r="O108" s="354">
        <v>0.05</v>
      </c>
      <c r="P108" s="235">
        <v>5.4899999999999997E-2</v>
      </c>
      <c r="Q108" s="272">
        <v>5.3900000000000003E-2</v>
      </c>
      <c r="R108" s="232">
        <v>0.19</v>
      </c>
    </row>
    <row r="109" spans="1:18" s="260" customFormat="1" ht="12.6" customHeight="1">
      <c r="A109" s="229" t="s">
        <v>326</v>
      </c>
      <c r="B109" s="230">
        <v>40716</v>
      </c>
      <c r="C109" s="230">
        <v>44396</v>
      </c>
      <c r="D109" s="231"/>
      <c r="E109" s="232">
        <v>50000000</v>
      </c>
      <c r="F109" s="337">
        <v>83950000</v>
      </c>
      <c r="G109" s="232">
        <v>50000000</v>
      </c>
      <c r="H109" s="232">
        <v>49698275</v>
      </c>
      <c r="I109" s="232">
        <v>1356725</v>
      </c>
      <c r="J109" s="232">
        <v>0</v>
      </c>
      <c r="K109" s="233">
        <v>96.75</v>
      </c>
      <c r="L109" s="233">
        <v>96.96</v>
      </c>
      <c r="M109" s="233">
        <v>97.82</v>
      </c>
      <c r="N109" s="233">
        <v>97.29</v>
      </c>
      <c r="O109" s="287">
        <v>0.05</v>
      </c>
      <c r="P109" s="235">
        <v>5.4899999999999997E-2</v>
      </c>
      <c r="Q109" s="235">
        <v>5.4199999999999998E-2</v>
      </c>
      <c r="R109" s="232">
        <v>0.22</v>
      </c>
    </row>
    <row r="110" spans="1:18" s="260" customFormat="1" ht="12.6" customHeight="1">
      <c r="A110" s="229" t="s">
        <v>327</v>
      </c>
      <c r="B110" s="230">
        <v>40765</v>
      </c>
      <c r="C110" s="230">
        <v>44396</v>
      </c>
      <c r="D110" s="231"/>
      <c r="E110" s="232">
        <v>50000000</v>
      </c>
      <c r="F110" s="337">
        <v>134800000</v>
      </c>
      <c r="G110" s="232">
        <v>50000000</v>
      </c>
      <c r="H110" s="232">
        <v>49195799.990000002</v>
      </c>
      <c r="I110" s="232">
        <v>954200</v>
      </c>
      <c r="J110" s="232">
        <v>0</v>
      </c>
      <c r="K110" s="233">
        <v>97.51</v>
      </c>
      <c r="L110" s="233">
        <v>97.92</v>
      </c>
      <c r="M110" s="233">
        <v>98.23</v>
      </c>
      <c r="N110" s="233">
        <v>98.09</v>
      </c>
      <c r="O110" s="287">
        <v>0.05</v>
      </c>
      <c r="P110" s="235">
        <v>5.3900000000000003E-2</v>
      </c>
      <c r="Q110" s="235">
        <v>5.3100000000000001E-2</v>
      </c>
      <c r="R110" s="232">
        <v>0.18</v>
      </c>
    </row>
    <row r="111" spans="1:18" s="260" customFormat="1" ht="12.75" customHeight="1">
      <c r="A111" s="229" t="s">
        <v>334</v>
      </c>
      <c r="B111" s="230">
        <v>40821</v>
      </c>
      <c r="C111" s="230">
        <v>44396</v>
      </c>
      <c r="D111" s="231"/>
      <c r="E111" s="232">
        <v>55000000</v>
      </c>
      <c r="F111" s="337">
        <v>105650000</v>
      </c>
      <c r="G111" s="232">
        <v>55000000</v>
      </c>
      <c r="H111" s="232">
        <v>54680400</v>
      </c>
      <c r="I111" s="232">
        <v>908100</v>
      </c>
      <c r="J111" s="232">
        <v>0</v>
      </c>
      <c r="K111" s="233">
        <v>97.66</v>
      </c>
      <c r="L111" s="233">
        <v>97.85</v>
      </c>
      <c r="M111" s="233">
        <v>99.71</v>
      </c>
      <c r="N111" s="233">
        <v>98.35</v>
      </c>
      <c r="O111" s="287">
        <v>0.05</v>
      </c>
      <c r="P111" s="235">
        <v>5.3800000000000001E-2</v>
      </c>
      <c r="Q111" s="235">
        <v>5.28E-2</v>
      </c>
      <c r="R111" s="232">
        <v>0.2</v>
      </c>
    </row>
    <row r="112" spans="1:18" s="260" customFormat="1" ht="12.6" customHeight="1">
      <c r="A112" s="229" t="s">
        <v>335</v>
      </c>
      <c r="B112" s="230">
        <v>40891</v>
      </c>
      <c r="C112" s="230">
        <v>44396</v>
      </c>
      <c r="D112" s="231"/>
      <c r="E112" s="232">
        <v>60000000</v>
      </c>
      <c r="F112" s="337">
        <v>104015000</v>
      </c>
      <c r="G112" s="232">
        <v>65000000</v>
      </c>
      <c r="H112" s="232">
        <v>65194151.009999998</v>
      </c>
      <c r="I112" s="232">
        <v>1118849</v>
      </c>
      <c r="J112" s="232">
        <v>0</v>
      </c>
      <c r="K112" s="233">
        <v>97.61</v>
      </c>
      <c r="L112" s="233">
        <v>97.61</v>
      </c>
      <c r="M112" s="233">
        <v>99.39</v>
      </c>
      <c r="N112" s="233">
        <v>98.28</v>
      </c>
      <c r="O112" s="287">
        <v>0.05</v>
      </c>
      <c r="P112" s="235">
        <v>5.3900000000000003E-2</v>
      </c>
      <c r="Q112" s="235">
        <v>5.2999999999999999E-2</v>
      </c>
      <c r="R112" s="232">
        <v>0.22</v>
      </c>
    </row>
    <row r="113" spans="1:18" s="260" customFormat="1" ht="12.6" customHeight="1">
      <c r="A113" s="217" t="s">
        <v>359</v>
      </c>
      <c r="B113" s="376"/>
      <c r="C113" s="377">
        <v>44753</v>
      </c>
      <c r="D113" s="220">
        <v>3834</v>
      </c>
      <c r="E113" s="378">
        <f>E114+E115+E116+E117+E118+E119</f>
        <v>305000000</v>
      </c>
      <c r="F113" s="378">
        <f>F114+F115+F116+F117+F118+F119</f>
        <v>993475000</v>
      </c>
      <c r="G113" s="378">
        <f>G114+G115+G116+G117+G118+G119</f>
        <v>305000000</v>
      </c>
      <c r="H113" s="379"/>
      <c r="I113" s="351"/>
      <c r="J113" s="380"/>
      <c r="K113" s="350"/>
      <c r="L113" s="350"/>
      <c r="M113" s="350"/>
      <c r="N113" s="350"/>
      <c r="O113" s="381">
        <v>0.05</v>
      </c>
      <c r="P113" s="350"/>
      <c r="Q113" s="350"/>
      <c r="R113" s="350"/>
    </row>
    <row r="114" spans="1:18" s="260" customFormat="1" ht="12.6" customHeight="1">
      <c r="A114" s="229" t="s">
        <v>323</v>
      </c>
      <c r="B114" s="230">
        <v>40919</v>
      </c>
      <c r="C114" s="230">
        <v>44753</v>
      </c>
      <c r="D114" s="231"/>
      <c r="E114" s="232">
        <v>50000000</v>
      </c>
      <c r="F114" s="232">
        <v>136340000</v>
      </c>
      <c r="G114" s="232">
        <v>50000000</v>
      </c>
      <c r="H114" s="382">
        <v>48865160.009999998</v>
      </c>
      <c r="I114" s="382">
        <v>1134839.99</v>
      </c>
      <c r="J114" s="383">
        <v>0</v>
      </c>
      <c r="K114" s="384">
        <v>97.05</v>
      </c>
      <c r="L114" s="384">
        <v>97.45</v>
      </c>
      <c r="M114" s="384">
        <v>98.84</v>
      </c>
      <c r="N114" s="384">
        <v>97.73</v>
      </c>
      <c r="O114" s="287">
        <v>0.05</v>
      </c>
      <c r="P114" s="385">
        <v>5.4399999999999997E-2</v>
      </c>
      <c r="Q114" s="385">
        <v>5.3499999999999999E-2</v>
      </c>
      <c r="R114" s="384">
        <v>0.22</v>
      </c>
    </row>
    <row r="115" spans="1:18" s="260" customFormat="1" ht="12.6" customHeight="1">
      <c r="A115" s="229" t="s">
        <v>324</v>
      </c>
      <c r="B115" s="230">
        <v>40982</v>
      </c>
      <c r="C115" s="230">
        <v>44753</v>
      </c>
      <c r="D115" s="231"/>
      <c r="E115" s="232">
        <v>55000000</v>
      </c>
      <c r="F115" s="232">
        <v>159590000</v>
      </c>
      <c r="G115" s="232">
        <v>55000000</v>
      </c>
      <c r="H115" s="382">
        <v>55968530.009999998</v>
      </c>
      <c r="I115" s="232">
        <v>0</v>
      </c>
      <c r="J115" s="386">
        <v>495530.02</v>
      </c>
      <c r="K115" s="384">
        <v>100.27</v>
      </c>
      <c r="L115" s="384">
        <v>100.72</v>
      </c>
      <c r="M115" s="384">
        <v>101.34</v>
      </c>
      <c r="N115" s="384">
        <v>100.9</v>
      </c>
      <c r="O115" s="287">
        <v>0.05</v>
      </c>
      <c r="P115" s="385">
        <v>5.0299999999999997E-2</v>
      </c>
      <c r="Q115" s="385">
        <v>4.9500000000000002E-2</v>
      </c>
      <c r="R115" s="384">
        <v>0.15</v>
      </c>
    </row>
    <row r="116" spans="1:18" s="260" customFormat="1" ht="12.6" customHeight="1">
      <c r="A116" s="229" t="s">
        <v>333</v>
      </c>
      <c r="B116" s="230">
        <v>41108</v>
      </c>
      <c r="C116" s="230">
        <v>44753</v>
      </c>
      <c r="D116" s="231"/>
      <c r="E116" s="232">
        <v>40000000</v>
      </c>
      <c r="F116" s="232">
        <v>196350000</v>
      </c>
      <c r="G116" s="232">
        <v>40000000</v>
      </c>
      <c r="H116" s="382">
        <v>41067699.990000002</v>
      </c>
      <c r="I116" s="232">
        <v>0</v>
      </c>
      <c r="J116" s="386">
        <v>1027699.99</v>
      </c>
      <c r="K116" s="384">
        <v>101.57</v>
      </c>
      <c r="L116" s="384">
        <v>102.39</v>
      </c>
      <c r="M116" s="384">
        <v>102.77</v>
      </c>
      <c r="N116" s="384">
        <v>102.57</v>
      </c>
      <c r="O116" s="287">
        <v>0.05</v>
      </c>
      <c r="P116" s="385">
        <v>4.8599999999999997E-2</v>
      </c>
      <c r="Q116" s="385">
        <v>4.7300000000000002E-2</v>
      </c>
      <c r="R116" s="384">
        <v>0.16</v>
      </c>
    </row>
    <row r="117" spans="1:18" s="260" customFormat="1" ht="12.6" customHeight="1">
      <c r="A117" s="229" t="s">
        <v>326</v>
      </c>
      <c r="B117" s="230">
        <v>41136</v>
      </c>
      <c r="C117" s="230">
        <v>44753</v>
      </c>
      <c r="D117" s="231"/>
      <c r="E117" s="232">
        <v>50000000</v>
      </c>
      <c r="F117" s="232">
        <v>273650000</v>
      </c>
      <c r="G117" s="232">
        <v>50000000</v>
      </c>
      <c r="H117" s="382">
        <v>53974500</v>
      </c>
      <c r="I117" s="232">
        <v>0</v>
      </c>
      <c r="J117" s="386">
        <v>3734499.99</v>
      </c>
      <c r="K117" s="384">
        <v>106.17</v>
      </c>
      <c r="L117" s="384">
        <v>107.19</v>
      </c>
      <c r="M117" s="384">
        <v>107.69</v>
      </c>
      <c r="N117" s="384">
        <v>107.47</v>
      </c>
      <c r="O117" s="287">
        <v>0.05</v>
      </c>
      <c r="P117" s="385">
        <v>4.2700000000000002E-2</v>
      </c>
      <c r="Q117" s="385">
        <v>4.1200000000000001E-2</v>
      </c>
      <c r="R117" s="384">
        <v>0.08</v>
      </c>
    </row>
    <row r="118" spans="1:18" s="260" customFormat="1" ht="12.6" customHeight="1">
      <c r="A118" s="229" t="s">
        <v>327</v>
      </c>
      <c r="B118" s="230">
        <v>41178</v>
      </c>
      <c r="C118" s="230">
        <v>44753</v>
      </c>
      <c r="D118" s="231"/>
      <c r="E118" s="232">
        <v>55000000</v>
      </c>
      <c r="F118" s="232">
        <v>153195000</v>
      </c>
      <c r="G118" s="232">
        <v>55000000</v>
      </c>
      <c r="H118" s="382">
        <v>62457425.030000001</v>
      </c>
      <c r="I118" s="232">
        <v>0</v>
      </c>
      <c r="J118" s="386">
        <v>6879925.0199999996</v>
      </c>
      <c r="K118" s="384">
        <v>111.82</v>
      </c>
      <c r="L118" s="384">
        <v>112.25</v>
      </c>
      <c r="M118" s="384">
        <v>114.21</v>
      </c>
      <c r="N118" s="384">
        <v>112.51</v>
      </c>
      <c r="O118" s="287">
        <v>0.05</v>
      </c>
      <c r="P118" s="385">
        <v>3.5900000000000001E-2</v>
      </c>
      <c r="Q118" s="385">
        <v>3.5099999999999999E-2</v>
      </c>
      <c r="R118" s="384">
        <v>0.04</v>
      </c>
    </row>
    <row r="119" spans="1:18" s="260" customFormat="1" ht="12.6" customHeight="1">
      <c r="A119" s="229" t="s">
        <v>334</v>
      </c>
      <c r="B119" s="230">
        <v>41241</v>
      </c>
      <c r="C119" s="230">
        <v>44753</v>
      </c>
      <c r="D119" s="237"/>
      <c r="E119" s="232">
        <v>55000000</v>
      </c>
      <c r="F119" s="239">
        <v>74350000</v>
      </c>
      <c r="G119" s="232">
        <v>55000000</v>
      </c>
      <c r="H119" s="387">
        <v>63141915</v>
      </c>
      <c r="I119" s="239">
        <v>0</v>
      </c>
      <c r="J119" s="388">
        <v>7085915</v>
      </c>
      <c r="K119" s="389">
        <v>112.6</v>
      </c>
      <c r="L119" s="389">
        <v>112.18</v>
      </c>
      <c r="M119" s="389">
        <v>113.73</v>
      </c>
      <c r="N119" s="389">
        <v>112.88</v>
      </c>
      <c r="O119" s="287">
        <v>0.05</v>
      </c>
      <c r="P119" s="390">
        <v>3.4799999999999998E-2</v>
      </c>
      <c r="Q119" s="390">
        <v>3.4500000000000003E-2</v>
      </c>
      <c r="R119" s="389">
        <v>0.04</v>
      </c>
    </row>
    <row r="120" spans="1:18" s="260" customFormat="1" ht="12.6" customHeight="1">
      <c r="A120" s="217" t="s">
        <v>360</v>
      </c>
      <c r="B120" s="376"/>
      <c r="C120" s="377">
        <v>45116</v>
      </c>
      <c r="D120" s="220">
        <v>3833</v>
      </c>
      <c r="E120" s="378">
        <f>E121+E122+E123+E124+E125+E126+E127+E128</f>
        <v>400000000</v>
      </c>
      <c r="F120" s="378">
        <f>F121+F122+F123+F124+F125+F126+F127+F128</f>
        <v>822729400</v>
      </c>
      <c r="G120" s="378">
        <f>G121+G122+G123+G124+G125+G126+G127+G128</f>
        <v>350000000</v>
      </c>
      <c r="H120" s="379"/>
      <c r="I120" s="351"/>
      <c r="J120" s="380"/>
      <c r="K120" s="391"/>
      <c r="L120" s="391"/>
      <c r="M120" s="391"/>
      <c r="N120" s="391"/>
      <c r="O120" s="381">
        <v>0.04</v>
      </c>
      <c r="P120" s="350"/>
      <c r="Q120" s="350"/>
      <c r="R120" s="391"/>
    </row>
    <row r="121" spans="1:18" s="260" customFormat="1" ht="12.6" customHeight="1">
      <c r="A121" s="229" t="s">
        <v>323</v>
      </c>
      <c r="B121" s="230">
        <v>41283</v>
      </c>
      <c r="C121" s="230">
        <v>45116</v>
      </c>
      <c r="D121" s="231"/>
      <c r="E121" s="232">
        <v>50000000</v>
      </c>
      <c r="F121" s="232">
        <v>177139000</v>
      </c>
      <c r="G121" s="232">
        <v>50000000</v>
      </c>
      <c r="H121" s="382">
        <v>52620402.200000003</v>
      </c>
      <c r="I121" s="232">
        <v>0</v>
      </c>
      <c r="J121" s="386">
        <v>2620402.2000000002</v>
      </c>
      <c r="K121" s="384">
        <v>104.45</v>
      </c>
      <c r="L121" s="384">
        <v>105.08</v>
      </c>
      <c r="M121" s="384">
        <v>105.71</v>
      </c>
      <c r="N121" s="384">
        <v>105.24</v>
      </c>
      <c r="O121" s="287">
        <v>0.04</v>
      </c>
      <c r="P121" s="385">
        <v>3.5200000000000002E-2</v>
      </c>
      <c r="Q121" s="385">
        <v>3.4299999999999997E-2</v>
      </c>
      <c r="R121" s="384">
        <v>0.03</v>
      </c>
    </row>
    <row r="122" spans="1:18" s="260" customFormat="1" ht="12.6" customHeight="1">
      <c r="A122" s="229" t="s">
        <v>345</v>
      </c>
      <c r="B122" s="230">
        <v>41311</v>
      </c>
      <c r="C122" s="230">
        <v>45116</v>
      </c>
      <c r="D122" s="231"/>
      <c r="E122" s="232">
        <v>50000000</v>
      </c>
      <c r="F122" s="232">
        <v>105660200</v>
      </c>
      <c r="G122" s="232">
        <v>50000000</v>
      </c>
      <c r="H122" s="382">
        <v>53525310</v>
      </c>
      <c r="I122" s="232">
        <v>0</v>
      </c>
      <c r="J122" s="386">
        <v>3370310</v>
      </c>
      <c r="K122" s="384">
        <v>106.03</v>
      </c>
      <c r="L122" s="384">
        <v>106.4</v>
      </c>
      <c r="M122" s="384">
        <v>107.18</v>
      </c>
      <c r="N122" s="384">
        <v>106.74</v>
      </c>
      <c r="O122" s="287">
        <v>0.04</v>
      </c>
      <c r="P122" s="385">
        <v>3.3399999999999999E-2</v>
      </c>
      <c r="Q122" s="385">
        <v>3.2599999999999997E-2</v>
      </c>
      <c r="R122" s="384">
        <v>0.01</v>
      </c>
    </row>
    <row r="123" spans="1:18" s="260" customFormat="1" ht="15.75" customHeight="1">
      <c r="A123" s="229" t="s">
        <v>333</v>
      </c>
      <c r="B123" s="230">
        <v>41346</v>
      </c>
      <c r="C123" s="230">
        <v>45116</v>
      </c>
      <c r="D123" s="231"/>
      <c r="E123" s="232">
        <v>50000000</v>
      </c>
      <c r="F123" s="232">
        <v>100550200</v>
      </c>
      <c r="G123" s="232">
        <v>50000000</v>
      </c>
      <c r="H123" s="382">
        <v>52065859.68</v>
      </c>
      <c r="I123" s="232">
        <v>0</v>
      </c>
      <c r="J123" s="386">
        <v>1720859.68</v>
      </c>
      <c r="K123" s="384">
        <v>102.65</v>
      </c>
      <c r="L123" s="384">
        <v>102.81</v>
      </c>
      <c r="M123" s="384">
        <v>104.3</v>
      </c>
      <c r="N123" s="384">
        <v>103.44</v>
      </c>
      <c r="O123" s="287">
        <v>0.04</v>
      </c>
      <c r="P123" s="385">
        <v>3.7199999999999997E-2</v>
      </c>
      <c r="Q123" s="385">
        <v>3.6299999999999999E-2</v>
      </c>
      <c r="R123" s="384">
        <v>0.01</v>
      </c>
    </row>
    <row r="124" spans="1:18" s="260" customFormat="1" ht="15.75" customHeight="1">
      <c r="A124" s="229" t="s">
        <v>326</v>
      </c>
      <c r="B124" s="230">
        <v>41423</v>
      </c>
      <c r="C124" s="230">
        <v>45116</v>
      </c>
      <c r="D124" s="231"/>
      <c r="E124" s="232">
        <v>50000000</v>
      </c>
      <c r="F124" s="232">
        <v>99840000</v>
      </c>
      <c r="G124" s="232">
        <v>50000000</v>
      </c>
      <c r="H124" s="382">
        <v>53288864</v>
      </c>
      <c r="I124" s="232">
        <v>0</v>
      </c>
      <c r="J124" s="386">
        <v>2523864</v>
      </c>
      <c r="K124" s="384">
        <v>104.17</v>
      </c>
      <c r="L124" s="384">
        <v>104.49</v>
      </c>
      <c r="M124" s="384">
        <v>106.41</v>
      </c>
      <c r="N124" s="384">
        <v>105.05</v>
      </c>
      <c r="O124" s="287">
        <v>0.04</v>
      </c>
      <c r="P124" s="385">
        <v>3.5400000000000001E-2</v>
      </c>
      <c r="Q124" s="385">
        <v>3.4299999999999997E-2</v>
      </c>
      <c r="R124" s="384">
        <v>0.02</v>
      </c>
    </row>
    <row r="125" spans="1:18" s="260" customFormat="1" ht="15.75" customHeight="1">
      <c r="A125" s="229" t="s">
        <v>361</v>
      </c>
      <c r="B125" s="230">
        <v>41479</v>
      </c>
      <c r="C125" s="230">
        <v>45116</v>
      </c>
      <c r="D125" s="231"/>
      <c r="E125" s="232">
        <v>50000000</v>
      </c>
      <c r="F125" s="232">
        <v>58400000</v>
      </c>
      <c r="G125" s="232">
        <v>0</v>
      </c>
      <c r="H125" s="187" t="s">
        <v>267</v>
      </c>
      <c r="I125" s="355" t="s">
        <v>267</v>
      </c>
      <c r="J125" s="199" t="s">
        <v>267</v>
      </c>
      <c r="K125" s="384">
        <v>100.22</v>
      </c>
      <c r="L125" s="186" t="s">
        <v>267</v>
      </c>
      <c r="M125" s="355" t="s">
        <v>267</v>
      </c>
      <c r="N125" s="186" t="s">
        <v>267</v>
      </c>
      <c r="O125" s="287">
        <v>0.04</v>
      </c>
      <c r="P125" s="385">
        <v>4.0099999999999997E-2</v>
      </c>
      <c r="Q125" s="272" t="s">
        <v>267</v>
      </c>
      <c r="R125" s="384">
        <v>0.02</v>
      </c>
    </row>
    <row r="126" spans="1:18" s="260" customFormat="1" ht="15.75" customHeight="1">
      <c r="A126" s="229" t="s">
        <v>334</v>
      </c>
      <c r="B126" s="230">
        <v>41556</v>
      </c>
      <c r="C126" s="230">
        <v>45116</v>
      </c>
      <c r="D126" s="231"/>
      <c r="E126" s="232">
        <v>50000000</v>
      </c>
      <c r="F126" s="232">
        <v>114350000</v>
      </c>
      <c r="G126" s="232">
        <v>50000000</v>
      </c>
      <c r="H126" s="233">
        <v>51505289.990000002</v>
      </c>
      <c r="I126" s="233">
        <v>0</v>
      </c>
      <c r="J126" s="233">
        <v>1000289.99</v>
      </c>
      <c r="K126" s="384">
        <v>101.36</v>
      </c>
      <c r="L126" s="233">
        <v>101.78</v>
      </c>
      <c r="M126" s="233">
        <v>102.44</v>
      </c>
      <c r="N126" s="233">
        <v>102</v>
      </c>
      <c r="O126" s="287">
        <v>0.04</v>
      </c>
      <c r="P126" s="385">
        <v>3.8699999999999998E-2</v>
      </c>
      <c r="Q126" s="235">
        <v>3.7900000000000003E-2</v>
      </c>
      <c r="R126" s="384">
        <v>0.03</v>
      </c>
    </row>
    <row r="127" spans="1:18" s="260" customFormat="1" ht="15.75" customHeight="1">
      <c r="A127" s="229" t="s">
        <v>335</v>
      </c>
      <c r="B127" s="230">
        <v>41598</v>
      </c>
      <c r="C127" s="230">
        <v>45116</v>
      </c>
      <c r="D127" s="231"/>
      <c r="E127" s="232">
        <v>50000000</v>
      </c>
      <c r="F127" s="232">
        <v>86400000</v>
      </c>
      <c r="G127" s="232">
        <v>50000000</v>
      </c>
      <c r="H127" s="233">
        <v>52691085</v>
      </c>
      <c r="I127" s="233">
        <v>0</v>
      </c>
      <c r="J127" s="233">
        <v>1956085</v>
      </c>
      <c r="K127" s="384">
        <v>103.47</v>
      </c>
      <c r="L127" s="233">
        <v>103.58</v>
      </c>
      <c r="M127" s="233">
        <v>104.39</v>
      </c>
      <c r="N127" s="233">
        <v>103.91</v>
      </c>
      <c r="O127" s="287">
        <v>0.04</v>
      </c>
      <c r="P127" s="385">
        <v>3.5999999999999997E-2</v>
      </c>
      <c r="Q127" s="235">
        <v>3.5499999999999997E-2</v>
      </c>
      <c r="R127" s="384">
        <v>0.02</v>
      </c>
    </row>
    <row r="128" spans="1:18" s="260" customFormat="1" ht="15.75" customHeight="1">
      <c r="A128" s="229" t="s">
        <v>347</v>
      </c>
      <c r="B128" s="230">
        <v>41626</v>
      </c>
      <c r="C128" s="230">
        <v>45116</v>
      </c>
      <c r="D128" s="231"/>
      <c r="E128" s="232">
        <v>50000000</v>
      </c>
      <c r="F128" s="232">
        <v>80390000</v>
      </c>
      <c r="G128" s="232">
        <v>50000000</v>
      </c>
      <c r="H128" s="233">
        <v>52780076</v>
      </c>
      <c r="I128" s="233">
        <v>0</v>
      </c>
      <c r="J128" s="233">
        <v>1890076</v>
      </c>
      <c r="K128" s="384">
        <v>103.5</v>
      </c>
      <c r="L128" s="233">
        <v>103.62</v>
      </c>
      <c r="M128" s="233">
        <v>104.11</v>
      </c>
      <c r="N128" s="233">
        <v>103.78</v>
      </c>
      <c r="O128" s="287">
        <v>0.04</v>
      </c>
      <c r="P128" s="385">
        <v>3.5900000000000001E-2</v>
      </c>
      <c r="Q128" s="235">
        <v>3.56E-2</v>
      </c>
      <c r="R128" s="384">
        <v>0.02</v>
      </c>
    </row>
    <row r="129" spans="1:18" s="260" customFormat="1" ht="15.75" customHeight="1">
      <c r="A129" s="217" t="s">
        <v>362</v>
      </c>
      <c r="B129" s="219"/>
      <c r="C129" s="219">
        <v>45488</v>
      </c>
      <c r="D129" s="335">
        <v>3834</v>
      </c>
      <c r="E129" s="221">
        <f>E130+E131+E132+E135+E133+E134+E136</f>
        <v>380000000</v>
      </c>
      <c r="F129" s="221">
        <f>F130+F131+F132+F135+F133+F134+F136</f>
        <v>902040000</v>
      </c>
      <c r="G129" s="221">
        <f>G130+G131+G132+G135+G133+G134+G136</f>
        <v>380000000</v>
      </c>
      <c r="H129" s="224"/>
      <c r="I129" s="224"/>
      <c r="J129" s="224"/>
      <c r="K129" s="391"/>
      <c r="L129" s="392"/>
      <c r="M129" s="392"/>
      <c r="N129" s="392"/>
      <c r="O129" s="381">
        <v>0.04</v>
      </c>
      <c r="P129" s="393"/>
      <c r="Q129" s="226"/>
      <c r="R129" s="391"/>
    </row>
    <row r="130" spans="1:18" s="260" customFormat="1" ht="15.75" customHeight="1">
      <c r="A130" s="229" t="s">
        <v>323</v>
      </c>
      <c r="B130" s="230">
        <v>41654</v>
      </c>
      <c r="C130" s="230">
        <v>45488</v>
      </c>
      <c r="D130" s="231"/>
      <c r="E130" s="232">
        <v>50000000</v>
      </c>
      <c r="F130" s="232">
        <v>94720000</v>
      </c>
      <c r="G130" s="232">
        <v>50000000</v>
      </c>
      <c r="H130" s="233">
        <v>51280776</v>
      </c>
      <c r="I130" s="233">
        <v>0</v>
      </c>
      <c r="J130" s="233">
        <v>1280776</v>
      </c>
      <c r="K130" s="384">
        <v>102.03</v>
      </c>
      <c r="L130" s="233">
        <v>102.31</v>
      </c>
      <c r="M130" s="233">
        <v>103.03</v>
      </c>
      <c r="N130" s="233">
        <v>102.56</v>
      </c>
      <c r="O130" s="287">
        <v>0.04</v>
      </c>
      <c r="P130" s="385">
        <v>3.8100000000000002E-2</v>
      </c>
      <c r="Q130" s="235">
        <v>3.7400000000000003E-2</v>
      </c>
      <c r="R130" s="384">
        <v>0.02</v>
      </c>
    </row>
    <row r="131" spans="1:18" s="260" customFormat="1" ht="15.75" customHeight="1">
      <c r="A131" s="229" t="s">
        <v>345</v>
      </c>
      <c r="B131" s="230">
        <v>41710</v>
      </c>
      <c r="C131" s="230">
        <v>45488</v>
      </c>
      <c r="D131" s="231"/>
      <c r="E131" s="232">
        <v>50000000</v>
      </c>
      <c r="F131" s="232">
        <v>180170000</v>
      </c>
      <c r="G131" s="232">
        <v>50000000</v>
      </c>
      <c r="H131" s="233">
        <v>52414234.979999997</v>
      </c>
      <c r="I131" s="233">
        <v>0</v>
      </c>
      <c r="J131" s="233">
        <v>2109234.9700000002</v>
      </c>
      <c r="K131" s="384">
        <v>103.72</v>
      </c>
      <c r="L131" s="233">
        <v>104.04</v>
      </c>
      <c r="M131" s="233">
        <v>104.46</v>
      </c>
      <c r="N131" s="233">
        <v>104.22</v>
      </c>
      <c r="O131" s="287">
        <v>0.04</v>
      </c>
      <c r="P131" s="385">
        <v>3.5999999999999997E-2</v>
      </c>
      <c r="Q131" s="235">
        <v>3.5499999999999997E-2</v>
      </c>
      <c r="R131" s="384">
        <v>0.04</v>
      </c>
    </row>
    <row r="132" spans="1:18" s="260" customFormat="1" ht="15.75" customHeight="1">
      <c r="A132" s="229" t="s">
        <v>333</v>
      </c>
      <c r="B132" s="230">
        <v>41773</v>
      </c>
      <c r="C132" s="230">
        <v>45488</v>
      </c>
      <c r="D132" s="231"/>
      <c r="E132" s="232">
        <v>50000000</v>
      </c>
      <c r="F132" s="232">
        <v>190865000</v>
      </c>
      <c r="G132" s="232">
        <v>50000000</v>
      </c>
      <c r="H132" s="233">
        <v>54396232.530000001</v>
      </c>
      <c r="I132" s="233">
        <v>0</v>
      </c>
      <c r="J132" s="233">
        <v>3746232.5</v>
      </c>
      <c r="K132" s="384">
        <v>107.04</v>
      </c>
      <c r="L132" s="233">
        <v>107.35</v>
      </c>
      <c r="M132" s="233">
        <v>107.98</v>
      </c>
      <c r="N132" s="233">
        <v>107.49</v>
      </c>
      <c r="O132" s="287">
        <v>0.04</v>
      </c>
      <c r="P132" s="385">
        <v>3.2199999999999999E-2</v>
      </c>
      <c r="Q132" s="235">
        <v>3.1600000000000003E-2</v>
      </c>
      <c r="R132" s="384">
        <v>0.05</v>
      </c>
    </row>
    <row r="133" spans="1:18" s="260" customFormat="1" ht="15.75" customHeight="1">
      <c r="A133" s="229" t="s">
        <v>326</v>
      </c>
      <c r="B133" s="230">
        <v>41899</v>
      </c>
      <c r="C133" s="230">
        <v>45488</v>
      </c>
      <c r="D133" s="231"/>
      <c r="E133" s="232">
        <v>60000000</v>
      </c>
      <c r="F133" s="232">
        <v>115750000</v>
      </c>
      <c r="G133" s="232">
        <v>60000000</v>
      </c>
      <c r="H133" s="233">
        <v>65026385</v>
      </c>
      <c r="I133" s="233">
        <v>0</v>
      </c>
      <c r="J133" s="233">
        <v>4606385</v>
      </c>
      <c r="K133" s="384">
        <v>107.22</v>
      </c>
      <c r="L133" s="233">
        <v>107.35</v>
      </c>
      <c r="M133" s="233">
        <v>108.28</v>
      </c>
      <c r="N133" s="233">
        <v>107.68</v>
      </c>
      <c r="O133" s="287">
        <v>0.04</v>
      </c>
      <c r="P133" s="385">
        <v>3.1699999999999999E-2</v>
      </c>
      <c r="Q133" s="235">
        <v>3.1199999999999999E-2</v>
      </c>
      <c r="R133" s="384">
        <v>0.04</v>
      </c>
    </row>
    <row r="134" spans="1:18" s="260" customFormat="1" ht="15.75" customHeight="1">
      <c r="A134" s="229" t="s">
        <v>327</v>
      </c>
      <c r="B134" s="230">
        <v>41934</v>
      </c>
      <c r="C134" s="230">
        <v>45488</v>
      </c>
      <c r="D134" s="231"/>
      <c r="E134" s="232">
        <v>55000000</v>
      </c>
      <c r="F134" s="232">
        <v>78400000</v>
      </c>
      <c r="G134" s="232">
        <v>55000000</v>
      </c>
      <c r="H134" s="233">
        <v>58003640</v>
      </c>
      <c r="I134" s="233">
        <v>0</v>
      </c>
      <c r="J134" s="233">
        <v>2409640</v>
      </c>
      <c r="K134" s="384">
        <v>103.82</v>
      </c>
      <c r="L134" s="233">
        <v>103.55</v>
      </c>
      <c r="M134" s="233">
        <v>105.78</v>
      </c>
      <c r="N134" s="233">
        <v>104.38</v>
      </c>
      <c r="O134" s="287">
        <v>0.04</v>
      </c>
      <c r="P134" s="385">
        <v>3.5700000000000003E-2</v>
      </c>
      <c r="Q134" s="235">
        <v>3.5000000000000003E-2</v>
      </c>
      <c r="R134" s="384">
        <v>0.03</v>
      </c>
    </row>
    <row r="135" spans="1:18" s="260" customFormat="1" ht="15.75" customHeight="1">
      <c r="A135" s="229" t="s">
        <v>334</v>
      </c>
      <c r="B135" s="230">
        <v>41962</v>
      </c>
      <c r="C135" s="230">
        <v>45488</v>
      </c>
      <c r="D135" s="231"/>
      <c r="E135" s="232">
        <v>60000000</v>
      </c>
      <c r="F135" s="232">
        <v>139615000</v>
      </c>
      <c r="G135" s="232">
        <v>60000000</v>
      </c>
      <c r="H135" s="233">
        <v>62861909</v>
      </c>
      <c r="I135" s="233">
        <v>0</v>
      </c>
      <c r="J135" s="233">
        <v>2027909</v>
      </c>
      <c r="K135" s="384">
        <v>102.85</v>
      </c>
      <c r="L135" s="233">
        <v>103.1</v>
      </c>
      <c r="M135" s="233">
        <v>103.81</v>
      </c>
      <c r="N135" s="233">
        <v>103.38</v>
      </c>
      <c r="O135" s="287">
        <v>0.04</v>
      </c>
      <c r="P135" s="385">
        <v>3.6900000000000002E-2</v>
      </c>
      <c r="Q135" s="235">
        <v>3.6200000000000003E-2</v>
      </c>
      <c r="R135" s="384">
        <v>0.02</v>
      </c>
    </row>
    <row r="136" spans="1:18" s="260" customFormat="1" ht="15.75" customHeight="1">
      <c r="A136" s="342" t="s">
        <v>335</v>
      </c>
      <c r="B136" s="236">
        <v>41983</v>
      </c>
      <c r="C136" s="230">
        <v>45488</v>
      </c>
      <c r="D136" s="237"/>
      <c r="E136" s="239">
        <v>55000000</v>
      </c>
      <c r="F136" s="239">
        <v>102520000</v>
      </c>
      <c r="G136" s="239">
        <v>55000000</v>
      </c>
      <c r="H136" s="238">
        <v>61033950.009999998</v>
      </c>
      <c r="I136" s="238">
        <v>0</v>
      </c>
      <c r="J136" s="238">
        <v>5142950</v>
      </c>
      <c r="K136" s="389">
        <v>108.48</v>
      </c>
      <c r="L136" s="238">
        <v>109.22</v>
      </c>
      <c r="M136" s="238">
        <v>109.61</v>
      </c>
      <c r="N136" s="238">
        <v>109.35</v>
      </c>
      <c r="O136" s="287">
        <v>0.04</v>
      </c>
      <c r="P136" s="390">
        <v>0.03</v>
      </c>
      <c r="Q136" s="240">
        <v>2.9000000000000001E-2</v>
      </c>
      <c r="R136" s="389">
        <v>0.02</v>
      </c>
    </row>
    <row r="137" spans="1:18" s="260" customFormat="1" ht="15.75" customHeight="1">
      <c r="A137" s="217" t="s">
        <v>363</v>
      </c>
      <c r="B137" s="219"/>
      <c r="C137" s="219">
        <v>45852</v>
      </c>
      <c r="D137" s="335">
        <v>3834</v>
      </c>
      <c r="E137" s="221">
        <f>E138</f>
        <v>50000000</v>
      </c>
      <c r="F137" s="221">
        <f>F138</f>
        <v>181030000</v>
      </c>
      <c r="G137" s="221">
        <f>G138</f>
        <v>50000000</v>
      </c>
      <c r="H137" s="224"/>
      <c r="I137" s="224"/>
      <c r="J137" s="224"/>
      <c r="K137" s="391"/>
      <c r="L137" s="392"/>
      <c r="M137" s="392"/>
      <c r="N137" s="392"/>
      <c r="O137" s="381">
        <v>3.1E-2</v>
      </c>
      <c r="P137" s="393"/>
      <c r="Q137" s="226"/>
      <c r="R137" s="391"/>
    </row>
    <row r="138" spans="1:18" s="260" customFormat="1" ht="15.75" customHeight="1">
      <c r="A138" s="229" t="s">
        <v>323</v>
      </c>
      <c r="B138" s="230">
        <v>42018</v>
      </c>
      <c r="C138" s="230">
        <v>45852</v>
      </c>
      <c r="D138" s="231"/>
      <c r="E138" s="232">
        <v>50000000</v>
      </c>
      <c r="F138" s="232">
        <v>181030000</v>
      </c>
      <c r="G138" s="232">
        <v>50000000</v>
      </c>
      <c r="H138" s="233">
        <v>50121100</v>
      </c>
      <c r="I138" s="233">
        <v>0</v>
      </c>
      <c r="J138" s="233">
        <v>121100</v>
      </c>
      <c r="K138" s="384">
        <v>99.57</v>
      </c>
      <c r="L138" s="233">
        <v>100.12</v>
      </c>
      <c r="M138" s="233">
        <v>100.54</v>
      </c>
      <c r="N138" s="233">
        <v>100.24</v>
      </c>
      <c r="O138" s="287">
        <v>3.1E-2</v>
      </c>
      <c r="P138" s="385">
        <v>3.1699999999999999E-2</v>
      </c>
      <c r="Q138" s="235">
        <v>3.09E-2</v>
      </c>
      <c r="R138" s="384">
        <v>0.01</v>
      </c>
    </row>
    <row r="139" spans="1:18" s="260" customFormat="1" ht="15.75" customHeight="1">
      <c r="A139" s="217" t="s">
        <v>364</v>
      </c>
      <c r="B139" s="219"/>
      <c r="C139" s="219">
        <v>46230</v>
      </c>
      <c r="D139" s="335">
        <v>3834</v>
      </c>
      <c r="E139" s="221">
        <f>E140+E141</f>
        <v>300000000</v>
      </c>
      <c r="F139" s="221">
        <f>F140+F141</f>
        <v>458300000</v>
      </c>
      <c r="G139" s="221">
        <f>G140+G141</f>
        <v>300000000</v>
      </c>
      <c r="H139" s="224"/>
      <c r="I139" s="224"/>
      <c r="J139" s="224"/>
      <c r="K139" s="391"/>
      <c r="L139" s="392"/>
      <c r="M139" s="392"/>
      <c r="N139" s="392"/>
      <c r="O139" s="381">
        <v>2.2499999999999999E-2</v>
      </c>
      <c r="P139" s="393"/>
      <c r="Q139" s="226"/>
      <c r="R139" s="391"/>
    </row>
    <row r="140" spans="1:18" s="394" customFormat="1" ht="15.75" customHeight="1">
      <c r="A140" s="229" t="s">
        <v>323</v>
      </c>
      <c r="B140" s="230">
        <v>42396</v>
      </c>
      <c r="C140" s="230">
        <v>46230</v>
      </c>
      <c r="D140" s="231"/>
      <c r="E140" s="232">
        <v>200000000</v>
      </c>
      <c r="F140" s="232">
        <v>225200000</v>
      </c>
      <c r="G140" s="232">
        <v>200000000</v>
      </c>
      <c r="H140" s="233">
        <v>194187515.00999999</v>
      </c>
      <c r="I140" s="233">
        <v>5812484.9900000002</v>
      </c>
      <c r="J140" s="233">
        <v>0</v>
      </c>
      <c r="K140" s="384">
        <v>96.92</v>
      </c>
      <c r="L140" s="233">
        <v>95.47</v>
      </c>
      <c r="M140" s="233">
        <v>97.9</v>
      </c>
      <c r="N140" s="233">
        <v>97.09</v>
      </c>
      <c r="O140" s="287">
        <v>2.2499999999999999E-2</v>
      </c>
      <c r="P140" s="385">
        <v>2.5999999999999999E-2</v>
      </c>
      <c r="Q140" s="235">
        <v>2.58E-2</v>
      </c>
      <c r="R140" s="384">
        <v>0.01</v>
      </c>
    </row>
    <row r="141" spans="1:18" s="260" customFormat="1" ht="15.75" customHeight="1">
      <c r="A141" s="229" t="s">
        <v>358</v>
      </c>
      <c r="B141" s="230">
        <v>42508</v>
      </c>
      <c r="C141" s="230">
        <v>46230</v>
      </c>
      <c r="D141" s="395"/>
      <c r="E141" s="232">
        <v>100000000</v>
      </c>
      <c r="F141" s="232">
        <v>233100000</v>
      </c>
      <c r="G141" s="232">
        <v>100000000</v>
      </c>
      <c r="H141" s="233">
        <v>99371024.980000004</v>
      </c>
      <c r="I141" s="233">
        <v>1318975.01</v>
      </c>
      <c r="J141" s="233">
        <v>0</v>
      </c>
      <c r="K141" s="384">
        <v>97.81</v>
      </c>
      <c r="L141" s="233">
        <v>98.2</v>
      </c>
      <c r="M141" s="233">
        <v>99.3</v>
      </c>
      <c r="N141" s="233">
        <v>98.68</v>
      </c>
      <c r="O141" s="287">
        <v>2.2499999999999999E-2</v>
      </c>
      <c r="P141" s="385">
        <v>2.5100000000000001E-2</v>
      </c>
      <c r="Q141" s="235">
        <v>2.41E-2</v>
      </c>
      <c r="R141" s="384">
        <v>0</v>
      </c>
    </row>
    <row r="142" spans="1:18" s="260" customFormat="1" ht="15.75" customHeight="1">
      <c r="A142" s="396" t="s">
        <v>365</v>
      </c>
      <c r="B142" s="397"/>
      <c r="C142" s="398">
        <v>46593</v>
      </c>
      <c r="D142" s="399">
        <v>3833</v>
      </c>
      <c r="E142" s="400">
        <f>E143+E144</f>
        <v>150000000</v>
      </c>
      <c r="F142" s="400">
        <f>F143+F144</f>
        <v>403250000</v>
      </c>
      <c r="G142" s="400">
        <f>G143+G144</f>
        <v>150000000</v>
      </c>
      <c r="H142" s="401"/>
      <c r="I142" s="401"/>
      <c r="J142" s="401"/>
      <c r="K142" s="391"/>
      <c r="L142" s="401"/>
      <c r="M142" s="401"/>
      <c r="N142" s="401"/>
      <c r="O142" s="402">
        <v>1.95E-2</v>
      </c>
      <c r="P142" s="393"/>
      <c r="Q142" s="403"/>
      <c r="R142" s="391"/>
    </row>
    <row r="143" spans="1:18" s="260" customFormat="1" ht="13.5" customHeight="1">
      <c r="A143" s="273" t="s">
        <v>323</v>
      </c>
      <c r="B143" s="230">
        <v>42760</v>
      </c>
      <c r="C143" s="404">
        <v>46593</v>
      </c>
      <c r="D143" s="395"/>
      <c r="E143" s="232">
        <v>50000000</v>
      </c>
      <c r="F143" s="232">
        <v>211000000</v>
      </c>
      <c r="G143" s="232">
        <v>50000000</v>
      </c>
      <c r="H143" s="233">
        <v>50918765.009999998</v>
      </c>
      <c r="I143" s="233">
        <v>0</v>
      </c>
      <c r="J143" s="233">
        <v>918765.01</v>
      </c>
      <c r="K143" s="384">
        <v>101.12</v>
      </c>
      <c r="L143" s="233">
        <v>101.45</v>
      </c>
      <c r="M143" s="233">
        <v>102.39</v>
      </c>
      <c r="N143" s="233">
        <v>101.84</v>
      </c>
      <c r="O143" s="287">
        <v>1.95E-2</v>
      </c>
      <c r="P143" s="385">
        <v>1.84E-2</v>
      </c>
      <c r="Q143" s="235">
        <v>1.7600000000000001E-2</v>
      </c>
      <c r="R143" s="384">
        <v>0</v>
      </c>
    </row>
    <row r="144" spans="1:18" s="260" customFormat="1" ht="14.25" customHeight="1">
      <c r="A144" s="278" t="s">
        <v>358</v>
      </c>
      <c r="B144" s="236">
        <v>42816</v>
      </c>
      <c r="C144" s="405">
        <v>46593</v>
      </c>
      <c r="D144" s="395"/>
      <c r="E144" s="232">
        <v>100000000</v>
      </c>
      <c r="F144" s="232">
        <v>192250000</v>
      </c>
      <c r="G144" s="232">
        <v>100000000</v>
      </c>
      <c r="H144" s="233">
        <v>101770134.93000001</v>
      </c>
      <c r="I144" s="233">
        <v>0</v>
      </c>
      <c r="J144" s="233">
        <v>1470134.96</v>
      </c>
      <c r="K144" s="384">
        <v>101</v>
      </c>
      <c r="L144" s="233">
        <v>101.14</v>
      </c>
      <c r="M144" s="233">
        <v>102.08</v>
      </c>
      <c r="N144" s="233">
        <v>101.47</v>
      </c>
      <c r="O144" s="287">
        <v>1.95E-2</v>
      </c>
      <c r="P144" s="385">
        <v>1.8499999999999999E-2</v>
      </c>
      <c r="Q144" s="235">
        <v>1.7999999999999999E-2</v>
      </c>
      <c r="R144" s="384">
        <v>0</v>
      </c>
    </row>
    <row r="145" spans="1:18" s="260" customFormat="1" ht="12.75" customHeight="1">
      <c r="A145" s="406" t="s">
        <v>366</v>
      </c>
      <c r="B145" s="407"/>
      <c r="C145" s="407"/>
      <c r="D145" s="408"/>
      <c r="E145" s="244">
        <f>+E95+E105+E113+E120+E129+E137+E139+E142</f>
        <v>2200000000</v>
      </c>
      <c r="F145" s="244">
        <f>+F95+F105+F113+F120+F129+F137+F139+F142</f>
        <v>5395099400</v>
      </c>
      <c r="G145" s="244">
        <f>+G95+G105+G113+G120+G129+G137+G139+G142</f>
        <v>2171010000</v>
      </c>
      <c r="H145" s="244">
        <f>SUM(H95:H144)</f>
        <v>2207388163.3400002</v>
      </c>
      <c r="I145" s="244">
        <f>SUM(I95:I144)</f>
        <v>38649493.029999994</v>
      </c>
      <c r="J145" s="244">
        <f>SUM(J95:J144)</f>
        <v>58138584.329999998</v>
      </c>
      <c r="K145" s="245"/>
      <c r="L145" s="245"/>
      <c r="M145" s="245"/>
      <c r="N145" s="245"/>
      <c r="O145" s="246"/>
      <c r="P145" s="246"/>
      <c r="Q145" s="246"/>
      <c r="R145" s="247"/>
    </row>
    <row r="146" spans="1:18" s="346" customFormat="1" ht="14.25" customHeight="1">
      <c r="A146" s="292" t="s">
        <v>367</v>
      </c>
      <c r="B146" s="293"/>
      <c r="C146" s="293"/>
      <c r="D146" s="293"/>
      <c r="E146" s="409">
        <f t="shared" ref="E146:J146" si="1">SUM(+E86+E145)</f>
        <v>3025000000</v>
      </c>
      <c r="F146" s="409">
        <f t="shared" si="1"/>
        <v>7204325852</v>
      </c>
      <c r="G146" s="409">
        <f t="shared" si="1"/>
        <v>2854210000</v>
      </c>
      <c r="H146" s="409">
        <f t="shared" si="1"/>
        <v>2865656320</v>
      </c>
      <c r="I146" s="409">
        <f t="shared" si="1"/>
        <v>77962481.379999995</v>
      </c>
      <c r="J146" s="409">
        <f t="shared" si="1"/>
        <v>67627439.329999998</v>
      </c>
      <c r="K146" s="410"/>
      <c r="L146" s="410"/>
      <c r="M146" s="410"/>
      <c r="N146" s="411"/>
      <c r="O146" s="293"/>
      <c r="P146" s="411"/>
      <c r="Q146" s="293"/>
      <c r="R146" s="412"/>
    </row>
    <row r="147" spans="1:18" s="346" customFormat="1" ht="13.5" customHeight="1">
      <c r="A147" s="292" t="s">
        <v>368</v>
      </c>
      <c r="B147" s="293"/>
      <c r="C147" s="293"/>
      <c r="D147" s="293"/>
      <c r="E147" s="409">
        <f t="shared" ref="E147:J147" si="2">SUM(+E146+E54)</f>
        <v>5075000000</v>
      </c>
      <c r="F147" s="409">
        <f t="shared" si="2"/>
        <v>11161235852</v>
      </c>
      <c r="G147" s="409">
        <f t="shared" si="2"/>
        <v>4580710000</v>
      </c>
      <c r="H147" s="409">
        <f t="shared" si="2"/>
        <v>4636870155.1700001</v>
      </c>
      <c r="I147" s="409">
        <f t="shared" si="2"/>
        <v>78204841.379999995</v>
      </c>
      <c r="J147" s="409">
        <f t="shared" si="2"/>
        <v>107143234.48999999</v>
      </c>
      <c r="K147" s="413" t="s">
        <v>35</v>
      </c>
      <c r="L147" s="413"/>
      <c r="M147" s="413"/>
      <c r="N147" s="414" t="s">
        <v>35</v>
      </c>
      <c r="O147" s="293"/>
      <c r="P147" s="412"/>
      <c r="Q147" s="415"/>
      <c r="R147" s="412"/>
    </row>
    <row r="148" spans="1:18" s="346" customFormat="1" ht="6" customHeight="1">
      <c r="A148" s="294" t="s">
        <v>340</v>
      </c>
      <c r="B148" s="198"/>
      <c r="C148" s="198"/>
      <c r="D148" s="198"/>
      <c r="E148" s="198"/>
      <c r="F148" s="295" t="s">
        <v>35</v>
      </c>
      <c r="G148" s="260"/>
      <c r="H148" s="260"/>
      <c r="I148" s="260"/>
      <c r="J148" s="297"/>
      <c r="K148" s="260"/>
      <c r="L148" s="260"/>
      <c r="M148" s="260"/>
      <c r="N148" s="260"/>
      <c r="O148" s="260"/>
      <c r="P148" s="260"/>
      <c r="Q148" s="260"/>
      <c r="R148" s="260"/>
    </row>
    <row r="149" spans="1:18" s="260" customFormat="1" ht="12.6" customHeight="1">
      <c r="A149" s="294" t="s">
        <v>369</v>
      </c>
      <c r="B149" s="198"/>
      <c r="C149" s="198"/>
      <c r="D149" s="198"/>
      <c r="E149" s="198"/>
      <c r="F149" s="295"/>
      <c r="J149" s="297"/>
    </row>
    <row r="150" spans="1:18" s="260" customFormat="1" ht="12.6" customHeight="1">
      <c r="A150" s="294"/>
      <c r="B150" s="198"/>
      <c r="C150" s="198"/>
      <c r="D150" s="198"/>
      <c r="E150" s="198"/>
      <c r="F150" s="295"/>
      <c r="J150" s="297"/>
    </row>
    <row r="151" spans="1:18" s="260" customFormat="1" ht="12.6" customHeight="1">
      <c r="A151" s="298" t="s">
        <v>354</v>
      </c>
      <c r="B151" s="198"/>
      <c r="C151" s="198"/>
      <c r="D151" s="198"/>
      <c r="E151" s="202"/>
      <c r="F151" s="295"/>
      <c r="J151" s="297"/>
      <c r="P151" s="299"/>
    </row>
    <row r="152" spans="1:18" s="416" customFormat="1" ht="11.25" customHeight="1">
      <c r="A152" s="298" t="s">
        <v>342</v>
      </c>
      <c r="B152" s="198"/>
      <c r="C152" s="198"/>
      <c r="D152" s="198"/>
      <c r="E152" s="202"/>
      <c r="F152" s="295"/>
      <c r="G152" s="260"/>
      <c r="H152" s="260"/>
      <c r="I152" s="260"/>
      <c r="J152" s="297"/>
      <c r="K152" s="260"/>
      <c r="L152" s="260"/>
      <c r="M152" s="260"/>
      <c r="N152" s="260"/>
      <c r="O152" s="260"/>
      <c r="P152" s="299"/>
      <c r="Q152" s="260"/>
      <c r="R152" s="260"/>
    </row>
    <row r="153" spans="1:18" s="416" customFormat="1" ht="11.25" customHeight="1">
      <c r="A153" s="298"/>
      <c r="B153" s="198"/>
      <c r="C153" s="198"/>
      <c r="D153" s="198"/>
      <c r="E153" s="202"/>
      <c r="F153" s="295"/>
      <c r="G153" s="260"/>
      <c r="H153" s="260"/>
      <c r="I153" s="260"/>
      <c r="J153" s="297"/>
      <c r="K153" s="260"/>
      <c r="L153" s="260"/>
      <c r="M153" s="260"/>
      <c r="N153" s="260"/>
      <c r="O153" s="260"/>
      <c r="P153" s="299"/>
      <c r="Q153" s="260"/>
      <c r="R153" s="260"/>
    </row>
    <row r="154" spans="1:18" s="416" customFormat="1" ht="11.25" customHeight="1">
      <c r="A154" s="417"/>
      <c r="B154" s="417"/>
      <c r="C154" s="417"/>
      <c r="D154" s="417"/>
      <c r="E154" s="417"/>
      <c r="F154" s="417"/>
      <c r="G154" s="417"/>
      <c r="H154" s="417"/>
      <c r="I154" s="417"/>
      <c r="J154" s="417"/>
      <c r="K154" s="417"/>
      <c r="L154" s="417"/>
      <c r="M154" s="417"/>
      <c r="N154" s="417"/>
      <c r="O154" s="417"/>
      <c r="P154" s="417"/>
      <c r="Q154" s="417"/>
      <c r="R154" s="417"/>
    </row>
    <row r="155" spans="1:18" s="416" customFormat="1" ht="11.25" customHeight="1">
      <c r="A155" s="533" t="s">
        <v>269</v>
      </c>
      <c r="B155" s="533"/>
      <c r="C155" s="533"/>
      <c r="D155" s="533"/>
      <c r="E155" s="533"/>
      <c r="F155" s="533"/>
      <c r="G155" s="533"/>
      <c r="H155" s="533"/>
      <c r="I155" s="533"/>
      <c r="J155" s="533"/>
      <c r="K155" s="533"/>
      <c r="L155" s="533"/>
      <c r="M155" s="533"/>
      <c r="N155" s="533"/>
      <c r="O155" s="533"/>
      <c r="P155" s="533"/>
      <c r="Q155" s="533"/>
      <c r="R155" s="533"/>
    </row>
    <row r="156" spans="1:18" s="416" customFormat="1" ht="12.6" customHeight="1">
      <c r="A156" s="533" t="str">
        <f>A3</f>
        <v>НАМИРАЩИ СЕ В ОБРAЩЕНИЕ КЪМ 31.03.2017 г.</v>
      </c>
      <c r="B156" s="533"/>
      <c r="C156" s="533"/>
      <c r="D156" s="533"/>
      <c r="E156" s="533"/>
      <c r="F156" s="533"/>
      <c r="G156" s="533"/>
      <c r="H156" s="533"/>
      <c r="I156" s="533"/>
      <c r="J156" s="533"/>
      <c r="K156" s="533"/>
      <c r="L156" s="533"/>
      <c r="M156" s="533"/>
      <c r="N156" s="533"/>
      <c r="O156" s="533"/>
      <c r="P156" s="533"/>
      <c r="Q156" s="533"/>
      <c r="R156" s="533"/>
    </row>
    <row r="157" spans="1:18" ht="12.6" customHeight="1">
      <c r="A157" s="418"/>
      <c r="B157" s="419"/>
      <c r="C157" s="419"/>
      <c r="D157" s="420"/>
      <c r="E157" s="421"/>
      <c r="F157" s="422"/>
      <c r="G157" s="421"/>
      <c r="H157" s="421"/>
      <c r="I157" s="421"/>
      <c r="J157" s="423"/>
      <c r="K157" s="422"/>
      <c r="L157" s="422"/>
      <c r="M157" s="424"/>
      <c r="N157" s="424"/>
      <c r="O157" s="424"/>
      <c r="P157" s="424"/>
      <c r="Q157" s="424"/>
      <c r="R157" s="424"/>
    </row>
    <row r="158" spans="1:18" ht="12.6" customHeight="1">
      <c r="A158" s="158" t="s">
        <v>370</v>
      </c>
      <c r="B158" s="159"/>
      <c r="C158" s="160"/>
      <c r="D158" s="160"/>
      <c r="E158" s="160"/>
      <c r="F158" s="161"/>
      <c r="G158" s="162"/>
      <c r="H158" s="162"/>
      <c r="I158" s="163"/>
      <c r="J158" s="164"/>
      <c r="K158" s="160"/>
      <c r="L158" s="160"/>
      <c r="M158" s="160"/>
      <c r="N158" s="92"/>
      <c r="O158" s="92"/>
      <c r="P158" s="92"/>
      <c r="Q158" s="165"/>
      <c r="R158" s="92"/>
    </row>
    <row r="159" spans="1:18" ht="12.6" customHeight="1">
      <c r="A159" s="167" t="s">
        <v>272</v>
      </c>
      <c r="B159" s="168" t="s">
        <v>273</v>
      </c>
      <c r="C159" s="167" t="s">
        <v>274</v>
      </c>
      <c r="D159" s="168" t="s">
        <v>275</v>
      </c>
      <c r="E159" s="169" t="s">
        <v>371</v>
      </c>
      <c r="F159" s="171"/>
      <c r="G159" s="171"/>
      <c r="H159" s="172" t="s">
        <v>277</v>
      </c>
      <c r="I159" s="173" t="s">
        <v>278</v>
      </c>
      <c r="J159" s="174" t="s">
        <v>279</v>
      </c>
      <c r="K159" s="426" t="s">
        <v>372</v>
      </c>
      <c r="L159" s="171"/>
      <c r="M159" s="171"/>
      <c r="N159" s="176"/>
      <c r="O159" s="427" t="s">
        <v>281</v>
      </c>
      <c r="P159" s="169" t="s">
        <v>282</v>
      </c>
      <c r="Q159" s="179"/>
      <c r="R159" s="167" t="s">
        <v>283</v>
      </c>
    </row>
    <row r="160" spans="1:18" ht="12.6" customHeight="1">
      <c r="A160" s="181" t="s">
        <v>284</v>
      </c>
      <c r="B160" s="182" t="s">
        <v>285</v>
      </c>
      <c r="C160" s="183" t="s">
        <v>286</v>
      </c>
      <c r="D160" s="182" t="s">
        <v>287</v>
      </c>
      <c r="E160" s="428" t="s">
        <v>284</v>
      </c>
      <c r="F160" s="168" t="s">
        <v>284</v>
      </c>
      <c r="G160" s="167" t="s">
        <v>284</v>
      </c>
      <c r="H160" s="186" t="s">
        <v>288</v>
      </c>
      <c r="I160" s="187" t="s">
        <v>289</v>
      </c>
      <c r="J160" s="188" t="s">
        <v>290</v>
      </c>
      <c r="K160" s="189" t="s">
        <v>291</v>
      </c>
      <c r="L160" s="167" t="s">
        <v>292</v>
      </c>
      <c r="M160" s="168" t="s">
        <v>293</v>
      </c>
      <c r="N160" s="167" t="s">
        <v>291</v>
      </c>
      <c r="O160" s="429" t="s">
        <v>286</v>
      </c>
      <c r="P160" s="430" t="s">
        <v>294</v>
      </c>
      <c r="Q160" s="431"/>
      <c r="R160" s="181" t="s">
        <v>295</v>
      </c>
    </row>
    <row r="161" spans="1:18" ht="12.6" customHeight="1">
      <c r="A161" s="183" t="s">
        <v>296</v>
      </c>
      <c r="B161" s="182"/>
      <c r="C161" s="183" t="s">
        <v>297</v>
      </c>
      <c r="D161" s="182"/>
      <c r="E161" s="432" t="s">
        <v>298</v>
      </c>
      <c r="F161" s="196" t="s">
        <v>299</v>
      </c>
      <c r="G161" s="181" t="s">
        <v>300</v>
      </c>
      <c r="H161" s="186" t="s">
        <v>301</v>
      </c>
      <c r="I161" s="187" t="s">
        <v>302</v>
      </c>
      <c r="J161" s="188" t="s">
        <v>302</v>
      </c>
      <c r="K161" s="195" t="s">
        <v>303</v>
      </c>
      <c r="L161" s="181" t="s">
        <v>303</v>
      </c>
      <c r="M161" s="196" t="s">
        <v>303</v>
      </c>
      <c r="N161" s="181" t="s">
        <v>303</v>
      </c>
      <c r="O161" s="433" t="s">
        <v>304</v>
      </c>
      <c r="P161" s="167" t="s">
        <v>286</v>
      </c>
      <c r="Q161" s="434" t="s">
        <v>286</v>
      </c>
      <c r="R161" s="194" t="s">
        <v>156</v>
      </c>
    </row>
    <row r="162" spans="1:18" ht="12.6" customHeight="1">
      <c r="A162" s="183" t="s">
        <v>305</v>
      </c>
      <c r="B162" s="198"/>
      <c r="C162" s="183"/>
      <c r="D162" s="182"/>
      <c r="E162" s="432" t="s">
        <v>306</v>
      </c>
      <c r="F162" s="196" t="s">
        <v>307</v>
      </c>
      <c r="G162" s="181" t="s">
        <v>308</v>
      </c>
      <c r="H162" s="186" t="s">
        <v>373</v>
      </c>
      <c r="I162" s="186" t="s">
        <v>373</v>
      </c>
      <c r="J162" s="186" t="s">
        <v>373</v>
      </c>
      <c r="K162" s="195" t="s">
        <v>311</v>
      </c>
      <c r="L162" s="181" t="s">
        <v>312</v>
      </c>
      <c r="M162" s="196" t="s">
        <v>312</v>
      </c>
      <c r="N162" s="181" t="s">
        <v>312</v>
      </c>
      <c r="O162" s="433"/>
      <c r="P162" s="181" t="s">
        <v>299</v>
      </c>
      <c r="Q162" s="194" t="s">
        <v>300</v>
      </c>
      <c r="R162" s="194" t="s">
        <v>313</v>
      </c>
    </row>
    <row r="163" spans="1:18" ht="12.6" customHeight="1">
      <c r="A163" s="183" t="s">
        <v>284</v>
      </c>
      <c r="B163" s="182"/>
      <c r="C163" s="183"/>
      <c r="D163" s="202"/>
      <c r="E163" s="432" t="s">
        <v>314</v>
      </c>
      <c r="F163" s="196" t="s">
        <v>315</v>
      </c>
      <c r="G163" s="181"/>
      <c r="H163" s="186"/>
      <c r="I163" s="187"/>
      <c r="J163" s="199"/>
      <c r="K163" s="195" t="s">
        <v>316</v>
      </c>
      <c r="L163" s="181" t="s">
        <v>317</v>
      </c>
      <c r="M163" s="196" t="s">
        <v>317</v>
      </c>
      <c r="N163" s="181" t="s">
        <v>317</v>
      </c>
      <c r="O163" s="433"/>
      <c r="P163" s="181" t="s">
        <v>318</v>
      </c>
      <c r="Q163" s="194" t="s">
        <v>317</v>
      </c>
      <c r="R163" s="194" t="s">
        <v>319</v>
      </c>
    </row>
    <row r="164" spans="1:18" s="260" customFormat="1" ht="12.6" customHeight="1">
      <c r="A164" s="183" t="s">
        <v>297</v>
      </c>
      <c r="B164" s="182"/>
      <c r="C164" s="183"/>
      <c r="D164" s="202"/>
      <c r="E164" s="432"/>
      <c r="F164" s="196" t="s">
        <v>308</v>
      </c>
      <c r="G164" s="181"/>
      <c r="H164" s="186"/>
      <c r="I164" s="187"/>
      <c r="J164" s="199"/>
      <c r="K164" s="195" t="s">
        <v>321</v>
      </c>
      <c r="L164" s="181"/>
      <c r="M164" s="196"/>
      <c r="N164" s="181"/>
      <c r="O164" s="433"/>
      <c r="P164" s="181" t="s">
        <v>321</v>
      </c>
      <c r="Q164" s="435"/>
      <c r="R164" s="194"/>
    </row>
    <row r="165" spans="1:18" s="260" customFormat="1" ht="12.6" customHeight="1">
      <c r="A165" s="203"/>
      <c r="B165" s="204"/>
      <c r="C165" s="203"/>
      <c r="D165" s="205"/>
      <c r="E165" s="436"/>
      <c r="F165" s="196"/>
      <c r="G165" s="213"/>
      <c r="H165" s="209"/>
      <c r="I165" s="210"/>
      <c r="J165" s="211"/>
      <c r="K165" s="212" t="s">
        <v>317</v>
      </c>
      <c r="L165" s="213"/>
      <c r="M165" s="214"/>
      <c r="N165" s="213"/>
      <c r="O165" s="437"/>
      <c r="P165" s="213" t="s">
        <v>317</v>
      </c>
      <c r="Q165" s="438"/>
      <c r="R165" s="208"/>
    </row>
    <row r="166" spans="1:18" s="260" customFormat="1" ht="12.6" customHeight="1">
      <c r="A166" s="217" t="s">
        <v>374</v>
      </c>
      <c r="B166" s="439"/>
      <c r="C166" s="219">
        <v>43483</v>
      </c>
      <c r="D166" s="263">
        <v>2557</v>
      </c>
      <c r="E166" s="221">
        <f>E167+E168+E169+E170+E171</f>
        <v>160000000</v>
      </c>
      <c r="F166" s="221">
        <f>F167+F168+F169+F170+F171</f>
        <v>478207500</v>
      </c>
      <c r="G166" s="221">
        <f>G167+G168+G169+G170+G171</f>
        <v>125000000</v>
      </c>
      <c r="H166" s="440"/>
      <c r="I166" s="351"/>
      <c r="J166" s="441"/>
      <c r="K166" s="350"/>
      <c r="L166" s="440"/>
      <c r="M166" s="350"/>
      <c r="N166" s="440"/>
      <c r="O166" s="336">
        <v>4.4999999999999998E-2</v>
      </c>
      <c r="P166" s="440"/>
      <c r="Q166" s="350"/>
      <c r="R166" s="350"/>
    </row>
    <row r="167" spans="1:18" s="260" customFormat="1" ht="12.6" customHeight="1">
      <c r="A167" s="229" t="s">
        <v>323</v>
      </c>
      <c r="B167" s="338">
        <v>40926</v>
      </c>
      <c r="C167" s="230">
        <v>43483</v>
      </c>
      <c r="D167" s="339"/>
      <c r="E167" s="232">
        <v>35000000</v>
      </c>
      <c r="F167" s="340">
        <v>119600000</v>
      </c>
      <c r="G167" s="232">
        <v>35000000</v>
      </c>
      <c r="H167" s="269">
        <v>35198894.979999997</v>
      </c>
      <c r="I167" s="232">
        <v>8450</v>
      </c>
      <c r="J167" s="269">
        <v>207344.98</v>
      </c>
      <c r="K167" s="233">
        <v>99.56</v>
      </c>
      <c r="L167" s="270">
        <v>99.76</v>
      </c>
      <c r="M167" s="233">
        <v>101.39</v>
      </c>
      <c r="N167" s="270">
        <v>100.57</v>
      </c>
      <c r="O167" s="287">
        <v>4.4999999999999998E-2</v>
      </c>
      <c r="P167" s="272">
        <v>4.6199999999999998E-2</v>
      </c>
      <c r="Q167" s="235">
        <v>4.4499999999999998E-2</v>
      </c>
      <c r="R167" s="232">
        <v>0.22</v>
      </c>
    </row>
    <row r="168" spans="1:18" s="260" customFormat="1" ht="12.6" customHeight="1">
      <c r="A168" s="229" t="s">
        <v>324</v>
      </c>
      <c r="B168" s="338">
        <v>40975</v>
      </c>
      <c r="C168" s="230">
        <v>43483</v>
      </c>
      <c r="D168" s="339"/>
      <c r="E168" s="232">
        <v>30000000</v>
      </c>
      <c r="F168" s="340">
        <v>100400000</v>
      </c>
      <c r="G168" s="232">
        <v>30000000</v>
      </c>
      <c r="H168" s="269">
        <v>30764850</v>
      </c>
      <c r="I168" s="232">
        <v>0</v>
      </c>
      <c r="J168" s="269">
        <v>584849.99</v>
      </c>
      <c r="K168" s="233">
        <v>101.3</v>
      </c>
      <c r="L168" s="270">
        <v>101.77</v>
      </c>
      <c r="M168" s="233">
        <v>102.24</v>
      </c>
      <c r="N168" s="270">
        <v>101.95</v>
      </c>
      <c r="O168" s="287">
        <v>4.4999999999999998E-2</v>
      </c>
      <c r="P168" s="272">
        <v>4.3200000000000002E-2</v>
      </c>
      <c r="Q168" s="235">
        <v>4.2099999999999999E-2</v>
      </c>
      <c r="R168" s="232">
        <v>0.15</v>
      </c>
    </row>
    <row r="169" spans="1:18" s="260" customFormat="1" ht="15.75" customHeight="1">
      <c r="A169" s="229" t="s">
        <v>333</v>
      </c>
      <c r="B169" s="230">
        <v>41164</v>
      </c>
      <c r="C169" s="230">
        <v>43483</v>
      </c>
      <c r="D169" s="231"/>
      <c r="E169" s="232">
        <v>30000000</v>
      </c>
      <c r="F169" s="337">
        <v>110465000</v>
      </c>
      <c r="G169" s="232">
        <v>30000000</v>
      </c>
      <c r="H169" s="232">
        <v>32985470.010000002</v>
      </c>
      <c r="I169" s="232">
        <v>0</v>
      </c>
      <c r="J169" s="232">
        <v>2778470.01</v>
      </c>
      <c r="K169" s="233">
        <v>108.29</v>
      </c>
      <c r="L169" s="233">
        <v>109.09</v>
      </c>
      <c r="M169" s="233">
        <v>109.63</v>
      </c>
      <c r="N169" s="233">
        <v>109.26</v>
      </c>
      <c r="O169" s="287">
        <v>4.4999999999999998E-2</v>
      </c>
      <c r="P169" s="235">
        <v>3.0800000000000001E-2</v>
      </c>
      <c r="Q169" s="235">
        <v>2.9100000000000001E-2</v>
      </c>
      <c r="R169" s="232">
        <v>0.04</v>
      </c>
    </row>
    <row r="170" spans="1:18" s="260" customFormat="1" ht="14.25" customHeight="1">
      <c r="A170" s="229" t="s">
        <v>326</v>
      </c>
      <c r="B170" s="230">
        <v>41227</v>
      </c>
      <c r="C170" s="230">
        <v>43483</v>
      </c>
      <c r="D170" s="231"/>
      <c r="E170" s="232">
        <v>30000000</v>
      </c>
      <c r="F170" s="337">
        <v>57600000</v>
      </c>
      <c r="G170" s="232">
        <v>30000000</v>
      </c>
      <c r="H170" s="232">
        <v>33829195</v>
      </c>
      <c r="I170" s="232">
        <v>0</v>
      </c>
      <c r="J170" s="232">
        <v>3391195</v>
      </c>
      <c r="K170" s="233">
        <v>110.79</v>
      </c>
      <c r="L170" s="233">
        <v>110.77</v>
      </c>
      <c r="M170" s="233">
        <v>112.3</v>
      </c>
      <c r="N170" s="233">
        <v>111.3</v>
      </c>
      <c r="O170" s="287">
        <v>4.4999999999999998E-2</v>
      </c>
      <c r="P170" s="235">
        <v>2.6100000000000002E-2</v>
      </c>
      <c r="Q170" s="235">
        <v>2.53E-2</v>
      </c>
      <c r="R170" s="232">
        <v>0.04</v>
      </c>
    </row>
    <row r="171" spans="1:18" s="260" customFormat="1" ht="15" customHeight="1">
      <c r="A171" s="229" t="s">
        <v>375</v>
      </c>
      <c r="B171" s="236">
        <v>41255</v>
      </c>
      <c r="C171" s="230">
        <v>43483</v>
      </c>
      <c r="D171" s="237"/>
      <c r="E171" s="239">
        <v>35000000</v>
      </c>
      <c r="F171" s="343">
        <v>90142500</v>
      </c>
      <c r="G171" s="232">
        <v>0</v>
      </c>
      <c r="H171" s="186" t="s">
        <v>267</v>
      </c>
      <c r="I171" s="186" t="s">
        <v>267</v>
      </c>
      <c r="J171" s="186" t="s">
        <v>267</v>
      </c>
      <c r="K171" s="238">
        <v>109.01</v>
      </c>
      <c r="L171" s="186" t="s">
        <v>267</v>
      </c>
      <c r="M171" s="186" t="s">
        <v>267</v>
      </c>
      <c r="N171" s="186" t="s">
        <v>267</v>
      </c>
      <c r="O171" s="287">
        <v>4.4999999999999998E-2</v>
      </c>
      <c r="P171" s="240">
        <v>2.9000000000000001E-2</v>
      </c>
      <c r="Q171" s="235" t="s">
        <v>267</v>
      </c>
      <c r="R171" s="239">
        <v>0.03</v>
      </c>
    </row>
    <row r="172" spans="1:18" s="260" customFormat="1" ht="15" customHeight="1">
      <c r="A172" s="217" t="s">
        <v>376</v>
      </c>
      <c r="B172" s="439"/>
      <c r="C172" s="219">
        <v>43846</v>
      </c>
      <c r="D172" s="442">
        <v>2556</v>
      </c>
      <c r="E172" s="221">
        <f>E173+E174+E175+E176+E177+E178+E179+E180</f>
        <v>165000000</v>
      </c>
      <c r="F172" s="221">
        <f>F173+F174+F175+F176+F177+F178+F179+F180</f>
        <v>478946000</v>
      </c>
      <c r="G172" s="221">
        <f>G173+G174+G175+G176+G177+G178+G179+G180</f>
        <v>165000000</v>
      </c>
      <c r="H172" s="440"/>
      <c r="I172" s="351"/>
      <c r="J172" s="443"/>
      <c r="K172" s="350"/>
      <c r="L172" s="440"/>
      <c r="M172" s="350"/>
      <c r="N172" s="440"/>
      <c r="O172" s="336">
        <v>3.5000000000000003E-2</v>
      </c>
      <c r="P172" s="440"/>
      <c r="Q172" s="350"/>
      <c r="R172" s="350"/>
    </row>
    <row r="173" spans="1:18" s="260" customFormat="1" ht="14.25" customHeight="1">
      <c r="A173" s="229" t="s">
        <v>323</v>
      </c>
      <c r="B173" s="230">
        <v>41290</v>
      </c>
      <c r="C173" s="230">
        <v>43846</v>
      </c>
      <c r="D173" s="231"/>
      <c r="E173" s="232">
        <v>20000000</v>
      </c>
      <c r="F173" s="337">
        <v>98056000</v>
      </c>
      <c r="G173" s="232">
        <v>20000000</v>
      </c>
      <c r="H173" s="232">
        <v>21244459.969999999</v>
      </c>
      <c r="I173" s="232">
        <v>0</v>
      </c>
      <c r="J173" s="232">
        <v>1244459.97</v>
      </c>
      <c r="K173" s="234">
        <v>105.44</v>
      </c>
      <c r="L173" s="234">
        <v>106.07</v>
      </c>
      <c r="M173" s="234">
        <v>106.66</v>
      </c>
      <c r="N173" s="234">
        <v>106.22</v>
      </c>
      <c r="O173" s="287">
        <v>3.5000000000000003E-2</v>
      </c>
      <c r="P173" s="235">
        <v>2.6599999999999999E-2</v>
      </c>
      <c r="Q173" s="235">
        <v>2.5399999999999999E-2</v>
      </c>
      <c r="R173" s="232">
        <v>0.03</v>
      </c>
    </row>
    <row r="174" spans="1:18" s="260" customFormat="1" ht="14.25" customHeight="1">
      <c r="A174" s="229" t="s">
        <v>324</v>
      </c>
      <c r="B174" s="230">
        <v>41318</v>
      </c>
      <c r="C174" s="230">
        <v>43846</v>
      </c>
      <c r="D174" s="231"/>
      <c r="E174" s="232">
        <v>20000000</v>
      </c>
      <c r="F174" s="337">
        <v>58090000</v>
      </c>
      <c r="G174" s="232">
        <v>20000000</v>
      </c>
      <c r="H174" s="232">
        <v>21445961</v>
      </c>
      <c r="I174" s="232">
        <v>0</v>
      </c>
      <c r="J174" s="232">
        <v>1391961</v>
      </c>
      <c r="K174" s="234">
        <v>106.28</v>
      </c>
      <c r="L174" s="234">
        <v>106.51</v>
      </c>
      <c r="M174" s="234">
        <v>107.72</v>
      </c>
      <c r="N174" s="234">
        <v>106.96</v>
      </c>
      <c r="O174" s="287">
        <v>3.5000000000000003E-2</v>
      </c>
      <c r="P174" s="235">
        <v>2.52E-2</v>
      </c>
      <c r="Q174" s="235">
        <v>2.4199999999999999E-2</v>
      </c>
      <c r="R174" s="232">
        <v>0.01</v>
      </c>
    </row>
    <row r="175" spans="1:18" s="260" customFormat="1" ht="14.25" customHeight="1">
      <c r="A175" s="229" t="s">
        <v>333</v>
      </c>
      <c r="B175" s="230">
        <v>41353</v>
      </c>
      <c r="C175" s="230">
        <v>43846</v>
      </c>
      <c r="D175" s="231"/>
      <c r="E175" s="232">
        <v>20000000</v>
      </c>
      <c r="F175" s="337">
        <v>59180000</v>
      </c>
      <c r="G175" s="232">
        <v>20000000</v>
      </c>
      <c r="H175" s="232">
        <v>20983809.5</v>
      </c>
      <c r="I175" s="232">
        <v>0</v>
      </c>
      <c r="J175" s="232">
        <v>863809.5</v>
      </c>
      <c r="K175" s="234">
        <v>103.37</v>
      </c>
      <c r="L175" s="234">
        <v>104.01</v>
      </c>
      <c r="M175" s="234">
        <v>104.83</v>
      </c>
      <c r="N175" s="234">
        <v>104.32</v>
      </c>
      <c r="O175" s="287">
        <v>3.5000000000000003E-2</v>
      </c>
      <c r="P175" s="235">
        <v>2.9700000000000001E-2</v>
      </c>
      <c r="Q175" s="235">
        <v>2.8199999999999999E-2</v>
      </c>
      <c r="R175" s="232">
        <v>0.01</v>
      </c>
    </row>
    <row r="176" spans="1:18" s="260" customFormat="1" ht="14.25" customHeight="1">
      <c r="A176" s="229" t="s">
        <v>326</v>
      </c>
      <c r="B176" s="230">
        <v>41409</v>
      </c>
      <c r="C176" s="230">
        <v>43846</v>
      </c>
      <c r="D176" s="231"/>
      <c r="E176" s="232">
        <v>20000000</v>
      </c>
      <c r="F176" s="337">
        <v>56680000</v>
      </c>
      <c r="G176" s="232">
        <v>20000000</v>
      </c>
      <c r="H176" s="232">
        <v>21535620</v>
      </c>
      <c r="I176" s="232">
        <v>0</v>
      </c>
      <c r="J176" s="232">
        <v>1307620</v>
      </c>
      <c r="K176" s="234">
        <v>106.04</v>
      </c>
      <c r="L176" s="234">
        <v>106.36</v>
      </c>
      <c r="M176" s="234">
        <v>106.82</v>
      </c>
      <c r="N176" s="234">
        <v>106.54</v>
      </c>
      <c r="O176" s="287">
        <v>3.5000000000000003E-2</v>
      </c>
      <c r="P176" s="235">
        <v>2.53E-2</v>
      </c>
      <c r="Q176" s="235">
        <v>2.4500000000000001E-2</v>
      </c>
      <c r="R176" s="232">
        <v>0.02</v>
      </c>
    </row>
    <row r="177" spans="1:18" s="260" customFormat="1" ht="14.25" customHeight="1">
      <c r="A177" s="229" t="s">
        <v>327</v>
      </c>
      <c r="B177" s="230">
        <v>41444</v>
      </c>
      <c r="C177" s="230">
        <v>43846</v>
      </c>
      <c r="D177" s="231"/>
      <c r="E177" s="232">
        <v>20000000</v>
      </c>
      <c r="F177" s="337">
        <v>33970000</v>
      </c>
      <c r="G177" s="232">
        <v>20000000</v>
      </c>
      <c r="H177" s="232">
        <v>21130316</v>
      </c>
      <c r="I177" s="232">
        <v>0</v>
      </c>
      <c r="J177" s="232">
        <v>834316</v>
      </c>
      <c r="K177" s="234">
        <v>103.84</v>
      </c>
      <c r="L177" s="234">
        <v>103.87</v>
      </c>
      <c r="M177" s="234">
        <v>104.6</v>
      </c>
      <c r="N177" s="234">
        <v>104.17</v>
      </c>
      <c r="O177" s="287">
        <v>3.5000000000000003E-2</v>
      </c>
      <c r="P177" s="235">
        <v>2.8799999999999999E-2</v>
      </c>
      <c r="Q177" s="235">
        <v>2.8199999999999999E-2</v>
      </c>
      <c r="R177" s="232">
        <v>0.01</v>
      </c>
    </row>
    <row r="178" spans="1:18" s="260" customFormat="1" ht="14.25" customHeight="1">
      <c r="A178" s="229" t="s">
        <v>334</v>
      </c>
      <c r="B178" s="230">
        <v>41549</v>
      </c>
      <c r="C178" s="230">
        <v>43846</v>
      </c>
      <c r="D178" s="231"/>
      <c r="E178" s="232">
        <v>20000000</v>
      </c>
      <c r="F178" s="337">
        <v>55640000</v>
      </c>
      <c r="G178" s="232">
        <v>20000000</v>
      </c>
      <c r="H178" s="232">
        <v>20688562</v>
      </c>
      <c r="I178" s="232">
        <v>0</v>
      </c>
      <c r="J178" s="232">
        <v>538562</v>
      </c>
      <c r="K178" s="234">
        <v>102.27</v>
      </c>
      <c r="L178" s="234">
        <v>102.56</v>
      </c>
      <c r="M178" s="234">
        <v>103</v>
      </c>
      <c r="N178" s="234">
        <v>102.69</v>
      </c>
      <c r="O178" s="287">
        <v>3.5000000000000003E-2</v>
      </c>
      <c r="P178" s="235">
        <v>3.1199999999999999E-2</v>
      </c>
      <c r="Q178" s="235">
        <v>3.0499999999999999E-2</v>
      </c>
      <c r="R178" s="232">
        <v>0.03</v>
      </c>
    </row>
    <row r="179" spans="1:18" s="260" customFormat="1" ht="14.25" customHeight="1">
      <c r="A179" s="229" t="s">
        <v>335</v>
      </c>
      <c r="B179" s="230">
        <v>41591</v>
      </c>
      <c r="C179" s="230">
        <v>43846</v>
      </c>
      <c r="D179" s="231"/>
      <c r="E179" s="232">
        <v>25000000</v>
      </c>
      <c r="F179" s="337">
        <v>65540000</v>
      </c>
      <c r="G179" s="232">
        <v>25000000</v>
      </c>
      <c r="H179" s="232">
        <v>26190309.989999998</v>
      </c>
      <c r="I179" s="232">
        <v>0</v>
      </c>
      <c r="J179" s="232">
        <v>902810</v>
      </c>
      <c r="K179" s="234">
        <v>103.13</v>
      </c>
      <c r="L179" s="234">
        <v>103.51</v>
      </c>
      <c r="M179" s="234">
        <v>103.83</v>
      </c>
      <c r="N179" s="234">
        <v>103.61</v>
      </c>
      <c r="O179" s="287">
        <v>3.5000000000000003E-2</v>
      </c>
      <c r="P179" s="235">
        <v>2.9600000000000001E-2</v>
      </c>
      <c r="Q179" s="235">
        <v>2.8799999999999999E-2</v>
      </c>
      <c r="R179" s="232">
        <v>0.02</v>
      </c>
    </row>
    <row r="180" spans="1:18" s="260" customFormat="1" ht="14.25" customHeight="1">
      <c r="A180" s="342" t="s">
        <v>347</v>
      </c>
      <c r="B180" s="236">
        <v>41619</v>
      </c>
      <c r="C180" s="236">
        <v>43846</v>
      </c>
      <c r="D180" s="237"/>
      <c r="E180" s="239">
        <v>20000000</v>
      </c>
      <c r="F180" s="343">
        <v>51790000</v>
      </c>
      <c r="G180" s="239">
        <v>20000000</v>
      </c>
      <c r="H180" s="239">
        <v>21074260</v>
      </c>
      <c r="I180" s="239">
        <v>0</v>
      </c>
      <c r="J180" s="239">
        <v>790260</v>
      </c>
      <c r="K180" s="238">
        <v>103.56</v>
      </c>
      <c r="L180" s="238">
        <v>103.9</v>
      </c>
      <c r="M180" s="238">
        <v>104.01</v>
      </c>
      <c r="N180" s="238">
        <v>103.95</v>
      </c>
      <c r="O180" s="288">
        <v>3.5000000000000003E-2</v>
      </c>
      <c r="P180" s="240">
        <v>2.8799999999999999E-2</v>
      </c>
      <c r="Q180" s="240">
        <v>2.81E-2</v>
      </c>
      <c r="R180" s="239">
        <v>0.02</v>
      </c>
    </row>
    <row r="181" spans="1:18" s="260" customFormat="1" ht="14.25" customHeight="1">
      <c r="A181" s="217" t="s">
        <v>377</v>
      </c>
      <c r="B181" s="439"/>
      <c r="C181" s="219">
        <v>44239</v>
      </c>
      <c r="D181" s="442">
        <v>2557</v>
      </c>
      <c r="E181" s="221">
        <f>E182+E183+E184+E185+E186</f>
        <v>145000000</v>
      </c>
      <c r="F181" s="221">
        <f>F182+F183+F184+F185+F186</f>
        <v>411270000</v>
      </c>
      <c r="G181" s="221">
        <f>G182+G183+G184+G185+G186</f>
        <v>145000000</v>
      </c>
      <c r="H181" s="440"/>
      <c r="I181" s="351"/>
      <c r="J181" s="443"/>
      <c r="K181" s="350"/>
      <c r="L181" s="440"/>
      <c r="M181" s="350"/>
      <c r="N181" s="440"/>
      <c r="O181" s="336">
        <v>0.03</v>
      </c>
      <c r="P181" s="440"/>
      <c r="Q181" s="350"/>
      <c r="R181" s="350"/>
    </row>
    <row r="182" spans="1:18" s="260" customFormat="1" ht="14.25" customHeight="1">
      <c r="A182" s="229" t="s">
        <v>323</v>
      </c>
      <c r="B182" s="230">
        <v>41682</v>
      </c>
      <c r="C182" s="230">
        <v>44239</v>
      </c>
      <c r="D182" s="231"/>
      <c r="E182" s="232">
        <v>25000000</v>
      </c>
      <c r="F182" s="337">
        <v>66350000</v>
      </c>
      <c r="G182" s="232">
        <v>25000000</v>
      </c>
      <c r="H182" s="232">
        <v>25092055</v>
      </c>
      <c r="I182" s="232">
        <v>0</v>
      </c>
      <c r="J182" s="232">
        <v>92055</v>
      </c>
      <c r="K182" s="233">
        <v>99.96</v>
      </c>
      <c r="L182" s="233">
        <v>100.21</v>
      </c>
      <c r="M182" s="233">
        <v>100.63</v>
      </c>
      <c r="N182" s="233">
        <v>100.37</v>
      </c>
      <c r="O182" s="287">
        <v>0.03</v>
      </c>
      <c r="P182" s="235">
        <v>3.0300000000000001E-2</v>
      </c>
      <c r="Q182" s="235">
        <v>2.9700000000000001E-2</v>
      </c>
      <c r="R182" s="232">
        <v>0.04</v>
      </c>
    </row>
    <row r="183" spans="1:18" s="260" customFormat="1" ht="14.25" customHeight="1">
      <c r="A183" s="229" t="s">
        <v>324</v>
      </c>
      <c r="B183" s="230">
        <v>41759</v>
      </c>
      <c r="C183" s="230">
        <v>44239</v>
      </c>
      <c r="D183" s="231"/>
      <c r="E183" s="232">
        <v>25000000</v>
      </c>
      <c r="F183" s="337">
        <v>63830000</v>
      </c>
      <c r="G183" s="232">
        <v>25000000</v>
      </c>
      <c r="H183" s="232">
        <v>25929935.02</v>
      </c>
      <c r="I183" s="232">
        <v>0</v>
      </c>
      <c r="J183" s="232">
        <v>772435.01</v>
      </c>
      <c r="K183" s="233">
        <v>102.66</v>
      </c>
      <c r="L183" s="233">
        <v>102.97</v>
      </c>
      <c r="M183" s="233">
        <v>103.31</v>
      </c>
      <c r="N183" s="233">
        <v>103.09</v>
      </c>
      <c r="O183" s="287">
        <v>0.03</v>
      </c>
      <c r="P183" s="235">
        <v>2.5899999999999999E-2</v>
      </c>
      <c r="Q183" s="235">
        <v>2.52E-2</v>
      </c>
      <c r="R183" s="232">
        <v>0.04</v>
      </c>
    </row>
    <row r="184" spans="1:18" s="260" customFormat="1" ht="14.25" customHeight="1">
      <c r="A184" s="229" t="s">
        <v>333</v>
      </c>
      <c r="B184" s="230">
        <v>41787</v>
      </c>
      <c r="C184" s="230">
        <v>44239</v>
      </c>
      <c r="D184" s="231"/>
      <c r="E184" s="232">
        <v>25000000</v>
      </c>
      <c r="F184" s="337">
        <v>77175000</v>
      </c>
      <c r="G184" s="232">
        <v>25000000</v>
      </c>
      <c r="H184" s="232">
        <v>26384830.02</v>
      </c>
      <c r="I184" s="232">
        <v>0</v>
      </c>
      <c r="J184" s="232">
        <v>1169830.01</v>
      </c>
      <c r="K184" s="233">
        <v>104.04</v>
      </c>
      <c r="L184" s="233">
        <v>104.4</v>
      </c>
      <c r="M184" s="233">
        <v>105.26</v>
      </c>
      <c r="N184" s="233">
        <v>104.68</v>
      </c>
      <c r="O184" s="287">
        <v>0.03</v>
      </c>
      <c r="P184" s="235">
        <v>2.3599999999999999E-2</v>
      </c>
      <c r="Q184" s="235">
        <v>2.2599999999999999E-2</v>
      </c>
      <c r="R184" s="232">
        <v>0.05</v>
      </c>
    </row>
    <row r="185" spans="1:18" s="260" customFormat="1" ht="12.6" customHeight="1">
      <c r="A185" s="229" t="s">
        <v>326</v>
      </c>
      <c r="B185" s="230">
        <v>41907</v>
      </c>
      <c r="C185" s="230">
        <v>44239</v>
      </c>
      <c r="D185" s="231"/>
      <c r="E185" s="232">
        <v>35000000</v>
      </c>
      <c r="F185" s="337">
        <v>93790000</v>
      </c>
      <c r="G185" s="232">
        <v>35000000</v>
      </c>
      <c r="H185" s="232">
        <v>36809050</v>
      </c>
      <c r="I185" s="232">
        <v>0</v>
      </c>
      <c r="J185" s="232">
        <v>1683050.02</v>
      </c>
      <c r="K185" s="233">
        <v>104.14</v>
      </c>
      <c r="L185" s="233">
        <v>104.62</v>
      </c>
      <c r="M185" s="233">
        <v>105.04</v>
      </c>
      <c r="N185" s="233">
        <v>104.81</v>
      </c>
      <c r="O185" s="287">
        <v>0.03</v>
      </c>
      <c r="P185" s="235">
        <v>2.3199999999999998E-2</v>
      </c>
      <c r="Q185" s="235">
        <v>2.1999999999999999E-2</v>
      </c>
      <c r="R185" s="232">
        <v>0.04</v>
      </c>
    </row>
    <row r="186" spans="1:18" s="444" customFormat="1" ht="12.6" customHeight="1">
      <c r="A186" s="229" t="s">
        <v>327</v>
      </c>
      <c r="B186" s="236">
        <v>41969</v>
      </c>
      <c r="C186" s="230">
        <v>44239</v>
      </c>
      <c r="D186" s="237"/>
      <c r="E186" s="232">
        <v>35000000</v>
      </c>
      <c r="F186" s="343">
        <v>110125000</v>
      </c>
      <c r="G186" s="232">
        <v>35000000</v>
      </c>
      <c r="H186" s="239">
        <v>36785397.509999998</v>
      </c>
      <c r="I186" s="239">
        <v>0</v>
      </c>
      <c r="J186" s="239">
        <v>1480897.51</v>
      </c>
      <c r="K186" s="238">
        <v>103.74</v>
      </c>
      <c r="L186" s="238">
        <v>104.03</v>
      </c>
      <c r="M186" s="238">
        <v>104.44</v>
      </c>
      <c r="N186" s="238">
        <v>104.23</v>
      </c>
      <c r="O186" s="287">
        <v>0.03</v>
      </c>
      <c r="P186" s="240">
        <v>2.3699999999999999E-2</v>
      </c>
      <c r="Q186" s="240">
        <v>2.2800000000000001E-2</v>
      </c>
      <c r="R186" s="239">
        <v>0.02</v>
      </c>
    </row>
    <row r="187" spans="1:18" s="260" customFormat="1" ht="12.6" customHeight="1">
      <c r="A187" s="289" t="s">
        <v>378</v>
      </c>
      <c r="B187" s="290"/>
      <c r="C187" s="290"/>
      <c r="D187" s="290"/>
      <c r="E187" s="244">
        <f>E166+E172+E181</f>
        <v>470000000</v>
      </c>
      <c r="F187" s="244">
        <f>F166+F172+F181</f>
        <v>1368423500</v>
      </c>
      <c r="G187" s="244">
        <f>G166+G172+G181</f>
        <v>435000000</v>
      </c>
      <c r="H187" s="244">
        <f>SUM(H166:H186)</f>
        <v>458072975.99999994</v>
      </c>
      <c r="I187" s="244">
        <f>SUM(I166:I186)</f>
        <v>8450</v>
      </c>
      <c r="J187" s="244">
        <f>SUM(J166:J186)</f>
        <v>20033926</v>
      </c>
      <c r="K187" s="344"/>
      <c r="L187" s="345"/>
      <c r="M187" s="345"/>
      <c r="N187" s="245"/>
      <c r="O187" s="290"/>
      <c r="P187" s="246"/>
      <c r="Q187" s="290"/>
      <c r="R187" s="247"/>
    </row>
    <row r="188" spans="1:18" s="260" customFormat="1" ht="12.6" customHeight="1">
      <c r="A188" s="294"/>
      <c r="B188" s="182"/>
      <c r="C188" s="182"/>
      <c r="D188" s="182"/>
      <c r="E188" s="270"/>
      <c r="F188" s="270"/>
      <c r="G188" s="270"/>
      <c r="H188" s="270"/>
      <c r="I188" s="270"/>
      <c r="J188" s="270"/>
      <c r="K188" s="301"/>
      <c r="L188" s="301"/>
      <c r="M188" s="301"/>
      <c r="N188" s="301"/>
      <c r="O188" s="182"/>
      <c r="P188" s="182"/>
      <c r="Q188" s="182"/>
      <c r="R188" s="269"/>
    </row>
    <row r="189" spans="1:18" s="260" customFormat="1" ht="12.6" customHeight="1">
      <c r="A189" s="217" t="s">
        <v>379</v>
      </c>
      <c r="B189" s="439"/>
      <c r="C189" s="219">
        <v>43384</v>
      </c>
      <c r="D189" s="263">
        <v>5447</v>
      </c>
      <c r="E189" s="221">
        <f>SUM(E190:E193)</f>
        <v>100000000</v>
      </c>
      <c r="F189" s="264">
        <f>SUM(F190:F193)</f>
        <v>350871536</v>
      </c>
      <c r="G189" s="221">
        <f>SUM(G190:G193)</f>
        <v>100000000</v>
      </c>
      <c r="H189" s="440"/>
      <c r="I189" s="351"/>
      <c r="J189" s="441"/>
      <c r="K189" s="350"/>
      <c r="L189" s="440"/>
      <c r="M189" s="350"/>
      <c r="N189" s="440"/>
      <c r="O189" s="336">
        <v>0.06</v>
      </c>
      <c r="P189" s="440"/>
      <c r="Q189" s="350"/>
      <c r="R189" s="350"/>
    </row>
    <row r="190" spans="1:18" s="260" customFormat="1" ht="12.6" customHeight="1">
      <c r="A190" s="229" t="s">
        <v>323</v>
      </c>
      <c r="B190" s="338">
        <v>37937</v>
      </c>
      <c r="C190" s="230">
        <v>43384</v>
      </c>
      <c r="D190" s="339"/>
      <c r="E190" s="232">
        <v>20000000</v>
      </c>
      <c r="F190" s="340">
        <v>73628536</v>
      </c>
      <c r="G190" s="232">
        <v>20000000</v>
      </c>
      <c r="H190" s="269">
        <v>18962764.789999999</v>
      </c>
      <c r="I190" s="232">
        <v>1037235.21</v>
      </c>
      <c r="J190" s="269">
        <v>0</v>
      </c>
      <c r="K190" s="233">
        <v>92.13</v>
      </c>
      <c r="L190" s="270">
        <v>93.9</v>
      </c>
      <c r="M190" s="233">
        <v>101.97</v>
      </c>
      <c r="N190" s="270">
        <v>94.81</v>
      </c>
      <c r="O190" s="287">
        <v>0.06</v>
      </c>
      <c r="P190" s="272">
        <v>6.8500000000000005E-2</v>
      </c>
      <c r="Q190" s="235">
        <v>6.5500000000000003E-2</v>
      </c>
      <c r="R190" s="232">
        <v>2.6</v>
      </c>
    </row>
    <row r="191" spans="1:18" s="260" customFormat="1" ht="13.5" customHeight="1">
      <c r="A191" s="229" t="s">
        <v>324</v>
      </c>
      <c r="B191" s="338">
        <v>38009</v>
      </c>
      <c r="C191" s="230">
        <v>43384</v>
      </c>
      <c r="D191" s="339"/>
      <c r="E191" s="232">
        <v>50000000</v>
      </c>
      <c r="F191" s="340">
        <v>124820000</v>
      </c>
      <c r="G191" s="232">
        <v>50000000</v>
      </c>
      <c r="H191" s="269">
        <v>50305055.5</v>
      </c>
      <c r="I191" s="232">
        <v>285946.5</v>
      </c>
      <c r="J191" s="269">
        <v>1002</v>
      </c>
      <c r="K191" s="233">
        <v>98.62</v>
      </c>
      <c r="L191" s="270">
        <v>98.74</v>
      </c>
      <c r="M191" s="233">
        <v>101.45</v>
      </c>
      <c r="N191" s="270">
        <v>99.43</v>
      </c>
      <c r="O191" s="287">
        <v>0.06</v>
      </c>
      <c r="P191" s="272">
        <v>6.1400000000000003E-2</v>
      </c>
      <c r="Q191" s="235">
        <v>6.0600000000000001E-2</v>
      </c>
      <c r="R191" s="232">
        <v>2.83</v>
      </c>
    </row>
    <row r="192" spans="1:18" s="260" customFormat="1" ht="12.6" customHeight="1">
      <c r="A192" s="229" t="s">
        <v>325</v>
      </c>
      <c r="B192" s="338">
        <v>38205</v>
      </c>
      <c r="C192" s="230">
        <v>43384</v>
      </c>
      <c r="D192" s="339"/>
      <c r="E192" s="232">
        <v>15000000</v>
      </c>
      <c r="F192" s="340">
        <v>62878000</v>
      </c>
      <c r="G192" s="232">
        <v>15000000</v>
      </c>
      <c r="H192" s="269">
        <v>15376060.48</v>
      </c>
      <c r="I192" s="232">
        <v>0</v>
      </c>
      <c r="J192" s="269">
        <v>88060.47</v>
      </c>
      <c r="K192" s="233">
        <v>99.4</v>
      </c>
      <c r="L192" s="270">
        <v>100.27</v>
      </c>
      <c r="M192" s="233">
        <v>101.91</v>
      </c>
      <c r="N192" s="270">
        <v>100.59</v>
      </c>
      <c r="O192" s="287">
        <v>0.06</v>
      </c>
      <c r="P192" s="272">
        <v>6.0600000000000001E-2</v>
      </c>
      <c r="Q192" s="235">
        <v>5.9400000000000001E-2</v>
      </c>
      <c r="R192" s="232">
        <v>2.44</v>
      </c>
    </row>
    <row r="193" spans="1:18" s="260" customFormat="1" ht="12.6" customHeight="1">
      <c r="A193" s="342" t="s">
        <v>380</v>
      </c>
      <c r="B193" s="445">
        <v>38359</v>
      </c>
      <c r="C193" s="236">
        <v>43384</v>
      </c>
      <c r="D193" s="359"/>
      <c r="E193" s="239">
        <v>15000000</v>
      </c>
      <c r="F193" s="360">
        <v>89545000</v>
      </c>
      <c r="G193" s="239">
        <v>15000000</v>
      </c>
      <c r="H193" s="446">
        <v>16805042.5</v>
      </c>
      <c r="I193" s="239">
        <v>0</v>
      </c>
      <c r="J193" s="446">
        <v>1587542.5</v>
      </c>
      <c r="K193" s="238">
        <v>109.07</v>
      </c>
      <c r="L193" s="364">
        <v>110.38</v>
      </c>
      <c r="M193" s="238">
        <v>110.91</v>
      </c>
      <c r="N193" s="364">
        <v>110.58</v>
      </c>
      <c r="O193" s="288">
        <v>0.06</v>
      </c>
      <c r="P193" s="365">
        <v>5.1400000000000001E-2</v>
      </c>
      <c r="Q193" s="240">
        <v>4.99E-2</v>
      </c>
      <c r="R193" s="239">
        <v>2.37</v>
      </c>
    </row>
    <row r="194" spans="1:18" s="260" customFormat="1" ht="12.6" customHeight="1">
      <c r="A194" s="289" t="s">
        <v>381</v>
      </c>
      <c r="B194" s="290"/>
      <c r="C194" s="290"/>
      <c r="D194" s="290"/>
      <c r="E194" s="244">
        <f>E189</f>
        <v>100000000</v>
      </c>
      <c r="F194" s="244">
        <f>F189</f>
        <v>350871536</v>
      </c>
      <c r="G194" s="244">
        <f>G189</f>
        <v>100000000</v>
      </c>
      <c r="H194" s="244">
        <f>SUM(H190:H193)</f>
        <v>101448923.27</v>
      </c>
      <c r="I194" s="244">
        <f>SUM(I190:I193)</f>
        <v>1323181.71</v>
      </c>
      <c r="J194" s="244">
        <f>SUM(J190:J193)</f>
        <v>1676604.97</v>
      </c>
      <c r="K194" s="344"/>
      <c r="L194" s="345"/>
      <c r="M194" s="345"/>
      <c r="N194" s="245"/>
      <c r="O194" s="290"/>
      <c r="P194" s="246"/>
      <c r="Q194" s="290"/>
      <c r="R194" s="247"/>
    </row>
    <row r="195" spans="1:18" s="260" customFormat="1" ht="12.6" customHeight="1">
      <c r="A195" s="447"/>
      <c r="B195" s="448"/>
      <c r="C195" s="448"/>
      <c r="D195" s="448"/>
      <c r="E195" s="449"/>
      <c r="F195" s="449"/>
      <c r="G195" s="450"/>
      <c r="H195" s="450"/>
      <c r="I195" s="450"/>
      <c r="J195" s="451"/>
      <c r="K195" s="452"/>
      <c r="L195" s="452"/>
      <c r="M195" s="452"/>
      <c r="N195" s="452"/>
      <c r="O195" s="448"/>
      <c r="P195" s="448"/>
      <c r="Q195" s="448"/>
      <c r="R195" s="453"/>
    </row>
    <row r="196" spans="1:18" s="260" customFormat="1" ht="12.6" customHeight="1">
      <c r="A196" s="280" t="s">
        <v>382</v>
      </c>
      <c r="B196" s="454"/>
      <c r="C196" s="281">
        <v>45929</v>
      </c>
      <c r="D196" s="455">
        <v>5479</v>
      </c>
      <c r="E196" s="283">
        <f>+E197</f>
        <v>45000000</v>
      </c>
      <c r="F196" s="456">
        <f>+F197</f>
        <v>311355000</v>
      </c>
      <c r="G196" s="283">
        <f>+G197</f>
        <v>234105000</v>
      </c>
      <c r="H196" s="457"/>
      <c r="I196" s="458"/>
      <c r="J196" s="459"/>
      <c r="K196" s="375"/>
      <c r="L196" s="457"/>
      <c r="M196" s="375"/>
      <c r="N196" s="457"/>
      <c r="O196" s="285">
        <v>5.7500000000000002E-2</v>
      </c>
      <c r="P196" s="457"/>
      <c r="Q196" s="375"/>
      <c r="R196" s="375"/>
    </row>
    <row r="197" spans="1:18" s="260" customFormat="1" ht="12.6" customHeight="1">
      <c r="A197" s="229" t="s">
        <v>323</v>
      </c>
      <c r="B197" s="338">
        <v>40450</v>
      </c>
      <c r="C197" s="230">
        <v>45929</v>
      </c>
      <c r="D197" s="339"/>
      <c r="E197" s="232">
        <v>45000000</v>
      </c>
      <c r="F197" s="340">
        <v>311355000</v>
      </c>
      <c r="G197" s="232">
        <v>234105000</v>
      </c>
      <c r="H197" s="269">
        <v>220614369</v>
      </c>
      <c r="I197" s="232">
        <v>13490631</v>
      </c>
      <c r="J197" s="270">
        <v>0</v>
      </c>
      <c r="K197" s="233">
        <v>93.24</v>
      </c>
      <c r="L197" s="270">
        <v>92.89</v>
      </c>
      <c r="M197" s="233">
        <v>97.57</v>
      </c>
      <c r="N197" s="270">
        <v>94.24</v>
      </c>
      <c r="O197" s="287">
        <v>5.7500000000000002E-2</v>
      </c>
      <c r="P197" s="272">
        <v>6.5600000000000006E-2</v>
      </c>
      <c r="Q197" s="235">
        <v>6.4500000000000002E-2</v>
      </c>
      <c r="R197" s="232">
        <v>0.17</v>
      </c>
    </row>
    <row r="198" spans="1:18" s="260" customFormat="1" ht="12.6" customHeight="1">
      <c r="A198" s="289" t="s">
        <v>383</v>
      </c>
      <c r="B198" s="290"/>
      <c r="C198" s="290"/>
      <c r="D198" s="290"/>
      <c r="E198" s="244">
        <f>E196</f>
        <v>45000000</v>
      </c>
      <c r="F198" s="244">
        <f>F196</f>
        <v>311355000</v>
      </c>
      <c r="G198" s="244">
        <f>G196</f>
        <v>234105000</v>
      </c>
      <c r="H198" s="244">
        <f>SUM(H197:H197)</f>
        <v>220614369</v>
      </c>
      <c r="I198" s="244">
        <f>SUM(I197:I197)</f>
        <v>13490631</v>
      </c>
      <c r="J198" s="244">
        <f>SUM(J197:J197)</f>
        <v>0</v>
      </c>
      <c r="K198" s="344"/>
      <c r="L198" s="345"/>
      <c r="M198" s="345"/>
      <c r="N198" s="245"/>
      <c r="O198" s="290"/>
      <c r="P198" s="246"/>
      <c r="Q198" s="290"/>
      <c r="R198" s="247"/>
    </row>
    <row r="199" spans="1:18" s="260" customFormat="1" ht="12.6" customHeight="1">
      <c r="A199" s="460"/>
      <c r="B199" s="182"/>
      <c r="C199" s="182"/>
      <c r="D199" s="182"/>
      <c r="E199" s="461"/>
      <c r="F199" s="461"/>
      <c r="G199" s="461"/>
      <c r="H199" s="461"/>
      <c r="I199" s="461"/>
      <c r="J199" s="461"/>
      <c r="K199" s="452"/>
      <c r="L199" s="462"/>
      <c r="M199" s="462"/>
      <c r="N199" s="463"/>
      <c r="O199" s="448"/>
      <c r="P199" s="464"/>
      <c r="Q199" s="448"/>
      <c r="R199" s="465"/>
    </row>
    <row r="200" spans="1:18" s="260" customFormat="1" ht="12.6" customHeight="1">
      <c r="A200" s="289" t="s">
        <v>367</v>
      </c>
      <c r="B200" s="290"/>
      <c r="C200" s="290"/>
      <c r="D200" s="291"/>
      <c r="E200" s="244">
        <f t="shared" ref="E200:J200" si="3">+E194+E198+E187</f>
        <v>615000000</v>
      </c>
      <c r="F200" s="244">
        <f t="shared" si="3"/>
        <v>2030650036</v>
      </c>
      <c r="G200" s="244">
        <f t="shared" si="3"/>
        <v>769105000</v>
      </c>
      <c r="H200" s="244">
        <f t="shared" si="3"/>
        <v>780136268.26999998</v>
      </c>
      <c r="I200" s="244">
        <f t="shared" si="3"/>
        <v>14822262.710000001</v>
      </c>
      <c r="J200" s="244">
        <f t="shared" si="3"/>
        <v>21710530.969999999</v>
      </c>
      <c r="K200" s="246"/>
      <c r="L200" s="246"/>
      <c r="M200" s="246"/>
      <c r="N200" s="246"/>
      <c r="O200" s="246"/>
      <c r="P200" s="246"/>
      <c r="Q200" s="246"/>
      <c r="R200" s="466"/>
    </row>
    <row r="201" spans="1:18" s="346" customFormat="1" ht="19.5" customHeight="1">
      <c r="A201" s="447"/>
      <c r="B201" s="448"/>
      <c r="C201" s="448"/>
      <c r="D201" s="448"/>
      <c r="E201" s="449"/>
      <c r="F201" s="449"/>
      <c r="G201" s="450"/>
      <c r="H201" s="450"/>
      <c r="I201" s="450"/>
      <c r="J201" s="451"/>
      <c r="K201" s="452"/>
      <c r="L201" s="452"/>
      <c r="M201" s="452"/>
      <c r="N201" s="452"/>
      <c r="O201" s="448"/>
      <c r="P201" s="448"/>
      <c r="Q201" s="448"/>
      <c r="R201" s="453"/>
    </row>
    <row r="202" spans="1:18" s="346" customFormat="1" ht="13.5" customHeight="1">
      <c r="A202" s="289" t="s">
        <v>384</v>
      </c>
      <c r="B202" s="290"/>
      <c r="C202" s="290"/>
      <c r="D202" s="291"/>
      <c r="E202" s="409">
        <f t="shared" ref="E202:J202" si="4">SUM(E200)</f>
        <v>615000000</v>
      </c>
      <c r="F202" s="409">
        <f t="shared" si="4"/>
        <v>2030650036</v>
      </c>
      <c r="G202" s="409">
        <f t="shared" si="4"/>
        <v>769105000</v>
      </c>
      <c r="H202" s="409">
        <f t="shared" si="4"/>
        <v>780136268.26999998</v>
      </c>
      <c r="I202" s="409">
        <f t="shared" si="4"/>
        <v>14822262.710000001</v>
      </c>
      <c r="J202" s="409">
        <f t="shared" si="4"/>
        <v>21710530.969999999</v>
      </c>
      <c r="K202" s="413" t="s">
        <v>35</v>
      </c>
      <c r="L202" s="413"/>
      <c r="M202" s="413"/>
      <c r="N202" s="414" t="s">
        <v>35</v>
      </c>
      <c r="O202" s="293"/>
      <c r="P202" s="412"/>
      <c r="Q202" s="415"/>
      <c r="R202" s="412"/>
    </row>
    <row r="203" spans="1:18" s="346" customFormat="1" ht="13.5" customHeight="1">
      <c r="A203" s="294" t="s">
        <v>340</v>
      </c>
      <c r="B203" s="198"/>
      <c r="C203" s="198"/>
      <c r="D203" s="198"/>
      <c r="E203" s="198"/>
      <c r="F203" s="295"/>
      <c r="G203" s="260"/>
      <c r="H203" s="260"/>
      <c r="I203" s="260"/>
      <c r="J203" s="297"/>
      <c r="K203" s="260"/>
      <c r="L203" s="260"/>
      <c r="M203" s="260"/>
      <c r="N203" s="260"/>
      <c r="O203" s="260"/>
      <c r="P203" s="260"/>
      <c r="Q203" s="260"/>
      <c r="R203" s="260"/>
    </row>
    <row r="204" spans="1:18" s="260" customFormat="1" ht="12.6" customHeight="1">
      <c r="A204" s="294" t="s">
        <v>385</v>
      </c>
      <c r="B204" s="198"/>
      <c r="C204" s="198"/>
      <c r="D204" s="198"/>
      <c r="E204" s="198"/>
      <c r="F204" s="295"/>
      <c r="J204" s="297"/>
    </row>
    <row r="205" spans="1:18" s="260" customFormat="1" ht="12.6" customHeight="1">
      <c r="A205" s="294"/>
      <c r="B205" s="198"/>
      <c r="C205" s="198"/>
      <c r="D205" s="198"/>
      <c r="E205" s="198"/>
      <c r="F205" s="295"/>
      <c r="J205" s="297"/>
    </row>
    <row r="206" spans="1:18" s="260" customFormat="1" ht="12.6" customHeight="1">
      <c r="A206" s="298" t="s">
        <v>341</v>
      </c>
      <c r="B206" s="198"/>
      <c r="C206" s="198"/>
      <c r="D206" s="198"/>
      <c r="E206" s="202"/>
      <c r="F206" s="295"/>
      <c r="J206" s="297"/>
      <c r="P206" s="299"/>
    </row>
    <row r="207" spans="1:18" ht="12.6" customHeight="1">
      <c r="A207" s="298" t="s">
        <v>342</v>
      </c>
      <c r="B207" s="198"/>
      <c r="C207" s="198"/>
      <c r="D207" s="198"/>
      <c r="E207" s="202"/>
      <c r="F207" s="295"/>
      <c r="G207" s="260"/>
      <c r="H207" s="260"/>
      <c r="I207" s="260"/>
      <c r="J207" s="297"/>
      <c r="K207" s="260"/>
      <c r="L207" s="260"/>
      <c r="M207" s="260"/>
      <c r="N207" s="260"/>
      <c r="P207" s="299"/>
      <c r="Q207" s="260"/>
      <c r="R207" s="260"/>
    </row>
    <row r="208" spans="1:18" ht="12.6" customHeight="1">
      <c r="A208" s="298"/>
      <c r="B208" s="198"/>
      <c r="C208" s="198"/>
      <c r="D208" s="198"/>
      <c r="E208" s="198"/>
      <c r="F208" s="295"/>
      <c r="G208" s="260"/>
      <c r="H208" s="260"/>
      <c r="I208" s="260"/>
      <c r="J208" s="297"/>
      <c r="K208" s="260"/>
      <c r="L208" s="260"/>
      <c r="M208" s="260"/>
      <c r="N208" s="260"/>
      <c r="P208" s="260"/>
      <c r="Q208" s="260"/>
      <c r="R208" s="260"/>
    </row>
    <row r="209" spans="1:10" ht="12.75" customHeight="1"/>
    <row r="210" spans="1:10" ht="12.6" customHeight="1">
      <c r="A210" s="298"/>
      <c r="B210" s="198"/>
      <c r="C210" s="198"/>
      <c r="F210" s="471"/>
      <c r="J210" s="425"/>
    </row>
    <row r="211" spans="1:10" ht="12.6" customHeight="1">
      <c r="J211" s="425"/>
    </row>
    <row r="212" spans="1:10" ht="12.6" customHeight="1">
      <c r="F212" s="472"/>
    </row>
    <row r="213" spans="1:10" ht="12.6" customHeight="1"/>
    <row r="214" spans="1:10" ht="12.6" customHeight="1">
      <c r="F214" s="473"/>
      <c r="H214" s="470"/>
      <c r="J214" s="425"/>
    </row>
    <row r="215" spans="1:10" ht="12.6" customHeight="1">
      <c r="F215" s="425"/>
      <c r="H215" s="470"/>
      <c r="J215" s="425"/>
    </row>
    <row r="216" spans="1:10" ht="12.6" customHeight="1">
      <c r="F216" s="425"/>
      <c r="H216" s="470"/>
      <c r="J216" s="425"/>
    </row>
    <row r="217" spans="1:10" ht="12.6" customHeight="1">
      <c r="F217" s="425"/>
      <c r="H217" s="470"/>
      <c r="J217" s="425"/>
    </row>
    <row r="218" spans="1:10" ht="12.6" customHeight="1">
      <c r="F218" s="425"/>
      <c r="H218" s="470"/>
      <c r="J218" s="425"/>
    </row>
    <row r="219" spans="1:10" ht="12.6" customHeight="1"/>
    <row r="220" spans="1:10" ht="12.6" customHeight="1">
      <c r="H220" s="305"/>
    </row>
  </sheetData>
  <mergeCells count="9">
    <mergeCell ref="A93:R93"/>
    <mergeCell ref="A155:R155"/>
    <mergeCell ref="A156:R156"/>
    <mergeCell ref="H1:I1"/>
    <mergeCell ref="A2:R2"/>
    <mergeCell ref="A3:R3"/>
    <mergeCell ref="A59:R59"/>
    <mergeCell ref="A60:R60"/>
    <mergeCell ref="A92:R9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ПЪРВИЧЕН ПАЗАР НА ДЦК - 1</vt:lpstr>
      <vt:lpstr>ПЪРВИЧЕН ПАЗАР НА ДЦК - 2</vt:lpstr>
      <vt:lpstr>ПЪРВИЧЕН ПАЗАР НА ДЦК - 3</vt:lpstr>
      <vt:lpstr>ПЪРВИЧЕН ПАЗАР НА ДЦК - 4</vt:lpstr>
      <vt:lpstr>ПЪРВИЧЕН ПАЗАР НА ДЦК - 5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31.03.17г.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2017-05-30T12:17:34Z</dcterms:modified>
</cp:coreProperties>
</file>