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charts/chart4.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harts/chart5.xml" ContentType="application/vnd.openxmlformats-officedocument.drawingml.chart+xml"/>
  <Override PartName="/xl/drawings/drawing9.xml" ContentType="application/vnd.openxmlformats-officedocument.drawingml.chartshapes+xml"/>
  <Override PartName="/xl/charts/chart6.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charts/chart7.xml" ContentType="application/vnd.openxmlformats-officedocument.drawingml.chart+xml"/>
  <Override PartName="/xl/drawings/drawing12.xml" ContentType="application/vnd.openxmlformats-officedocument.drawingml.chartshapes+xml"/>
  <Override PartName="/xl/charts/chart8.xml" ContentType="application/vnd.openxmlformats-officedocument.drawingml.chart+xml"/>
  <Override PartName="/xl/drawings/drawing13.xml" ContentType="application/vnd.openxmlformats-officedocument.drawingml.chartshapes+xml"/>
  <Override PartName="/xl/drawings/drawing14.xml" ContentType="application/vnd.openxmlformats-officedocument.drawing+xml"/>
  <Override PartName="/xl/charts/chart9.xml" ContentType="application/vnd.openxmlformats-officedocument.drawingml.chart+xml"/>
  <Override PartName="/xl/drawings/drawing15.xml" ContentType="application/vnd.openxmlformats-officedocument.drawingml.chartshapes+xml"/>
  <Override PartName="/xl/charts/chart10.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11.xml" ContentType="application/vnd.openxmlformats-officedocument.drawingml.chart+xml"/>
  <Override PartName="/xl/drawings/drawing18.xml" ContentType="application/vnd.openxmlformats-officedocument.drawingml.chartshapes+xml"/>
  <Override PartName="/xl/drawings/drawing19.xml" ContentType="application/vnd.openxmlformats-officedocument.drawing+xml"/>
  <Override PartName="/xl/charts/chart12.xml" ContentType="application/vnd.openxmlformats-officedocument.drawingml.chart+xml"/>
  <Override PartName="/xl/drawings/drawing20.xml" ContentType="application/vnd.openxmlformats-officedocument.drawingml.chartshapes+xml"/>
  <Override PartName="/xl/drawings/drawing21.xml" ContentType="application/vnd.openxmlformats-officedocument.drawing+xml"/>
  <Override PartName="/xl/charts/chart13.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14.xml" ContentType="application/vnd.openxmlformats-officedocument.drawingml.chart+xml"/>
  <Override PartName="/xl/drawings/drawing24.xml" ContentType="application/vnd.openxmlformats-officedocument.drawingml.chartshapes+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drawings/drawing25.xml" ContentType="application/vnd.openxmlformats-officedocument.drawing+xml"/>
  <Override PartName="/xl/charts/chart20.xml" ContentType="application/vnd.openxmlformats-officedocument.drawingml.chart+xml"/>
  <Override PartName="/xl/drawings/drawing26.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PRIMARY MARKET OF GS - 1" sheetId="1" r:id="rId1"/>
    <sheet name="PRIMARY MARKET OF GS - 2" sheetId="2" r:id="rId2"/>
    <sheet name="PRIMARY MARKET OF GS - 3" sheetId="3" r:id="rId3"/>
    <sheet name="PRIMARY MARKET OF GS - 4" sheetId="4" r:id="rId4"/>
    <sheet name="PRIMARY MARKET OF GS - 5" sheetId="5" r:id="rId5"/>
    <sheet name="SECONDARY MARKET OF GS - 1" sheetId="6" r:id="rId6"/>
    <sheet name="SECONDARY MARKET OF GS - 2" sheetId="7" r:id="rId7"/>
    <sheet name="SECONDARY MARKET OF GS - 3" sheetId="8" r:id="rId8"/>
    <sheet name="SECONDARY MARKET OF GS - 4" sheetId="9" r:id="rId9"/>
    <sheet name="SECONDARY MARKET OF GS - 5" sheetId="10" r:id="rId10"/>
    <sheet name="SECONDARY MARKET OF GS - 6" sheetId="11" r:id="rId11"/>
    <sheet name="SECONDARY MARKET OF GS - 7" sheetId="12" r:id="rId12"/>
    <sheet name="SECONDARY MARKET OF GS - 8" sheetId="13" r:id="rId13"/>
    <sheet name="SECONDARY MARKET OF GS - 9" sheetId="14" r:id="rId14"/>
    <sheet name="SECONDARY MARKET OF GS - 10" sheetId="15" r:id="rId15"/>
    <sheet name="LIST" sheetId="16" r:id="rId16"/>
    <sheet name="GS - circulating as of 31.03.17" sheetId="19"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s>
  <calcPr calcId="145621"/>
</workbook>
</file>

<file path=xl/calcChain.xml><?xml version="1.0" encoding="utf-8"?>
<calcChain xmlns="http://schemas.openxmlformats.org/spreadsheetml/2006/main">
  <c r="J192" i="19" l="1"/>
  <c r="I192" i="19"/>
  <c r="H192" i="19"/>
  <c r="E192" i="19"/>
  <c r="G190" i="19"/>
  <c r="G192" i="19" s="1"/>
  <c r="F190" i="19"/>
  <c r="F192" i="19" s="1"/>
  <c r="F194" i="19" s="1"/>
  <c r="F196" i="19" s="1"/>
  <c r="E190" i="19"/>
  <c r="J188" i="19"/>
  <c r="I188" i="19"/>
  <c r="I194" i="19" s="1"/>
  <c r="I196" i="19" s="1"/>
  <c r="H188" i="19"/>
  <c r="H194" i="19" s="1"/>
  <c r="H196" i="19" s="1"/>
  <c r="F188" i="19"/>
  <c r="E188" i="19"/>
  <c r="G183" i="19"/>
  <c r="G188" i="19" s="1"/>
  <c r="F183" i="19"/>
  <c r="E183" i="19"/>
  <c r="J181" i="19"/>
  <c r="J194" i="19" s="1"/>
  <c r="J196" i="19" s="1"/>
  <c r="I181" i="19"/>
  <c r="H181" i="19"/>
  <c r="F181" i="19"/>
  <c r="G175" i="19"/>
  <c r="F175" i="19"/>
  <c r="E175" i="19"/>
  <c r="G166" i="19"/>
  <c r="F166" i="19"/>
  <c r="E166" i="19"/>
  <c r="G160" i="19"/>
  <c r="G181" i="19" s="1"/>
  <c r="F160" i="19"/>
  <c r="E160" i="19"/>
  <c r="E181" i="19" s="1"/>
  <c r="J139" i="19"/>
  <c r="I139" i="19"/>
  <c r="H139" i="19"/>
  <c r="G136" i="19"/>
  <c r="F136" i="19"/>
  <c r="E136" i="19"/>
  <c r="G133" i="19"/>
  <c r="F133" i="19"/>
  <c r="E133" i="19"/>
  <c r="G131" i="19"/>
  <c r="F131" i="19"/>
  <c r="E131" i="19"/>
  <c r="G123" i="19"/>
  <c r="F123" i="19"/>
  <c r="E123" i="19"/>
  <c r="G114" i="19"/>
  <c r="F114" i="19"/>
  <c r="E114" i="19"/>
  <c r="G107" i="19"/>
  <c r="F107" i="19"/>
  <c r="E107" i="19"/>
  <c r="G99" i="19"/>
  <c r="F99" i="19"/>
  <c r="E99" i="19"/>
  <c r="G89" i="19"/>
  <c r="G139" i="19" s="1"/>
  <c r="F89" i="19"/>
  <c r="F139" i="19" s="1"/>
  <c r="E89" i="19"/>
  <c r="E139" i="19" s="1"/>
  <c r="J81" i="19"/>
  <c r="J140" i="19" s="1"/>
  <c r="J141" i="19" s="1"/>
  <c r="I81" i="19"/>
  <c r="I140" i="19" s="1"/>
  <c r="H81" i="19"/>
  <c r="H140" i="19" s="1"/>
  <c r="H141" i="19" s="1"/>
  <c r="G81" i="19"/>
  <c r="G140" i="19" s="1"/>
  <c r="G75" i="19"/>
  <c r="F75" i="19"/>
  <c r="E75" i="19"/>
  <c r="G68" i="19"/>
  <c r="F68" i="19"/>
  <c r="E68" i="19"/>
  <c r="G58" i="19"/>
  <c r="F58" i="19"/>
  <c r="F81" i="19" s="1"/>
  <c r="F140" i="19" s="1"/>
  <c r="E58" i="19"/>
  <c r="E81" i="19" s="1"/>
  <c r="J52" i="19"/>
  <c r="J51" i="19"/>
  <c r="I51" i="19"/>
  <c r="I52" i="19" s="1"/>
  <c r="H51" i="19"/>
  <c r="H52" i="19" s="1"/>
  <c r="G44" i="19"/>
  <c r="F44" i="19"/>
  <c r="E44" i="19"/>
  <c r="G37" i="19"/>
  <c r="F37" i="19"/>
  <c r="E37" i="19"/>
  <c r="G29" i="19"/>
  <c r="G51" i="19" s="1"/>
  <c r="G52" i="19" s="1"/>
  <c r="F29" i="19"/>
  <c r="F51" i="19" s="1"/>
  <c r="E29" i="19"/>
  <c r="E51" i="19" s="1"/>
  <c r="J27" i="19"/>
  <c r="I27" i="19"/>
  <c r="H27" i="19"/>
  <c r="G27" i="19"/>
  <c r="G21" i="19"/>
  <c r="F21" i="19"/>
  <c r="F27" i="19" s="1"/>
  <c r="E21" i="19"/>
  <c r="E27" i="19" s="1"/>
  <c r="J19" i="19"/>
  <c r="I19" i="19"/>
  <c r="H19" i="19"/>
  <c r="E19" i="19"/>
  <c r="G17" i="19"/>
  <c r="F17" i="19"/>
  <c r="E17" i="19"/>
  <c r="G11" i="19"/>
  <c r="G19" i="19" s="1"/>
  <c r="F11" i="19"/>
  <c r="F19" i="19" s="1"/>
  <c r="E11" i="19"/>
  <c r="G141" i="19" l="1"/>
  <c r="F52" i="19"/>
  <c r="F141" i="19" s="1"/>
  <c r="E140" i="19"/>
  <c r="E194" i="19"/>
  <c r="E196" i="19" s="1"/>
  <c r="E52" i="19"/>
  <c r="I141" i="19"/>
  <c r="G194" i="19"/>
  <c r="G196" i="19" s="1"/>
  <c r="E18" i="5"/>
  <c r="E16" i="5"/>
  <c r="E14" i="5"/>
  <c r="E12" i="5"/>
  <c r="E10" i="5"/>
  <c r="E19" i="5" s="1"/>
  <c r="E8" i="5"/>
  <c r="E6" i="5"/>
  <c r="E17" i="3"/>
  <c r="E16" i="3"/>
  <c r="E15" i="3"/>
  <c r="E14" i="3"/>
  <c r="E13" i="3"/>
  <c r="E12" i="3"/>
  <c r="E11" i="3"/>
  <c r="E10" i="3"/>
  <c r="B10" i="3"/>
  <c r="B9" i="3"/>
  <c r="E9" i="3" s="1"/>
  <c r="E8" i="3"/>
  <c r="E7" i="3"/>
  <c r="K21" i="1"/>
  <c r="H21" i="1"/>
  <c r="E21" i="1"/>
  <c r="K17" i="1"/>
  <c r="H17" i="1"/>
  <c r="E17" i="1"/>
  <c r="E141" i="19" l="1"/>
</calcChain>
</file>

<file path=xl/sharedStrings.xml><?xml version="1.0" encoding="utf-8"?>
<sst xmlns="http://schemas.openxmlformats.org/spreadsheetml/2006/main" count="731" uniqueCount="390">
  <si>
    <t xml:space="preserve">                                                                                                                                                                                       </t>
  </si>
  <si>
    <t>BG  20 400 17 217</t>
  </si>
  <si>
    <t>BG  20 300 17 110</t>
  </si>
  <si>
    <t>BGN</t>
  </si>
  <si>
    <t>ІV отваряне</t>
  </si>
  <si>
    <t xml:space="preserve"> </t>
  </si>
  <si>
    <t xml:space="preserve">                                                                                                                                                                                        </t>
  </si>
  <si>
    <t>BG 20 099 93226</t>
  </si>
  <si>
    <t>01.07.2017</t>
  </si>
  <si>
    <t>BG 20 400 08216</t>
  </si>
  <si>
    <t>16.01.2018</t>
  </si>
  <si>
    <t>16.07.2017</t>
  </si>
  <si>
    <t xml:space="preserve">BG 20 300 13119* </t>
  </si>
  <si>
    <t>23.01.2018</t>
  </si>
  <si>
    <t>23.07.2017</t>
  </si>
  <si>
    <t>BG 20 300 15114</t>
  </si>
  <si>
    <t>28.01.2018</t>
  </si>
  <si>
    <t>28.07.2017</t>
  </si>
  <si>
    <t>BG 20 098 93228</t>
  </si>
  <si>
    <t>01.10.2018</t>
  </si>
  <si>
    <t>01.04.2017</t>
  </si>
  <si>
    <t xml:space="preserve">BG 20 404 03219* </t>
  </si>
  <si>
    <t>EUR</t>
  </si>
  <si>
    <t>11.10.2018</t>
  </si>
  <si>
    <t>11.04.2017</t>
  </si>
  <si>
    <t/>
  </si>
  <si>
    <t>BG 20 096 93222</t>
  </si>
  <si>
    <t>01.12.2018</t>
  </si>
  <si>
    <t>01.12.2017</t>
  </si>
  <si>
    <t>BG 20 097 94228</t>
  </si>
  <si>
    <t>USD</t>
  </si>
  <si>
    <t>01.01.2019</t>
  </si>
  <si>
    <t>LIBOR</t>
  </si>
  <si>
    <t>BG 20 400 99223</t>
  </si>
  <si>
    <t>EURIBOR</t>
  </si>
  <si>
    <t>BG 20 401 12216</t>
  </si>
  <si>
    <t>18.01.2019</t>
  </si>
  <si>
    <t>18.07.2017</t>
  </si>
  <si>
    <t>BG 20 300 14117</t>
  </si>
  <si>
    <t>22.01.2019</t>
  </si>
  <si>
    <t>22.07.2017</t>
  </si>
  <si>
    <t>BG 20 400 09214</t>
  </si>
  <si>
    <t>28.01.2019</t>
  </si>
  <si>
    <t>BG 20 300 16112</t>
  </si>
  <si>
    <t>17.02.2019</t>
  </si>
  <si>
    <t>17.08.2017</t>
  </si>
  <si>
    <t>BG 20 401 13214</t>
  </si>
  <si>
    <t>16.01.2020</t>
  </si>
  <si>
    <t>BG 20 301 15112</t>
  </si>
  <si>
    <t>04.02.2020</t>
  </si>
  <si>
    <t>04.08.2017</t>
  </si>
  <si>
    <t>BG 20 400 10212</t>
  </si>
  <si>
    <t>13.07.2020</t>
  </si>
  <si>
    <t>13.07.2017</t>
  </si>
  <si>
    <t>BG 20 401 14212</t>
  </si>
  <si>
    <t>12.02.2021</t>
  </si>
  <si>
    <t>12.08.2017</t>
  </si>
  <si>
    <t>BG 20 300 17110</t>
  </si>
  <si>
    <t>22.02.2021</t>
  </si>
  <si>
    <t>22.08.2017</t>
  </si>
  <si>
    <t>BG 20 400 11210</t>
  </si>
  <si>
    <t>19.07.2021</t>
  </si>
  <si>
    <t>19.07.2017</t>
  </si>
  <si>
    <t>BG 20 400 12218</t>
  </si>
  <si>
    <t>11.07.2022</t>
  </si>
  <si>
    <t>11.07.2017</t>
  </si>
  <si>
    <t>BG 20 400 13216</t>
  </si>
  <si>
    <t>09.07.2023</t>
  </si>
  <si>
    <t>09.07.2017</t>
  </si>
  <si>
    <t>BG 20 400 14214</t>
  </si>
  <si>
    <t>15.07.2024</t>
  </si>
  <si>
    <t>15.07.2017</t>
  </si>
  <si>
    <t>BG 20 401 15219</t>
  </si>
  <si>
    <t>22.04.2025</t>
  </si>
  <si>
    <t>22.04.2017</t>
  </si>
  <si>
    <t>BG 20 400 15211</t>
  </si>
  <si>
    <t>14.07.2025</t>
  </si>
  <si>
    <t>14.07.2017</t>
  </si>
  <si>
    <t>BG 20 402 10218</t>
  </si>
  <si>
    <t>29.09.2025</t>
  </si>
  <si>
    <t>29.09.2017</t>
  </si>
  <si>
    <t>BG 20 400 16219</t>
  </si>
  <si>
    <t>27.07.2026</t>
  </si>
  <si>
    <t>27.07.2017</t>
  </si>
  <si>
    <t>BG 20 400 17217</t>
  </si>
  <si>
    <t>25.07.2027</t>
  </si>
  <si>
    <t>25.07.2017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</si>
  <si>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</si>
  <si>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</si>
  <si>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</si>
  <si>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</si>
  <si>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</si>
  <si>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</si>
  <si>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</si>
  <si>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</si>
  <si>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</si>
  <si>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</si>
  <si>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</si>
  <si>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</si>
  <si>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</si>
  <si>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</si>
  <si>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</si>
  <si>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</si>
  <si>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</si>
  <si>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</si>
  <si>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</si>
  <si>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</si>
  <si>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</si>
  <si>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</si>
  <si>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</si>
  <si>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</si>
  <si>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</si>
  <si>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</si>
  <si>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</si>
  <si>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</si>
  <si>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</si>
  <si>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</si>
  <si>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</si>
  <si>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</si>
  <si>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0480</t>
  </si>
  <si>
    <t>BINVBGSF</t>
  </si>
  <si>
    <t>0545</t>
  </si>
  <si>
    <t>TEXIBGSF</t>
  </si>
  <si>
    <t>0561</t>
  </si>
  <si>
    <t>BUINBGSF</t>
  </si>
  <si>
    <t>0620</t>
  </si>
  <si>
    <t>NASBBGSF</t>
  </si>
  <si>
    <t>0790</t>
  </si>
  <si>
    <t>CECBBGSF</t>
  </si>
  <si>
    <t>0800</t>
  </si>
  <si>
    <t>UNCRBGSF</t>
  </si>
  <si>
    <t>0888</t>
  </si>
  <si>
    <t>BUIBBGSF</t>
  </si>
  <si>
    <t>0920</t>
  </si>
  <si>
    <t>BPBIBGSF</t>
  </si>
  <si>
    <t>2155</t>
  </si>
  <si>
    <t>RZBAATWW</t>
  </si>
  <si>
    <t>2057</t>
  </si>
  <si>
    <t>CEDELULL</t>
  </si>
  <si>
    <t>1482</t>
  </si>
  <si>
    <t>-</t>
  </si>
  <si>
    <t xml:space="preserve">*BG 20 300 15114/28.01.2015  </t>
  </si>
  <si>
    <t>IІ отваряне</t>
  </si>
  <si>
    <t>IІI отваряне</t>
  </si>
  <si>
    <t>IV отваряне</t>
  </si>
  <si>
    <t>V отваряне</t>
  </si>
  <si>
    <t xml:space="preserve">*BG 20 300 16112/17.02.2016  </t>
  </si>
  <si>
    <t xml:space="preserve">*BG 20 300 17110/22.02.2017  </t>
  </si>
  <si>
    <t xml:space="preserve">*BG 20 300 13119/23.01.2013  </t>
  </si>
  <si>
    <t xml:space="preserve">*BG 20 300 14117/22.01.2014  </t>
  </si>
  <si>
    <t xml:space="preserve">*BG 20 301 15112/04.02.2015  </t>
  </si>
  <si>
    <t xml:space="preserve">*BG 20 400 08216/16.01.2008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</si>
  <si>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</si>
  <si>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</si>
  <si>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</si>
  <si>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</si>
  <si>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</si>
  <si>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</si>
  <si>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</si>
  <si>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</si>
  <si>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</si>
  <si>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</si>
  <si>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</si>
  <si>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</si>
  <si>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</si>
  <si>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20 404 03219/12.11.2003  </t>
  </si>
  <si>
    <t xml:space="preserve">*BG 20 402 10218/29.09.2010  </t>
  </si>
  <si>
    <t>Results of Auctions for Sales of Government Securities Held between January and March 2017</t>
  </si>
  <si>
    <t>1. Issue №</t>
  </si>
  <si>
    <t>2. Issue date</t>
  </si>
  <si>
    <t>3. Maturity date</t>
  </si>
  <si>
    <t>4. Currency</t>
  </si>
  <si>
    <t>5. Interest rate (%)</t>
  </si>
  <si>
    <t>6. Auction date</t>
  </si>
  <si>
    <t xml:space="preserve">  23.01.2017 (First opening)</t>
  </si>
  <si>
    <t>20.02.2017 (First opening)</t>
  </si>
  <si>
    <t xml:space="preserve">  20.03.2017 (Second opening)</t>
  </si>
  <si>
    <t>7. Payment date</t>
  </si>
  <si>
    <t>8. Nominal value of the bids</t>
  </si>
  <si>
    <t xml:space="preserve">   received</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</si>
  <si>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</si>
  <si>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</si>
  <si>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</si>
  <si>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</si>
  <si>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</si>
  <si>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</si>
  <si>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</si>
  <si>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</si>
  <si>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</si>
  <si>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r>
      <t xml:space="preserve">              </t>
    </r>
    <r>
      <rPr>
        <b/>
        <sz val="10"/>
        <rFont val="Arial"/>
        <family val="2"/>
        <charset val="204"/>
      </rPr>
      <t xml:space="preserve">    Annual </t>
    </r>
  </si>
  <si>
    <r>
      <t xml:space="preserve"> </t>
    </r>
    <r>
      <rPr>
        <b/>
        <sz val="10"/>
        <rFont val="Arial"/>
        <family val="2"/>
        <charset val="204"/>
      </rPr>
      <t>yield</t>
    </r>
  </si>
  <si>
    <r>
      <t xml:space="preserve">                  </t>
    </r>
    <r>
      <rPr>
        <b/>
        <sz val="10"/>
        <rFont val="Arial"/>
        <family val="2"/>
        <charset val="204"/>
      </rPr>
      <t xml:space="preserve"> Annual </t>
    </r>
  </si>
  <si>
    <t>yield</t>
  </si>
  <si>
    <r>
      <t xml:space="preserve">            </t>
    </r>
    <r>
      <rPr>
        <b/>
        <sz val="10"/>
        <rFont val="Arial"/>
        <family val="2"/>
        <charset val="204"/>
      </rPr>
      <t xml:space="preserve"> Annual</t>
    </r>
  </si>
  <si>
    <t xml:space="preserve">     and corresponding yield</t>
  </si>
  <si>
    <t xml:space="preserve">    (BGN)</t>
  </si>
  <si>
    <t>(%)</t>
  </si>
  <si>
    <t xml:space="preserve">   (BGN)</t>
  </si>
  <si>
    <t xml:space="preserve">        (BGN)</t>
  </si>
  <si>
    <t xml:space="preserve">          - minimum                         </t>
  </si>
  <si>
    <t xml:space="preserve">          - maximum</t>
  </si>
  <si>
    <t xml:space="preserve">          - average-weighted</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</si>
  <si>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</si>
  <si>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</si>
  <si>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</si>
  <si>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</si>
  <si>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</si>
  <si>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</si>
  <si>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</si>
  <si>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</si>
  <si>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</si>
  <si>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</si>
  <si>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March 2017</t>
  </si>
  <si>
    <t>Note:</t>
  </si>
  <si>
    <t xml:space="preserve">The lev equivalent of government securities denominated in foreign currency is based on BNB </t>
  </si>
  <si>
    <t>exchange rates quoted for the last business day of corrresponding period.</t>
  </si>
  <si>
    <t>Tradable Government Securities Issued by the Government in Domestic Market,</t>
  </si>
  <si>
    <t>Circulating as of 31 March 2017</t>
  </si>
  <si>
    <t>Issue number</t>
  </si>
  <si>
    <t>Currency</t>
  </si>
  <si>
    <t>Issue maturity</t>
  </si>
  <si>
    <t>Total volume of the issue (nominal value)</t>
  </si>
  <si>
    <t>Interest rate (%)</t>
  </si>
  <si>
    <t>Pending interest payment</t>
  </si>
  <si>
    <t>BIR</t>
  </si>
  <si>
    <t>lev equivalent</t>
  </si>
  <si>
    <t>In BGN,  total</t>
  </si>
  <si>
    <t xml:space="preserve">* The total volume of this circulating issue decreases due to removal of government securities of this issue </t>
  </si>
  <si>
    <t xml:space="preserve">from the MF register/accounts ordered by the titleholder, with these securities being transferred to the </t>
  </si>
  <si>
    <t>disposition of the Minister of Finance under Article 152, paragraph 9 of the Law on Public Finance.</t>
  </si>
  <si>
    <r>
      <t>Note:</t>
    </r>
    <r>
      <rPr>
        <sz val="9"/>
        <rFont val="Arial"/>
        <family val="2"/>
        <charset val="204"/>
      </rPr>
      <t xml:space="preserve"> The lev equivalent of government securities denominated in foreign currency is based on BNB </t>
    </r>
  </si>
  <si>
    <t>exchange rates of foreign currencies against the Bulgarian lev quoted on 31 March 2017.</t>
  </si>
  <si>
    <t>Tradable Government Securities Issued by the Government in Foreign Markets,</t>
  </si>
  <si>
    <t>Issue date</t>
  </si>
  <si>
    <t>Pending Interest payment</t>
  </si>
  <si>
    <t>XS0802005289 - Eurobonds 5 years</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</si>
  <si>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</si>
  <si>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</si>
  <si>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</si>
  <si>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</si>
  <si>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</si>
  <si>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</si>
  <si>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</si>
  <si>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Note: The lev equivalent of government securities is based on the BNB exchange rate of foreign currencies against the Bulgarian lev.</t>
  </si>
  <si>
    <t>Volume and Structure of Transactions in Tradable Government Securities by Maturity of Issues</t>
  </si>
  <si>
    <t>(First Quarter)</t>
  </si>
  <si>
    <t>Volume and Structure of Transactions in Tradable Government Securities by Currency of Issues</t>
  </si>
  <si>
    <t>Holders of Government Securities</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</si>
  <si>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</si>
  <si>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</si>
  <si>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</si>
  <si>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</si>
  <si>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</si>
  <si>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</si>
  <si>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</si>
  <si>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</si>
  <si>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Banks</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</si>
  <si>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</si>
  <si>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</si>
  <si>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</si>
  <si>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</si>
  <si>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</si>
  <si>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</si>
  <si>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</si>
  <si>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</si>
  <si>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</si>
  <si>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</si>
  <si>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</si>
  <si>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 xml:space="preserve">CITIBANK EUROPE PLC., BULGARIA BRANCH </t>
  </si>
  <si>
    <t>TOKUDA BANK AD</t>
  </si>
  <si>
    <t>DSK BANK EAD</t>
  </si>
  <si>
    <t>TBI BANK EAD</t>
  </si>
  <si>
    <t>SOCIETE GENERALE EXPRESSBANK  AD</t>
  </si>
  <si>
    <t>BNP PARIBAS S.A. - SOFIA BRANCH</t>
  </si>
  <si>
    <t>INTERNATIONAL ASSET BANK AD</t>
  </si>
  <si>
    <t>COMMERCIAL BANK VICTORIA EAD</t>
  </si>
  <si>
    <t>TEXIM BANK AD</t>
  </si>
  <si>
    <t>ALLIANZ BANK BULGARIA AD</t>
  </si>
  <si>
    <t>BULGARIAN DEVELOPMENT  BANK AD</t>
  </si>
  <si>
    <t>CENTRAL COOPERATIVE BANK AD</t>
  </si>
  <si>
    <t>UNICREDIT BULBANK AD</t>
  </si>
  <si>
    <t>CIBANK JSC</t>
  </si>
  <si>
    <t>EUROBANK BULGARIA AD</t>
  </si>
  <si>
    <t>RAIFFEISEN BANK INTERNATIONAL AG</t>
  </si>
  <si>
    <t>Central Securities Depositories</t>
  </si>
  <si>
    <t>CLEARSTREAM BANKING S.A. (ICSD)</t>
  </si>
  <si>
    <t>Other</t>
  </si>
  <si>
    <t>MINISTRY OF FINANCE</t>
  </si>
  <si>
    <t>* Over the 1 January to 31 December 2017 period</t>
  </si>
  <si>
    <t>GOVERNMENT SECURITIES SOLD AT AUCTIONS, CIRCULATING AS OF 31 MARCH 2017</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</si>
  <si>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</si>
  <si>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</si>
  <si>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</si>
  <si>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</si>
  <si>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</si>
  <si>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</si>
  <si>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</si>
  <si>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</si>
  <si>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</si>
  <si>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</si>
  <si>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</si>
  <si>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</si>
  <si>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</si>
  <si>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</si>
  <si>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</si>
  <si>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</si>
  <si>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</si>
  <si>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</si>
  <si>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</si>
  <si>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</si>
  <si>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</si>
  <si>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</si>
  <si>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</si>
  <si>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</si>
  <si>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</si>
  <si>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</si>
  <si>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</si>
  <si>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</si>
  <si>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</si>
  <si>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</si>
  <si>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</si>
  <si>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</si>
  <si>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</si>
  <si>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</si>
  <si>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</si>
  <si>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</si>
  <si>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</si>
  <si>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</si>
  <si>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</si>
  <si>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</si>
  <si>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</si>
  <si>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</si>
  <si>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</si>
  <si>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</si>
  <si>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</si>
  <si>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</si>
  <si>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</si>
  <si>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</si>
  <si>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</si>
  <si>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</si>
  <si>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</si>
  <si>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</si>
  <si>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</si>
  <si>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 xml:space="preserve"> *Tap issue.</t>
  </si>
  <si>
    <t>Note: Yield of treasury bonds is calculated according to the methodology applied by the MF and the interest convention (ACT/ACT) adopted as of 1 January 2001: the YIELD function built into MICROSOFT EXCEL for government securities issued prior to 22 November 2004</t>
  </si>
  <si>
    <t>and the ISMA International Yield formula for government securities issued after 22 November 2004.</t>
  </si>
  <si>
    <t>Eighth opening</t>
  </si>
  <si>
    <t>Nineth отваряне</t>
  </si>
  <si>
    <r>
      <t>Second opening</t>
    </r>
    <r>
      <rPr>
        <b/>
        <vertAlign val="superscript"/>
        <sz val="9"/>
        <rFont val="Arial"/>
        <family val="2"/>
        <charset val="204"/>
      </rPr>
      <t>1</t>
    </r>
  </si>
  <si>
    <t>Ten-year issues, total</t>
  </si>
  <si>
    <t xml:space="preserve"> *  Tap issue.</t>
  </si>
  <si>
    <t>1.The Ministry of Finance rejected all bids for the auction conducted on 28 September 2015 for sale of a tap government securities issue with a payment date on 30 September 2015.</t>
  </si>
  <si>
    <r>
      <t>Fifth opening</t>
    </r>
    <r>
      <rPr>
        <b/>
        <vertAlign val="superscript"/>
        <sz val="9"/>
        <rFont val="Arial"/>
        <family val="2"/>
        <charset val="204"/>
      </rPr>
      <t>2</t>
    </r>
  </si>
  <si>
    <t>Ten-year-and-six-month issues, total</t>
  </si>
  <si>
    <t>Long-term government securities, total</t>
  </si>
  <si>
    <t>Government securities sold at auctions in BGN, total</t>
  </si>
  <si>
    <t xml:space="preserve"> * Tap issue.</t>
  </si>
  <si>
    <t>2. The Ministry of Finance rejected all bids for the auctions conducted on 25 May 2010 and 22 July 2013 for sale of a tap government securities issues with a payment dates on 27 May 2010 and 24 July 2013.</t>
  </si>
  <si>
    <t>GOVERNMENT SECURITIES SOLD AT AUCTIONS,</t>
  </si>
  <si>
    <t>CIRCULATING AS OF 31 MARCH 2017</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</si>
  <si>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</si>
  <si>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</si>
  <si>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</si>
  <si>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</si>
  <si>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</si>
  <si>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</si>
  <si>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</si>
  <si>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</si>
  <si>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</si>
  <si>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</si>
  <si>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</si>
  <si>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</si>
  <si>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</si>
  <si>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</si>
  <si>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</si>
  <si>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</si>
  <si>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</si>
  <si>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</si>
  <si>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</si>
  <si>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</si>
  <si>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</si>
  <si>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</si>
  <si>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r>
      <t>Fifth opening</t>
    </r>
    <r>
      <rPr>
        <b/>
        <vertAlign val="superscript"/>
        <sz val="12"/>
        <rFont val="Arial"/>
        <family val="2"/>
        <charset val="204"/>
      </rPr>
      <t>3</t>
    </r>
  </si>
  <si>
    <t>Seven-year issues, total</t>
  </si>
  <si>
    <t>Fourteen-year-and-eleven-month issues, total</t>
  </si>
  <si>
    <t>Fifteen-year issues, total</t>
  </si>
  <si>
    <t>Government securities sold at auctions in EUR, total</t>
  </si>
  <si>
    <t>3.The Ministry of Finance rejected all bids for the auction conducted on 10 December 2012 for sale of a tap government securities issue with a payment date on 12 December 2012.</t>
  </si>
  <si>
    <t>Note: Yield of treasury bonds is calculated according to the methodology applied by the MF and the interest convention (ACT/ACT) adopted as of 1 January 2001:</t>
  </si>
  <si>
    <t>the YIELD function built into MICROSOFT EXCEL for government securities issued prior to 22 November 2004 and the ISMA International Yield formula for government securities issued after 22 November 2004.</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</si>
</sst>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0.00\ _л_в_._-;\-* #,##0.00\ _л_в_._-;_-* &quot;-&quot;??\ _л_в_._-;_-@_-"/>
    <numFmt numFmtId="164" formatCode="_-* #,##0.00\ _л_в_-;\-* #,##0.00\ _л_в_-;_-* &quot;-&quot;??\ _л_в_-;_-@_-"/>
    <numFmt numFmtId="165" formatCode="#,##0.0000"/>
    <numFmt numFmtId="166" formatCode="_-* #,##0\ _л_в_-;\-* #,##0\ _л_в_-;_-* &quot;-&quot;??\ _л_в_-;_-@_-"/>
    <numFmt numFmtId="167" formatCode="#,##0_ ;\-#,##0\ "/>
    <numFmt numFmtId="168" formatCode="0.000000000000"/>
    <numFmt numFmtId="169" formatCode="#,##0.00_);\(#,##0.00\)"/>
    <numFmt numFmtId="170" formatCode="0.000%"/>
    <numFmt numFmtId="171" formatCode="#,##0.00_ ;\-#,##0.00\ "/>
    <numFmt numFmtId="172" formatCode="0.000"/>
  </numFmts>
  <fonts count="37">
    <font>
      <sz val="11"/>
      <color theme="1"/>
      <name val="Calibri"/>
      <family val="2"/>
      <scheme val="minor"/>
    </font>
    <font>
      <sz val="11"/>
      <color theme="1"/>
      <name val="Calibri"/>
      <family val="2"/>
      <scheme val="minor"/>
    </font>
    <font>
      <sz val="12"/>
      <name val="Arial"/>
      <family val="2"/>
      <charset val="204"/>
    </font>
    <font>
      <b/>
      <sz val="10"/>
      <name val="Arial"/>
      <family val="2"/>
      <charset val="204"/>
    </font>
    <font>
      <sz val="10"/>
      <name val="Arial"/>
      <family val="2"/>
      <charset val="204"/>
    </font>
    <font>
      <sz val="9"/>
      <name val="Arial"/>
      <family val="2"/>
      <charset val="204"/>
    </font>
    <font>
      <sz val="12"/>
      <name val="Times New Roman Cyr"/>
      <charset val="204"/>
    </font>
    <font>
      <b/>
      <sz val="12"/>
      <name val="Times New Roman"/>
      <family val="1"/>
      <charset val="204"/>
    </font>
    <font>
      <b/>
      <sz val="12"/>
      <name val="Times New Roman Cyr"/>
      <family val="1"/>
      <charset val="204"/>
    </font>
    <font>
      <sz val="12"/>
      <name val="Times New Roman Cyr"/>
      <family val="1"/>
      <charset val="204"/>
    </font>
    <font>
      <b/>
      <sz val="9"/>
      <name val="Arial"/>
      <family val="2"/>
      <charset val="204"/>
    </font>
    <font>
      <b/>
      <sz val="9"/>
      <color indexed="8"/>
      <name val="Arial"/>
      <family val="2"/>
      <charset val="204"/>
    </font>
    <font>
      <sz val="9"/>
      <color indexed="12"/>
      <name val="Arial"/>
      <family val="2"/>
      <charset val="204"/>
    </font>
    <font>
      <b/>
      <sz val="11"/>
      <name val="Arial"/>
      <family val="2"/>
      <charset val="204"/>
    </font>
    <font>
      <sz val="8"/>
      <name val="Arial"/>
      <family val="2"/>
      <charset val="204"/>
    </font>
    <font>
      <b/>
      <sz val="11"/>
      <color theme="1"/>
      <name val="Arial"/>
      <family val="2"/>
      <charset val="204"/>
    </font>
    <font>
      <sz val="10"/>
      <name val="Arial"/>
      <charset val="204"/>
    </font>
    <font>
      <sz val="8"/>
      <name val="Arial"/>
      <charset val="204"/>
    </font>
    <font>
      <sz val="10"/>
      <color indexed="10"/>
      <name val="Arial"/>
      <family val="2"/>
      <charset val="204"/>
    </font>
    <font>
      <i/>
      <sz val="9"/>
      <name val="Arial"/>
      <family val="2"/>
      <charset val="204"/>
    </font>
    <font>
      <sz val="8"/>
      <color indexed="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u/>
      <sz val="10"/>
      <name val="Arial"/>
      <charset val="204"/>
    </font>
    <font>
      <u/>
      <sz val="9"/>
      <name val="Arial"/>
      <family val="2"/>
      <charset val="204"/>
    </font>
    <font>
      <b/>
      <sz val="11"/>
      <name val="HebarCond"/>
      <charset val="204"/>
    </font>
    <font>
      <b/>
      <sz val="8.5"/>
      <name val="Arial"/>
      <family val="2"/>
      <charset val="204"/>
    </font>
    <font>
      <b/>
      <vertAlign val="superscript"/>
      <sz val="12"/>
      <name val="Arial"/>
      <family val="2"/>
      <charset val="204"/>
    </font>
  </fonts>
  <fills count="10">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indexed="9"/>
        <bgColor indexed="64"/>
      </patternFill>
    </fill>
    <fill>
      <patternFill patternType="solid">
        <fgColor theme="0" tint="-0.14999847407452621"/>
        <bgColor indexed="64"/>
      </patternFill>
    </fill>
    <fill>
      <patternFill patternType="solid">
        <fgColor indexed="22"/>
        <bgColor indexed="64"/>
      </patternFill>
    </fill>
    <fill>
      <patternFill patternType="solid">
        <fgColor theme="2"/>
        <bgColor indexed="64"/>
      </patternFill>
    </fill>
    <fill>
      <patternFill patternType="solid">
        <fgColor indexed="47"/>
        <bgColor indexed="64"/>
      </patternFill>
    </fill>
    <fill>
      <patternFill patternType="solid">
        <fgColor indexed="13"/>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585">
    <xf numFmtId="0" fontId="0" fillId="0" borderId="0" xfId="0"/>
    <xf numFmtId="0" fontId="2" fillId="0" borderId="0" xfId="0" applyFont="1"/>
    <xf numFmtId="0" fontId="3" fillId="3" borderId="1" xfId="0" applyFont="1" applyFill="1" applyBorder="1"/>
    <xf numFmtId="0" fontId="3" fillId="3" borderId="3" xfId="0" applyFont="1" applyFill="1" applyBorder="1" applyAlignment="1" applyProtection="1">
      <alignment horizontal="left"/>
    </xf>
    <xf numFmtId="0" fontId="4" fillId="3" borderId="4" xfId="0" applyFont="1" applyFill="1" applyBorder="1"/>
    <xf numFmtId="0" fontId="4" fillId="3" borderId="5" xfId="0" applyFont="1" applyFill="1" applyBorder="1"/>
    <xf numFmtId="0" fontId="3" fillId="3" borderId="11" xfId="0" applyFont="1" applyFill="1" applyBorder="1" applyAlignment="1">
      <alignment horizontal="right"/>
    </xf>
    <xf numFmtId="0" fontId="3" fillId="3" borderId="10" xfId="0" applyFont="1" applyFill="1" applyBorder="1" applyAlignment="1">
      <alignment horizontal="right"/>
    </xf>
    <xf numFmtId="0" fontId="2" fillId="2" borderId="0" xfId="0" applyFont="1" applyFill="1"/>
    <xf numFmtId="0" fontId="6" fillId="2" borderId="0" xfId="0" applyFont="1" applyFill="1"/>
    <xf numFmtId="0" fontId="0" fillId="4" borderId="0" xfId="0" applyFill="1"/>
    <xf numFmtId="0" fontId="4" fillId="4" borderId="0" xfId="0" applyFont="1" applyFill="1"/>
    <xf numFmtId="0" fontId="4" fillId="4" borderId="0" xfId="0" applyFont="1" applyFill="1" applyBorder="1" applyAlignment="1">
      <alignment horizontal="right"/>
    </xf>
    <xf numFmtId="0" fontId="10" fillId="5" borderId="2" xfId="0" applyFont="1" applyFill="1" applyBorder="1" applyAlignment="1">
      <alignment horizontal="center"/>
    </xf>
    <xf numFmtId="0" fontId="10" fillId="5" borderId="6" xfId="0" applyFont="1" applyFill="1" applyBorder="1" applyAlignment="1">
      <alignment horizontal="center" vertical="top"/>
    </xf>
    <xf numFmtId="0" fontId="10" fillId="5" borderId="12" xfId="0" applyFont="1" applyFill="1" applyBorder="1" applyAlignment="1">
      <alignment horizontal="center" vertical="top"/>
    </xf>
    <xf numFmtId="0" fontId="10" fillId="4" borderId="3" xfId="0" applyNumberFormat="1" applyFont="1" applyFill="1" applyBorder="1" applyAlignment="1">
      <alignment horizontal="center"/>
    </xf>
    <xf numFmtId="3" fontId="10" fillId="4" borderId="4" xfId="1" applyNumberFormat="1" applyFont="1" applyFill="1" applyBorder="1" applyAlignment="1">
      <alignment horizontal="center"/>
    </xf>
    <xf numFmtId="3" fontId="5" fillId="4" borderId="4" xfId="1" applyNumberFormat="1" applyFont="1" applyFill="1" applyBorder="1" applyAlignment="1">
      <alignment horizontal="center"/>
    </xf>
    <xf numFmtId="3" fontId="10" fillId="4" borderId="5" xfId="1" applyNumberFormat="1" applyFont="1" applyFill="1" applyBorder="1" applyAlignment="1">
      <alignment horizontal="center"/>
    </xf>
    <xf numFmtId="0" fontId="10" fillId="4" borderId="10" xfId="0" applyNumberFormat="1" applyFont="1" applyFill="1" applyBorder="1" applyAlignment="1">
      <alignment horizontal="center"/>
    </xf>
    <xf numFmtId="3" fontId="10" fillId="4" borderId="0" xfId="1" applyNumberFormat="1" applyFont="1" applyFill="1" applyBorder="1" applyAlignment="1">
      <alignment horizontal="center"/>
    </xf>
    <xf numFmtId="3" fontId="10" fillId="4" borderId="11" xfId="1" applyNumberFormat="1" applyFont="1" applyFill="1" applyBorder="1" applyAlignment="1">
      <alignment horizontal="center"/>
    </xf>
    <xf numFmtId="3" fontId="11" fillId="4" borderId="0" xfId="1" applyNumberFormat="1" applyFont="1" applyFill="1" applyBorder="1" applyAlignment="1">
      <alignment horizontal="center"/>
    </xf>
    <xf numFmtId="49" fontId="10" fillId="4" borderId="7" xfId="0" applyNumberFormat="1" applyFont="1" applyFill="1" applyBorder="1" applyAlignment="1">
      <alignment horizontal="center"/>
    </xf>
    <xf numFmtId="3" fontId="11" fillId="4" borderId="8" xfId="1" applyNumberFormat="1" applyFont="1" applyFill="1" applyBorder="1" applyAlignment="1">
      <alignment horizontal="center"/>
    </xf>
    <xf numFmtId="3" fontId="10" fillId="4" borderId="9" xfId="1" applyNumberFormat="1" applyFont="1" applyFill="1" applyBorder="1" applyAlignment="1">
      <alignment horizontal="center"/>
    </xf>
    <xf numFmtId="0" fontId="3" fillId="4" borderId="0" xfId="0" applyFont="1" applyFill="1"/>
    <xf numFmtId="0" fontId="0" fillId="2" borderId="0" xfId="0" applyFill="1"/>
    <xf numFmtId="0" fontId="5" fillId="2" borderId="0" xfId="0" applyFont="1" applyFill="1"/>
    <xf numFmtId="0" fontId="5" fillId="6"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horizontal="right" vertical="center"/>
    </xf>
    <xf numFmtId="10" fontId="5" fillId="0" borderId="1" xfId="0" applyNumberFormat="1" applyFont="1" applyBorder="1" applyAlignment="1">
      <alignment horizontal="center" vertical="center" wrapText="1"/>
    </xf>
    <xf numFmtId="4" fontId="10" fillId="0" borderId="1" xfId="0" applyNumberFormat="1" applyFont="1" applyBorder="1" applyAlignment="1">
      <alignment horizontal="right" vertical="center"/>
    </xf>
    <xf numFmtId="0" fontId="10" fillId="0" borderId="1" xfId="0" applyFont="1" applyBorder="1" applyAlignment="1">
      <alignment horizontal="center" vertical="center"/>
    </xf>
    <xf numFmtId="0" fontId="3" fillId="0" borderId="0" xfId="0" applyFont="1"/>
    <xf numFmtId="0" fontId="5" fillId="2" borderId="3" xfId="0" applyFont="1" applyFill="1" applyBorder="1" applyAlignment="1">
      <alignment horizontal="left" wrapText="1"/>
    </xf>
    <xf numFmtId="0" fontId="5" fillId="2" borderId="2" xfId="0" applyFont="1" applyFill="1" applyBorder="1" applyAlignment="1">
      <alignment horizontal="center"/>
    </xf>
    <xf numFmtId="14" fontId="5" fillId="2" borderId="2" xfId="0" applyNumberFormat="1" applyFont="1" applyFill="1" applyBorder="1" applyAlignment="1">
      <alignment horizontal="center"/>
    </xf>
    <xf numFmtId="14" fontId="12" fillId="2" borderId="2" xfId="0" applyNumberFormat="1" applyFont="1" applyFill="1" applyBorder="1" applyAlignment="1">
      <alignment horizontal="center"/>
    </xf>
    <xf numFmtId="0" fontId="2" fillId="0" borderId="0" xfId="0" applyFont="1" applyAlignment="1"/>
    <xf numFmtId="0" fontId="5" fillId="2" borderId="7" xfId="0" applyFont="1" applyFill="1" applyBorder="1" applyAlignment="1">
      <alignment horizontal="left" vertical="top" wrapText="1"/>
    </xf>
    <xf numFmtId="0" fontId="5" fillId="2" borderId="12" xfId="0" applyFont="1" applyFill="1" applyBorder="1" applyAlignment="1">
      <alignment horizontal="center" vertical="center"/>
    </xf>
    <xf numFmtId="14" fontId="5" fillId="2" borderId="12" xfId="0" applyNumberFormat="1" applyFont="1" applyFill="1" applyBorder="1" applyAlignment="1">
      <alignment horizontal="center" vertical="center"/>
    </xf>
    <xf numFmtId="14" fontId="12" fillId="2" borderId="12"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0" fillId="2" borderId="0" xfId="0" applyFill="1" applyBorder="1"/>
    <xf numFmtId="49" fontId="3" fillId="0" borderId="0" xfId="0" applyNumberFormat="1" applyFont="1"/>
    <xf numFmtId="4" fontId="0" fillId="0" borderId="0" xfId="0" applyNumberFormat="1"/>
    <xf numFmtId="4" fontId="0" fillId="0" borderId="0" xfId="2" applyNumberFormat="1" applyFont="1"/>
    <xf numFmtId="4" fontId="0" fillId="0" borderId="0" xfId="1" applyNumberFormat="1" applyFont="1"/>
    <xf numFmtId="0" fontId="4" fillId="0" borderId="0" xfId="0" applyFont="1"/>
    <xf numFmtId="165" fontId="0" fillId="0" borderId="0" xfId="0" applyNumberFormat="1"/>
    <xf numFmtId="4" fontId="4" fillId="0" borderId="0" xfId="0" applyNumberFormat="1" applyFont="1"/>
    <xf numFmtId="0" fontId="17" fillId="0" borderId="0" xfId="0" applyFont="1"/>
    <xf numFmtId="164" fontId="18" fillId="0" borderId="0" xfId="0" applyNumberFormat="1" applyFont="1"/>
    <xf numFmtId="166" fontId="16" fillId="0" borderId="0" xfId="1" applyNumberFormat="1" applyFont="1"/>
    <xf numFmtId="167" fontId="16" fillId="0" borderId="0" xfId="1" applyNumberFormat="1" applyFont="1"/>
    <xf numFmtId="164" fontId="16" fillId="0" borderId="0" xfId="1" applyNumberFormat="1" applyFont="1"/>
    <xf numFmtId="168" fontId="18" fillId="0" borderId="0" xfId="0" applyNumberFormat="1" applyFont="1"/>
    <xf numFmtId="164" fontId="0" fillId="0" borderId="0" xfId="0" applyNumberFormat="1"/>
    <xf numFmtId="0" fontId="14" fillId="0" borderId="0" xfId="0" applyFont="1" applyFill="1" applyBorder="1"/>
    <xf numFmtId="0" fontId="14" fillId="0" borderId="0" xfId="0" applyFont="1"/>
    <xf numFmtId="0" fontId="14" fillId="0" borderId="1" xfId="0" applyFont="1" applyBorder="1" applyAlignment="1">
      <alignment wrapText="1"/>
    </xf>
    <xf numFmtId="0" fontId="20" fillId="4" borderId="1" xfId="0" applyFont="1" applyFill="1" applyBorder="1" applyAlignment="1">
      <alignment horizontal="center" wrapText="1"/>
    </xf>
    <xf numFmtId="0" fontId="14" fillId="0" borderId="1" xfId="0" applyFont="1" applyBorder="1" applyAlignment="1">
      <alignment horizontal="center"/>
    </xf>
    <xf numFmtId="0" fontId="14" fillId="4" borderId="1" xfId="0" applyFont="1" applyFill="1" applyBorder="1" applyAlignment="1">
      <alignment horizontal="center" wrapText="1"/>
    </xf>
    <xf numFmtId="0" fontId="4" fillId="2" borderId="0" xfId="0" applyFont="1" applyFill="1"/>
    <xf numFmtId="49" fontId="0" fillId="0" borderId="0" xfId="0" applyNumberFormat="1"/>
    <xf numFmtId="0" fontId="21" fillId="0" borderId="0" xfId="0" applyFont="1"/>
    <xf numFmtId="0" fontId="22" fillId="0" borderId="0" xfId="0" applyFont="1" applyFill="1" applyAlignment="1" applyProtection="1">
      <alignment horizontal="centerContinuous"/>
    </xf>
    <xf numFmtId="0" fontId="21" fillId="0" borderId="0" xfId="0" applyFont="1" applyAlignment="1" applyProtection="1">
      <alignment horizontal="centerContinuous"/>
    </xf>
    <xf numFmtId="0" fontId="21" fillId="0" borderId="0" xfId="0" applyFont="1" applyFill="1" applyAlignment="1" applyProtection="1">
      <alignment horizontal="centerContinuous"/>
    </xf>
    <xf numFmtId="0" fontId="23" fillId="0" borderId="0" xfId="0" applyFont="1" applyFill="1" applyAlignment="1" applyProtection="1">
      <alignment horizontal="left"/>
    </xf>
    <xf numFmtId="0" fontId="3" fillId="0" borderId="0" xfId="0" applyFont="1" applyAlignment="1">
      <alignment horizontal="center"/>
    </xf>
    <xf numFmtId="0" fontId="23" fillId="0" borderId="0" xfId="0" applyFont="1" applyFill="1" applyAlignment="1">
      <alignment horizontal="center"/>
    </xf>
    <xf numFmtId="169" fontId="3" fillId="0" borderId="0" xfId="0" applyNumberFormat="1" applyFont="1" applyAlignment="1">
      <alignment horizontal="right"/>
    </xf>
    <xf numFmtId="169" fontId="3" fillId="0" borderId="0" xfId="0" applyNumberFormat="1" applyFont="1"/>
    <xf numFmtId="169" fontId="23" fillId="0" borderId="0" xfId="0" applyNumberFormat="1" applyFont="1" applyFill="1" applyProtection="1"/>
    <xf numFmtId="4" fontId="23" fillId="0" borderId="0" xfId="0" applyNumberFormat="1" applyFont="1" applyFill="1" applyProtection="1"/>
    <xf numFmtId="0" fontId="23" fillId="0" borderId="0" xfId="0" applyFont="1" applyFill="1" applyAlignment="1">
      <alignment horizontal="right"/>
    </xf>
    <xf numFmtId="0" fontId="11" fillId="0" borderId="0" xfId="0" applyFont="1" applyFill="1" applyBorder="1" applyAlignment="1">
      <alignment horizontal="center"/>
    </xf>
    <xf numFmtId="169" fontId="11" fillId="0" borderId="6" xfId="0" applyNumberFormat="1" applyFont="1" applyFill="1" applyBorder="1" applyAlignment="1" applyProtection="1">
      <alignment horizontal="center"/>
    </xf>
    <xf numFmtId="169" fontId="11" fillId="0" borderId="11" xfId="0" applyNumberFormat="1" applyFont="1" applyFill="1" applyBorder="1" applyAlignment="1" applyProtection="1">
      <alignment horizontal="center"/>
    </xf>
    <xf numFmtId="0" fontId="10" fillId="0" borderId="0" xfId="0" applyFont="1" applyAlignment="1">
      <alignment horizontal="center"/>
    </xf>
    <xf numFmtId="4" fontId="11" fillId="0" borderId="6" xfId="0" applyNumberFormat="1" applyFont="1" applyFill="1" applyBorder="1" applyAlignment="1" applyProtection="1">
      <alignment horizontal="center"/>
    </xf>
    <xf numFmtId="0" fontId="10" fillId="0" borderId="0" xfId="0" applyFont="1" applyBorder="1" applyAlignment="1">
      <alignment horizontal="center"/>
    </xf>
    <xf numFmtId="0" fontId="11" fillId="8" borderId="2" xfId="0" applyFont="1" applyFill="1" applyBorder="1" applyAlignment="1" applyProtection="1">
      <alignment horizontal="right"/>
    </xf>
    <xf numFmtId="14" fontId="11" fillId="8" borderId="4" xfId="0" applyNumberFormat="1" applyFont="1" applyFill="1" applyBorder="1" applyAlignment="1" applyProtection="1">
      <alignment horizontal="center"/>
    </xf>
    <xf numFmtId="14" fontId="11" fillId="8" borderId="2" xfId="0" applyNumberFormat="1" applyFont="1" applyFill="1" applyBorder="1" applyAlignment="1" applyProtection="1">
      <alignment horizontal="center"/>
    </xf>
    <xf numFmtId="3" fontId="11" fillId="8" borderId="3" xfId="0" applyNumberFormat="1" applyFont="1" applyFill="1" applyBorder="1" applyAlignment="1" applyProtection="1">
      <alignment horizontal="center"/>
    </xf>
    <xf numFmtId="169" fontId="11" fillId="8" borderId="2" xfId="0" applyNumberFormat="1" applyFont="1" applyFill="1" applyBorder="1" applyProtection="1"/>
    <xf numFmtId="169" fontId="11" fillId="8" borderId="5" xfId="0" applyNumberFormat="1" applyFont="1" applyFill="1" applyBorder="1" applyProtection="1"/>
    <xf numFmtId="4" fontId="11" fillId="8" borderId="2" xfId="0" applyNumberFormat="1" applyFont="1" applyFill="1" applyBorder="1" applyProtection="1"/>
    <xf numFmtId="169" fontId="11" fillId="8" borderId="2" xfId="0" applyNumberFormat="1" applyFont="1" applyFill="1" applyBorder="1" applyAlignment="1" applyProtection="1">
      <alignment horizontal="right"/>
    </xf>
    <xf numFmtId="169" fontId="11" fillId="8" borderId="4" xfId="0" applyNumberFormat="1" applyFont="1" applyFill="1" applyBorder="1" applyAlignment="1" applyProtection="1">
      <alignment horizontal="right"/>
    </xf>
    <xf numFmtId="10" fontId="11" fillId="8" borderId="2" xfId="0" applyNumberFormat="1" applyFont="1" applyFill="1" applyBorder="1" applyAlignment="1" applyProtection="1">
      <alignment horizontal="center"/>
    </xf>
    <xf numFmtId="10" fontId="11" fillId="8" borderId="5" xfId="0" applyNumberFormat="1" applyFont="1" applyFill="1" applyBorder="1" applyAlignment="1" applyProtection="1">
      <alignment horizontal="center"/>
    </xf>
    <xf numFmtId="0" fontId="10" fillId="0" borderId="6" xfId="0" applyFont="1" applyBorder="1" applyAlignment="1">
      <alignment horizontal="right"/>
    </xf>
    <xf numFmtId="14" fontId="11" fillId="0" borderId="6" xfId="0" applyNumberFormat="1" applyFont="1" applyFill="1" applyBorder="1" applyAlignment="1" applyProtection="1">
      <alignment horizontal="center"/>
    </xf>
    <xf numFmtId="3" fontId="11" fillId="0" borderId="6" xfId="0" applyNumberFormat="1" applyFont="1" applyFill="1" applyBorder="1" applyAlignment="1" applyProtection="1">
      <alignment horizontal="center"/>
    </xf>
    <xf numFmtId="169" fontId="11" fillId="0" borderId="6" xfId="0" applyNumberFormat="1" applyFont="1" applyFill="1" applyBorder="1" applyProtection="1"/>
    <xf numFmtId="169" fontId="11" fillId="0" borderId="6" xfId="0" applyNumberFormat="1" applyFont="1" applyFill="1" applyBorder="1" applyAlignment="1" applyProtection="1">
      <alignment horizontal="right"/>
    </xf>
    <xf numFmtId="169" fontId="11" fillId="0" borderId="6" xfId="0" applyNumberFormat="1" applyFont="1" applyFill="1" applyBorder="1" applyAlignment="1" applyProtection="1"/>
    <xf numFmtId="10" fontId="11" fillId="0" borderId="6" xfId="0" applyNumberFormat="1" applyFont="1" applyFill="1" applyBorder="1" applyAlignment="1" applyProtection="1">
      <alignment horizontal="center"/>
    </xf>
    <xf numFmtId="14" fontId="11" fillId="0" borderId="12" xfId="0" applyNumberFormat="1" applyFont="1" applyFill="1" applyBorder="1" applyAlignment="1" applyProtection="1">
      <alignment horizontal="center"/>
    </xf>
    <xf numFmtId="3" fontId="11" fillId="0" borderId="12" xfId="0" applyNumberFormat="1" applyFont="1" applyFill="1" applyBorder="1" applyAlignment="1" applyProtection="1">
      <alignment horizontal="center"/>
    </xf>
    <xf numFmtId="169" fontId="11" fillId="0" borderId="12" xfId="0" applyNumberFormat="1" applyFont="1" applyFill="1" applyBorder="1" applyAlignment="1" applyProtection="1">
      <alignment horizontal="right"/>
    </xf>
    <xf numFmtId="169" fontId="11" fillId="0" borderId="12" xfId="0" applyNumberFormat="1" applyFont="1" applyFill="1" applyBorder="1" applyProtection="1"/>
    <xf numFmtId="10" fontId="11" fillId="0" borderId="12" xfId="0" applyNumberFormat="1" applyFont="1" applyFill="1" applyBorder="1" applyAlignment="1" applyProtection="1">
      <alignment horizontal="center"/>
    </xf>
    <xf numFmtId="4" fontId="11" fillId="8" borderId="2" xfId="0" applyNumberFormat="1" applyFont="1" applyFill="1" applyBorder="1" applyAlignment="1" applyProtection="1">
      <alignment horizontal="right"/>
    </xf>
    <xf numFmtId="0" fontId="10" fillId="9" borderId="13" xfId="0" applyFont="1" applyFill="1" applyBorder="1" applyAlignment="1" applyProtection="1">
      <alignment horizontal="left" wrapText="1"/>
    </xf>
    <xf numFmtId="0" fontId="10" fillId="9" borderId="14" xfId="0" applyFont="1" applyFill="1" applyBorder="1" applyAlignment="1">
      <alignment horizontal="center"/>
    </xf>
    <xf numFmtId="169" fontId="11" fillId="9" borderId="1" xfId="0" applyNumberFormat="1" applyFont="1" applyFill="1" applyBorder="1" applyAlignment="1" applyProtection="1">
      <alignment horizontal="right"/>
    </xf>
    <xf numFmtId="0" fontId="11" fillId="9" borderId="1" xfId="0" applyFont="1" applyFill="1" applyBorder="1" applyAlignment="1">
      <alignment horizontal="right"/>
    </xf>
    <xf numFmtId="0" fontId="11" fillId="9" borderId="1" xfId="0" applyFont="1" applyFill="1" applyBorder="1" applyAlignment="1">
      <alignment horizontal="center"/>
    </xf>
    <xf numFmtId="169" fontId="11" fillId="9" borderId="1" xfId="0" applyNumberFormat="1" applyFont="1" applyFill="1" applyBorder="1" applyProtection="1"/>
    <xf numFmtId="0" fontId="10" fillId="4" borderId="3" xfId="0" applyFont="1" applyFill="1" applyBorder="1" applyAlignment="1" applyProtection="1">
      <alignment horizontal="left" wrapText="1"/>
    </xf>
    <xf numFmtId="0" fontId="10" fillId="4" borderId="4" xfId="0" applyFont="1" applyFill="1" applyBorder="1" applyAlignment="1">
      <alignment horizontal="center"/>
    </xf>
    <xf numFmtId="169" fontId="11" fillId="4" borderId="2" xfId="0" applyNumberFormat="1" applyFont="1" applyFill="1" applyBorder="1" applyAlignment="1" applyProtection="1">
      <alignment horizontal="right"/>
    </xf>
    <xf numFmtId="169" fontId="11" fillId="4" borderId="5" xfId="0" applyNumberFormat="1" applyFont="1" applyFill="1" applyBorder="1" applyAlignment="1" applyProtection="1">
      <alignment horizontal="right"/>
    </xf>
    <xf numFmtId="0" fontId="11" fillId="4" borderId="2" xfId="0" applyFont="1" applyFill="1" applyBorder="1" applyAlignment="1">
      <alignment horizontal="right"/>
    </xf>
    <xf numFmtId="0" fontId="11" fillId="4" borderId="4" xfId="0" applyFont="1" applyFill="1" applyBorder="1" applyAlignment="1">
      <alignment horizontal="right"/>
    </xf>
    <xf numFmtId="0" fontId="11" fillId="4" borderId="2" xfId="0" applyFont="1" applyFill="1" applyBorder="1" applyAlignment="1">
      <alignment horizontal="center"/>
    </xf>
    <xf numFmtId="0" fontId="11" fillId="4" borderId="5" xfId="0" applyFont="1" applyFill="1" applyBorder="1" applyAlignment="1">
      <alignment horizontal="center"/>
    </xf>
    <xf numFmtId="169" fontId="11" fillId="4" borderId="2" xfId="0" applyNumberFormat="1" applyFont="1" applyFill="1" applyBorder="1" applyProtection="1"/>
    <xf numFmtId="4" fontId="11" fillId="0" borderId="6" xfId="0" applyNumberFormat="1" applyFont="1" applyFill="1" applyBorder="1" applyAlignment="1" applyProtection="1">
      <alignment horizontal="right"/>
    </xf>
    <xf numFmtId="4" fontId="11" fillId="0" borderId="12" xfId="0" applyNumberFormat="1" applyFont="1" applyFill="1" applyBorder="1" applyAlignment="1" applyProtection="1">
      <alignment horizontal="right"/>
    </xf>
    <xf numFmtId="0" fontId="10" fillId="0" borderId="0" xfId="0" applyFont="1"/>
    <xf numFmtId="0" fontId="11" fillId="8" borderId="3" xfId="0" applyFont="1" applyFill="1" applyBorder="1" applyAlignment="1" applyProtection="1">
      <alignment horizontal="right"/>
    </xf>
    <xf numFmtId="14" fontId="11" fillId="8" borderId="5" xfId="0" applyNumberFormat="1" applyFont="1" applyFill="1" applyBorder="1" applyAlignment="1" applyProtection="1">
      <alignment horizontal="center"/>
    </xf>
    <xf numFmtId="3" fontId="11" fillId="8" borderId="4" xfId="0" applyNumberFormat="1" applyFont="1" applyFill="1" applyBorder="1" applyAlignment="1" applyProtection="1">
      <alignment horizontal="center"/>
    </xf>
    <xf numFmtId="169" fontId="11" fillId="8" borderId="4" xfId="0" applyNumberFormat="1" applyFont="1" applyFill="1" applyBorder="1" applyProtection="1"/>
    <xf numFmtId="4" fontId="11" fillId="8" borderId="4" xfId="0" applyNumberFormat="1" applyFont="1" applyFill="1" applyBorder="1" applyProtection="1"/>
    <xf numFmtId="170" fontId="11" fillId="8" borderId="4" xfId="2" applyNumberFormat="1" applyFont="1" applyFill="1" applyBorder="1" applyAlignment="1" applyProtection="1">
      <alignment horizontal="center"/>
    </xf>
    <xf numFmtId="10" fontId="11" fillId="8" borderId="4" xfId="0" applyNumberFormat="1" applyFont="1" applyFill="1" applyBorder="1" applyAlignment="1" applyProtection="1">
      <alignment horizontal="center"/>
    </xf>
    <xf numFmtId="0" fontId="25" fillId="0" borderId="0" xfId="0" applyFont="1"/>
    <xf numFmtId="169" fontId="11" fillId="0" borderId="0" xfId="0" applyNumberFormat="1" applyFont="1" applyFill="1" applyBorder="1" applyProtection="1"/>
    <xf numFmtId="169" fontId="11" fillId="0" borderId="0" xfId="0" applyNumberFormat="1" applyFont="1" applyFill="1" applyBorder="1" applyAlignment="1" applyProtection="1">
      <alignment horizontal="right"/>
    </xf>
    <xf numFmtId="170" fontId="11" fillId="0" borderId="0" xfId="2" applyNumberFormat="1" applyFont="1" applyFill="1" applyBorder="1" applyAlignment="1" applyProtection="1">
      <alignment horizontal="center"/>
    </xf>
    <xf numFmtId="10" fontId="11" fillId="0" borderId="0" xfId="0" applyNumberFormat="1" applyFont="1" applyFill="1" applyBorder="1" applyAlignment="1" applyProtection="1">
      <alignment horizontal="center"/>
    </xf>
    <xf numFmtId="0" fontId="10" fillId="0" borderId="10" xfId="0" applyFont="1" applyBorder="1" applyAlignment="1">
      <alignment horizontal="right"/>
    </xf>
    <xf numFmtId="14" fontId="11" fillId="0" borderId="10" xfId="0" applyNumberFormat="1" applyFont="1" applyFill="1" applyBorder="1" applyAlignment="1" applyProtection="1">
      <alignment horizontal="center"/>
    </xf>
    <xf numFmtId="3" fontId="11" fillId="0" borderId="10" xfId="0" applyNumberFormat="1" applyFont="1" applyFill="1" applyBorder="1" applyAlignment="1" applyProtection="1">
      <alignment horizontal="center"/>
    </xf>
    <xf numFmtId="169" fontId="11" fillId="0" borderId="10" xfId="0" applyNumberFormat="1" applyFont="1" applyFill="1" applyBorder="1" applyAlignment="1" applyProtection="1">
      <alignment horizontal="right"/>
    </xf>
    <xf numFmtId="169" fontId="11" fillId="0" borderId="10" xfId="0" applyNumberFormat="1" applyFont="1" applyFill="1" applyBorder="1" applyProtection="1"/>
    <xf numFmtId="0" fontId="10" fillId="0" borderId="7" xfId="0" applyFont="1" applyBorder="1" applyAlignment="1">
      <alignment horizontal="right"/>
    </xf>
    <xf numFmtId="170" fontId="11" fillId="0" borderId="8" xfId="2" applyNumberFormat="1" applyFont="1" applyFill="1" applyBorder="1" applyAlignment="1" applyProtection="1">
      <alignment horizontal="center"/>
    </xf>
    <xf numFmtId="0" fontId="11" fillId="8" borderId="6" xfId="0" applyFont="1" applyFill="1" applyBorder="1" applyAlignment="1" applyProtection="1">
      <alignment horizontal="right"/>
    </xf>
    <xf numFmtId="14" fontId="11" fillId="8" borderId="6" xfId="0" applyNumberFormat="1" applyFont="1" applyFill="1" applyBorder="1" applyAlignment="1" applyProtection="1">
      <alignment horizontal="center"/>
    </xf>
    <xf numFmtId="3" fontId="11" fillId="8" borderId="6" xfId="0" applyNumberFormat="1" applyFont="1" applyFill="1" applyBorder="1" applyAlignment="1" applyProtection="1">
      <alignment horizontal="center"/>
    </xf>
    <xf numFmtId="169" fontId="11" fillId="8" borderId="6" xfId="0" applyNumberFormat="1" applyFont="1" applyFill="1" applyBorder="1" applyProtection="1"/>
    <xf numFmtId="169" fontId="11" fillId="8" borderId="6" xfId="0" applyNumberFormat="1" applyFont="1" applyFill="1" applyBorder="1" applyAlignment="1" applyProtection="1">
      <alignment horizontal="right"/>
    </xf>
    <xf numFmtId="10" fontId="11" fillId="8" borderId="6" xfId="2" applyNumberFormat="1" applyFont="1" applyFill="1" applyBorder="1" applyAlignment="1" applyProtection="1">
      <alignment horizontal="center"/>
    </xf>
    <xf numFmtId="10" fontId="11" fillId="8" borderId="6" xfId="0" applyNumberFormat="1" applyFont="1" applyFill="1" applyBorder="1" applyAlignment="1" applyProtection="1">
      <alignment horizontal="center"/>
    </xf>
    <xf numFmtId="10" fontId="11" fillId="0" borderId="6" xfId="2" applyNumberFormat="1" applyFont="1" applyFill="1" applyBorder="1" applyAlignment="1" applyProtection="1">
      <alignment horizontal="center"/>
    </xf>
    <xf numFmtId="10" fontId="11" fillId="0" borderId="12" xfId="2" applyNumberFormat="1" applyFont="1" applyFill="1" applyBorder="1" applyAlignment="1" applyProtection="1">
      <alignment horizontal="center"/>
    </xf>
    <xf numFmtId="0" fontId="11" fillId="9" borderId="13" xfId="0" applyFont="1" applyFill="1" applyBorder="1" applyAlignment="1" applyProtection="1">
      <alignment horizontal="left"/>
    </xf>
    <xf numFmtId="0" fontId="11" fillId="9" borderId="14" xfId="0" applyFont="1" applyFill="1" applyBorder="1" applyAlignment="1">
      <alignment horizontal="center"/>
    </xf>
    <xf numFmtId="0" fontId="11" fillId="9" borderId="15" xfId="0" applyFont="1" applyFill="1" applyBorder="1" applyAlignment="1">
      <alignment horizontal="center"/>
    </xf>
    <xf numFmtId="0" fontId="11" fillId="9" borderId="7" xfId="0" applyFont="1" applyFill="1" applyBorder="1" applyAlignment="1" applyProtection="1">
      <alignment horizontal="left"/>
    </xf>
    <xf numFmtId="0" fontId="11" fillId="9" borderId="8" xfId="0" applyFont="1" applyFill="1" applyBorder="1" applyAlignment="1">
      <alignment horizontal="center"/>
    </xf>
    <xf numFmtId="0" fontId="10" fillId="0" borderId="0" xfId="0" applyFont="1" applyAlignment="1" applyProtection="1">
      <alignment horizontal="left"/>
    </xf>
    <xf numFmtId="0" fontId="10" fillId="0" borderId="0" xfId="0" applyFont="1" applyAlignment="1">
      <alignment horizontal="right"/>
    </xf>
    <xf numFmtId="2" fontId="10" fillId="0" borderId="0" xfId="0" applyNumberFormat="1" applyFont="1"/>
    <xf numFmtId="4" fontId="10" fillId="0" borderId="0" xfId="0" applyNumberFormat="1" applyFont="1"/>
    <xf numFmtId="0" fontId="10" fillId="0" borderId="0" xfId="0" applyFont="1" applyAlignment="1">
      <alignment horizontal="left"/>
    </xf>
    <xf numFmtId="0" fontId="10" fillId="0" borderId="0" xfId="0" applyFont="1" applyBorder="1"/>
    <xf numFmtId="0" fontId="11" fillId="0" borderId="0" xfId="0" applyFont="1" applyFill="1" applyBorder="1" applyAlignment="1">
      <alignment horizontal="right"/>
    </xf>
    <xf numFmtId="0" fontId="26" fillId="0" borderId="0" xfId="0" applyFont="1"/>
    <xf numFmtId="10" fontId="27" fillId="0" borderId="0" xfId="0" applyNumberFormat="1" applyFont="1" applyFill="1" applyBorder="1" applyAlignment="1">
      <alignment horizontal="center"/>
    </xf>
    <xf numFmtId="0" fontId="28" fillId="8" borderId="6" xfId="0" applyFont="1" applyFill="1" applyBorder="1" applyAlignment="1" applyProtection="1">
      <alignment horizontal="right"/>
    </xf>
    <xf numFmtId="14" fontId="28" fillId="8" borderId="0" xfId="0" applyNumberFormat="1" applyFont="1" applyFill="1" applyBorder="1" applyAlignment="1" applyProtection="1">
      <alignment horizontal="center"/>
    </xf>
    <xf numFmtId="14" fontId="28" fillId="8" borderId="6" xfId="0" applyNumberFormat="1" applyFont="1" applyFill="1" applyBorder="1" applyAlignment="1" applyProtection="1">
      <alignment horizontal="center"/>
    </xf>
    <xf numFmtId="3" fontId="28" fillId="8" borderId="0" xfId="0" applyNumberFormat="1" applyFont="1" applyFill="1" applyBorder="1" applyAlignment="1" applyProtection="1">
      <alignment horizontal="center"/>
    </xf>
    <xf numFmtId="169" fontId="28" fillId="8" borderId="6" xfId="0" applyNumberFormat="1" applyFont="1" applyFill="1" applyBorder="1" applyProtection="1"/>
    <xf numFmtId="169" fontId="28" fillId="8" borderId="0" xfId="0" applyNumberFormat="1" applyFont="1" applyFill="1" applyBorder="1" applyProtection="1"/>
    <xf numFmtId="4" fontId="28" fillId="8" borderId="0" xfId="0" applyNumberFormat="1" applyFont="1" applyFill="1" applyBorder="1" applyProtection="1"/>
    <xf numFmtId="169" fontId="28" fillId="8" borderId="6" xfId="0" applyNumberFormat="1" applyFont="1" applyFill="1" applyBorder="1" applyAlignment="1" applyProtection="1">
      <alignment horizontal="right"/>
    </xf>
    <xf numFmtId="169" fontId="28" fillId="8" borderId="0" xfId="0" applyNumberFormat="1" applyFont="1" applyFill="1" applyBorder="1" applyAlignment="1" applyProtection="1">
      <alignment horizontal="right"/>
    </xf>
    <xf numFmtId="10" fontId="28" fillId="8" borderId="6" xfId="2" applyNumberFormat="1" applyFont="1" applyFill="1" applyBorder="1" applyAlignment="1" applyProtection="1">
      <alignment horizontal="center"/>
    </xf>
    <xf numFmtId="10" fontId="28" fillId="8" borderId="0" xfId="0" applyNumberFormat="1" applyFont="1" applyFill="1" applyBorder="1" applyAlignment="1" applyProtection="1">
      <alignment horizontal="center"/>
    </xf>
    <xf numFmtId="10" fontId="28" fillId="8" borderId="6" xfId="0" applyNumberFormat="1" applyFont="1" applyFill="1" applyBorder="1" applyAlignment="1" applyProtection="1">
      <alignment horizontal="center"/>
    </xf>
    <xf numFmtId="0" fontId="26" fillId="0" borderId="0" xfId="0" applyFont="1" applyFill="1"/>
    <xf numFmtId="0" fontId="26" fillId="0" borderId="6" xfId="0" applyFont="1" applyBorder="1" applyAlignment="1">
      <alignment horizontal="right"/>
    </xf>
    <xf numFmtId="14" fontId="28" fillId="0" borderId="0" xfId="0" applyNumberFormat="1" applyFont="1" applyFill="1" applyBorder="1" applyAlignment="1" applyProtection="1">
      <alignment horizontal="center"/>
    </xf>
    <xf numFmtId="14" fontId="28" fillId="0" borderId="6" xfId="0" applyNumberFormat="1" applyFont="1" applyFill="1" applyBorder="1" applyAlignment="1" applyProtection="1">
      <alignment horizontal="center"/>
    </xf>
    <xf numFmtId="3" fontId="28" fillId="0" borderId="0" xfId="0" applyNumberFormat="1" applyFont="1" applyFill="1" applyBorder="1" applyAlignment="1" applyProtection="1">
      <alignment horizontal="center"/>
    </xf>
    <xf numFmtId="169" fontId="28" fillId="0" borderId="6" xfId="0" applyNumberFormat="1" applyFont="1" applyFill="1" applyBorder="1" applyProtection="1"/>
    <xf numFmtId="169" fontId="28" fillId="0" borderId="0" xfId="0" applyNumberFormat="1" applyFont="1" applyFill="1" applyBorder="1" applyAlignment="1">
      <alignment horizontal="right"/>
    </xf>
    <xf numFmtId="169" fontId="28" fillId="0" borderId="0" xfId="0" applyNumberFormat="1" applyFont="1" applyFill="1" applyBorder="1" applyProtection="1"/>
    <xf numFmtId="169" fontId="28" fillId="0" borderId="0" xfId="0" applyNumberFormat="1" applyFont="1" applyFill="1" applyBorder="1" applyAlignment="1" applyProtection="1">
      <alignment horizontal="right"/>
    </xf>
    <xf numFmtId="169" fontId="28" fillId="0" borderId="6" xfId="0" applyNumberFormat="1" applyFont="1" applyFill="1" applyBorder="1" applyAlignment="1" applyProtection="1">
      <alignment horizontal="right"/>
    </xf>
    <xf numFmtId="10" fontId="28" fillId="0" borderId="6" xfId="2" applyNumberFormat="1" applyFont="1" applyFill="1" applyBorder="1" applyAlignment="1" applyProtection="1">
      <alignment horizontal="center"/>
    </xf>
    <xf numFmtId="10" fontId="28" fillId="0" borderId="0" xfId="0" applyNumberFormat="1" applyFont="1" applyFill="1" applyBorder="1" applyAlignment="1" applyProtection="1">
      <alignment horizontal="center"/>
    </xf>
    <xf numFmtId="10" fontId="28" fillId="0" borderId="6" xfId="0" applyNumberFormat="1" applyFont="1" applyFill="1" applyBorder="1" applyAlignment="1" applyProtection="1">
      <alignment horizontal="center"/>
    </xf>
    <xf numFmtId="3" fontId="11" fillId="8" borderId="2" xfId="0" applyNumberFormat="1" applyFont="1" applyFill="1" applyBorder="1" applyAlignment="1" applyProtection="1">
      <alignment horizontal="center"/>
    </xf>
    <xf numFmtId="10" fontId="11" fillId="8" borderId="2" xfId="2" applyNumberFormat="1" applyFont="1" applyFill="1" applyBorder="1" applyAlignment="1" applyProtection="1">
      <alignment horizontal="center"/>
    </xf>
    <xf numFmtId="169" fontId="11" fillId="0" borderId="6" xfId="0" applyNumberFormat="1" applyFont="1" applyFill="1" applyBorder="1" applyAlignment="1">
      <alignment horizontal="right"/>
    </xf>
    <xf numFmtId="14" fontId="11" fillId="0" borderId="0" xfId="0" applyNumberFormat="1" applyFont="1" applyFill="1" applyBorder="1" applyAlignment="1" applyProtection="1">
      <alignment horizontal="center"/>
    </xf>
    <xf numFmtId="3" fontId="11" fillId="0" borderId="0" xfId="0" applyNumberFormat="1" applyFont="1" applyFill="1" applyBorder="1" applyAlignment="1" applyProtection="1">
      <alignment horizontal="center"/>
    </xf>
    <xf numFmtId="169" fontId="11" fillId="0" borderId="0" xfId="0" applyNumberFormat="1" applyFont="1" applyFill="1" applyBorder="1" applyAlignment="1">
      <alignment horizontal="right"/>
    </xf>
    <xf numFmtId="0" fontId="10" fillId="8" borderId="2" xfId="0" applyFont="1" applyFill="1" applyBorder="1" applyAlignment="1">
      <alignment horizontal="right"/>
    </xf>
    <xf numFmtId="0" fontId="10" fillId="0" borderId="12" xfId="0" applyFont="1" applyBorder="1" applyAlignment="1">
      <alignment horizontal="right"/>
    </xf>
    <xf numFmtId="169" fontId="11" fillId="0" borderId="12" xfId="0" applyNumberFormat="1" applyFont="1" applyFill="1" applyBorder="1" applyAlignment="1">
      <alignment horizontal="right"/>
    </xf>
    <xf numFmtId="0" fontId="11" fillId="9" borderId="14" xfId="0" applyFont="1" applyFill="1" applyBorder="1" applyAlignment="1">
      <alignment horizontal="right"/>
    </xf>
    <xf numFmtId="0" fontId="11" fillId="9" borderId="13" xfId="0" applyFont="1" applyFill="1" applyBorder="1" applyAlignment="1">
      <alignment horizontal="right"/>
    </xf>
    <xf numFmtId="0" fontId="10" fillId="0" borderId="0" xfId="0" applyFont="1" applyFill="1" applyBorder="1"/>
    <xf numFmtId="10" fontId="11" fillId="0" borderId="0" xfId="0" applyNumberFormat="1" applyFont="1" applyFill="1" applyBorder="1" applyAlignment="1">
      <alignment horizontal="center"/>
    </xf>
    <xf numFmtId="0" fontId="10" fillId="8" borderId="2" xfId="0" applyFont="1" applyFill="1" applyBorder="1" applyAlignment="1">
      <alignment horizontal="center"/>
    </xf>
    <xf numFmtId="0" fontId="10" fillId="8" borderId="2" xfId="0" applyFont="1" applyFill="1" applyBorder="1"/>
    <xf numFmtId="169" fontId="10" fillId="8" borderId="2" xfId="0" applyNumberFormat="1" applyFont="1" applyFill="1" applyBorder="1" applyAlignment="1">
      <alignment horizontal="right"/>
    </xf>
    <xf numFmtId="0" fontId="10" fillId="8" borderId="2" xfId="0" applyFont="1" applyFill="1" applyBorder="1" applyAlignment="1">
      <alignment horizontal="left"/>
    </xf>
    <xf numFmtId="169" fontId="11" fillId="0" borderId="11" xfId="0" applyNumberFormat="1" applyFont="1" applyFill="1" applyBorder="1" applyProtection="1"/>
    <xf numFmtId="10" fontId="11" fillId="0" borderId="0" xfId="2" applyNumberFormat="1" applyFont="1" applyFill="1" applyBorder="1" applyAlignment="1" applyProtection="1">
      <alignment horizontal="center"/>
    </xf>
    <xf numFmtId="169" fontId="11" fillId="0" borderId="0" xfId="0" applyNumberFormat="1" applyFont="1" applyFill="1" applyBorder="1" applyAlignment="1" applyProtection="1">
      <alignment horizontal="center"/>
    </xf>
    <xf numFmtId="169" fontId="11" fillId="0" borderId="11" xfId="0" applyNumberFormat="1" applyFont="1" applyFill="1" applyBorder="1" applyAlignment="1" applyProtection="1"/>
    <xf numFmtId="169" fontId="11" fillId="0" borderId="0" xfId="0" applyNumberFormat="1" applyFont="1" applyFill="1" applyBorder="1" applyAlignment="1" applyProtection="1"/>
    <xf numFmtId="14" fontId="11" fillId="0" borderId="7" xfId="0" applyNumberFormat="1" applyFont="1" applyFill="1" applyBorder="1" applyAlignment="1" applyProtection="1">
      <alignment horizontal="center"/>
    </xf>
    <xf numFmtId="3" fontId="11" fillId="0" borderId="8" xfId="0" applyNumberFormat="1" applyFont="1" applyFill="1" applyBorder="1" applyAlignment="1" applyProtection="1">
      <alignment horizontal="center"/>
    </xf>
    <xf numFmtId="169" fontId="11" fillId="0" borderId="8" xfId="0" applyNumberFormat="1" applyFont="1" applyFill="1" applyBorder="1" applyAlignment="1">
      <alignment horizontal="right"/>
    </xf>
    <xf numFmtId="169" fontId="11" fillId="0" borderId="12" xfId="0" applyNumberFormat="1" applyFont="1" applyFill="1" applyBorder="1" applyAlignment="1" applyProtection="1"/>
    <xf numFmtId="169" fontId="11" fillId="0" borderId="9" xfId="0" applyNumberFormat="1" applyFont="1" applyFill="1" applyBorder="1" applyAlignment="1" applyProtection="1"/>
    <xf numFmtId="169" fontId="11" fillId="0" borderId="8" xfId="0" applyNumberFormat="1" applyFont="1" applyFill="1" applyBorder="1" applyAlignment="1" applyProtection="1"/>
    <xf numFmtId="169" fontId="11" fillId="0" borderId="8" xfId="0" applyNumberFormat="1" applyFont="1" applyFill="1" applyBorder="1" applyAlignment="1" applyProtection="1">
      <alignment horizontal="right"/>
    </xf>
    <xf numFmtId="10" fontId="11" fillId="0" borderId="8" xfId="0" applyNumberFormat="1" applyFont="1" applyFill="1" applyBorder="1" applyAlignment="1" applyProtection="1">
      <alignment horizontal="center"/>
    </xf>
    <xf numFmtId="0" fontId="11" fillId="8" borderId="10" xfId="0" applyFont="1" applyFill="1" applyBorder="1" applyAlignment="1" applyProtection="1">
      <alignment horizontal="right"/>
    </xf>
    <xf numFmtId="0" fontId="10" fillId="8" borderId="10" xfId="0" applyFont="1" applyFill="1" applyBorder="1" applyAlignment="1">
      <alignment horizontal="center"/>
    </xf>
    <xf numFmtId="14" fontId="11" fillId="8" borderId="10" xfId="0" applyNumberFormat="1" applyFont="1" applyFill="1" applyBorder="1" applyAlignment="1" applyProtection="1">
      <alignment horizontal="center"/>
    </xf>
    <xf numFmtId="3" fontId="11" fillId="8" borderId="10" xfId="0" applyNumberFormat="1" applyFont="1" applyFill="1" applyBorder="1" applyAlignment="1" applyProtection="1">
      <alignment horizontal="center"/>
    </xf>
    <xf numFmtId="169" fontId="11" fillId="8" borderId="10" xfId="0" applyNumberFormat="1" applyFont="1" applyFill="1" applyBorder="1" applyProtection="1"/>
    <xf numFmtId="0" fontId="10" fillId="8" borderId="10" xfId="0" applyFont="1" applyFill="1" applyBorder="1"/>
    <xf numFmtId="169" fontId="10" fillId="8" borderId="10" xfId="0" applyNumberFormat="1" applyFont="1" applyFill="1" applyBorder="1" applyAlignment="1">
      <alignment horizontal="right"/>
    </xf>
    <xf numFmtId="169" fontId="10" fillId="8" borderId="10" xfId="0" applyNumberFormat="1" applyFont="1" applyFill="1" applyBorder="1" applyAlignment="1">
      <alignment horizontal="left"/>
    </xf>
    <xf numFmtId="10" fontId="11" fillId="8" borderId="10" xfId="2" applyNumberFormat="1" applyFont="1" applyFill="1" applyBorder="1" applyAlignment="1" applyProtection="1">
      <alignment horizontal="center"/>
    </xf>
    <xf numFmtId="0" fontId="10" fillId="8" borderId="6" xfId="0" applyFont="1" applyFill="1" applyBorder="1"/>
    <xf numFmtId="0" fontId="10" fillId="8" borderId="5" xfId="0" applyFont="1" applyFill="1" applyBorder="1" applyAlignment="1">
      <alignment horizontal="center"/>
    </xf>
    <xf numFmtId="14" fontId="11" fillId="8" borderId="3" xfId="0" applyNumberFormat="1" applyFont="1" applyFill="1" applyBorder="1" applyAlignment="1" applyProtection="1">
      <alignment horizontal="center"/>
    </xf>
    <xf numFmtId="169" fontId="11" fillId="8" borderId="3" xfId="0" applyNumberFormat="1" applyFont="1" applyFill="1" applyBorder="1" applyProtection="1"/>
    <xf numFmtId="0" fontId="10" fillId="8" borderId="3" xfId="0" applyFont="1" applyFill="1" applyBorder="1"/>
    <xf numFmtId="0" fontId="10" fillId="8" borderId="3" xfId="0" applyFont="1" applyFill="1" applyBorder="1" applyAlignment="1">
      <alignment horizontal="left"/>
    </xf>
    <xf numFmtId="10" fontId="11" fillId="8" borderId="4" xfId="2" applyNumberFormat="1" applyFont="1" applyFill="1" applyBorder="1" applyAlignment="1" applyProtection="1">
      <alignment horizontal="center"/>
    </xf>
    <xf numFmtId="169" fontId="10" fillId="0" borderId="6" xfId="1" applyNumberFormat="1" applyFont="1" applyFill="1" applyBorder="1" applyAlignment="1"/>
    <xf numFmtId="169" fontId="10" fillId="0" borderId="6" xfId="0" applyNumberFormat="1" applyFont="1" applyFill="1" applyBorder="1" applyAlignment="1"/>
    <xf numFmtId="169" fontId="10" fillId="0" borderId="6" xfId="0" applyNumberFormat="1" applyFont="1" applyFill="1" applyBorder="1"/>
    <xf numFmtId="10" fontId="10" fillId="0" borderId="6" xfId="0" applyNumberFormat="1" applyFont="1" applyFill="1" applyBorder="1" applyAlignment="1">
      <alignment horizontal="center"/>
    </xf>
    <xf numFmtId="171" fontId="10" fillId="0" borderId="6" xfId="1" applyNumberFormat="1" applyFont="1" applyFill="1" applyBorder="1" applyAlignment="1">
      <alignment horizontal="right"/>
    </xf>
    <xf numFmtId="169" fontId="10" fillId="0" borderId="12" xfId="1" applyNumberFormat="1" applyFont="1" applyFill="1" applyBorder="1" applyAlignment="1"/>
    <xf numFmtId="171" fontId="10" fillId="0" borderId="12" xfId="1" applyNumberFormat="1" applyFont="1" applyFill="1" applyBorder="1" applyAlignment="1">
      <alignment horizontal="right"/>
    </xf>
    <xf numFmtId="169" fontId="10" fillId="0" borderId="12" xfId="0" applyNumberFormat="1" applyFont="1" applyFill="1" applyBorder="1"/>
    <xf numFmtId="10" fontId="10" fillId="0" borderId="12" xfId="0" applyNumberFormat="1" applyFont="1" applyFill="1" applyBorder="1" applyAlignment="1">
      <alignment horizontal="center"/>
    </xf>
    <xf numFmtId="169" fontId="10" fillId="8" borderId="2" xfId="0" applyNumberFormat="1" applyFont="1" applyFill="1" applyBorder="1"/>
    <xf numFmtId="169" fontId="11" fillId="8" borderId="2" xfId="0" applyNumberFormat="1" applyFont="1" applyFill="1" applyBorder="1" applyAlignment="1" applyProtection="1">
      <alignment horizontal="center"/>
    </xf>
    <xf numFmtId="10" fontId="10" fillId="8" borderId="2" xfId="0" applyNumberFormat="1" applyFont="1" applyFill="1" applyBorder="1" applyAlignment="1">
      <alignment horizontal="center"/>
    </xf>
    <xf numFmtId="0" fontId="10" fillId="8" borderId="0" xfId="0" applyFont="1" applyFill="1"/>
    <xf numFmtId="3" fontId="11" fillId="0" borderId="11" xfId="0" applyNumberFormat="1" applyFont="1" applyFill="1" applyBorder="1" applyAlignment="1" applyProtection="1">
      <alignment horizontal="center"/>
    </xf>
    <xf numFmtId="0" fontId="10" fillId="8" borderId="3" xfId="0" applyFont="1" applyFill="1" applyBorder="1" applyAlignment="1" applyProtection="1">
      <alignment horizontal="right"/>
    </xf>
    <xf numFmtId="14" fontId="10" fillId="8" borderId="2" xfId="0" applyNumberFormat="1" applyFont="1" applyFill="1" applyBorder="1" applyAlignment="1" applyProtection="1">
      <alignment horizontal="center"/>
    </xf>
    <xf numFmtId="14" fontId="10" fillId="8" borderId="5" xfId="0" applyNumberFormat="1" applyFont="1" applyFill="1" applyBorder="1" applyAlignment="1" applyProtection="1">
      <alignment horizontal="center"/>
    </xf>
    <xf numFmtId="3" fontId="10" fillId="8" borderId="2" xfId="0" applyNumberFormat="1" applyFont="1" applyFill="1" applyBorder="1" applyAlignment="1" applyProtection="1">
      <alignment horizontal="center"/>
    </xf>
    <xf numFmtId="169" fontId="10" fillId="8" borderId="2" xfId="0" applyNumberFormat="1" applyFont="1" applyFill="1" applyBorder="1" applyProtection="1"/>
    <xf numFmtId="169" fontId="10" fillId="8" borderId="2" xfId="0" applyNumberFormat="1" applyFont="1" applyFill="1" applyBorder="1" applyAlignment="1" applyProtection="1">
      <alignment horizontal="right"/>
    </xf>
    <xf numFmtId="10" fontId="10" fillId="8" borderId="2" xfId="2" applyNumberFormat="1" applyFont="1" applyFill="1" applyBorder="1" applyAlignment="1" applyProtection="1">
      <alignment horizontal="center"/>
    </xf>
    <xf numFmtId="10" fontId="10" fillId="8" borderId="2" xfId="0" applyNumberFormat="1" applyFont="1" applyFill="1" applyBorder="1" applyAlignment="1" applyProtection="1">
      <alignment horizontal="center"/>
    </xf>
    <xf numFmtId="14" fontId="11" fillId="0" borderId="11" xfId="0" applyNumberFormat="1" applyFont="1" applyFill="1" applyBorder="1" applyAlignment="1" applyProtection="1">
      <alignment horizontal="center"/>
    </xf>
    <xf numFmtId="14" fontId="11" fillId="0" borderId="9" xfId="0" applyNumberFormat="1" applyFont="1" applyFill="1" applyBorder="1" applyAlignment="1" applyProtection="1">
      <alignment horizontal="center"/>
    </xf>
    <xf numFmtId="0" fontId="10" fillId="9" borderId="13" xfId="0" applyFont="1" applyFill="1" applyBorder="1" applyAlignment="1" applyProtection="1">
      <alignment horizontal="left"/>
    </xf>
    <xf numFmtId="0" fontId="10" fillId="9" borderId="8" xfId="0" applyFont="1" applyFill="1" applyBorder="1" applyAlignment="1">
      <alignment horizontal="center"/>
    </xf>
    <xf numFmtId="0" fontId="10" fillId="9" borderId="15" xfId="0" applyFont="1" applyFill="1" applyBorder="1" applyAlignment="1">
      <alignment horizontal="center"/>
    </xf>
    <xf numFmtId="169" fontId="11" fillId="9" borderId="12" xfId="0" applyNumberFormat="1" applyFont="1" applyFill="1" applyBorder="1" applyAlignment="1" applyProtection="1">
      <alignment horizontal="right"/>
    </xf>
    <xf numFmtId="0" fontId="11" fillId="9" borderId="7" xfId="0" applyFont="1" applyFill="1" applyBorder="1" applyAlignment="1">
      <alignment horizontal="center"/>
    </xf>
    <xf numFmtId="0" fontId="11" fillId="9" borderId="12" xfId="0" applyFont="1" applyFill="1" applyBorder="1" applyAlignment="1">
      <alignment horizontal="center"/>
    </xf>
    <xf numFmtId="0" fontId="11" fillId="9" borderId="12" xfId="0" applyFont="1" applyFill="1" applyBorder="1"/>
    <xf numFmtId="0" fontId="11" fillId="9" borderId="7" xfId="0" applyFont="1" applyFill="1" applyBorder="1" applyAlignment="1" applyProtection="1">
      <alignment horizontal="center"/>
    </xf>
    <xf numFmtId="0" fontId="11" fillId="9" borderId="12" xfId="0" applyFont="1" applyFill="1" applyBorder="1" applyAlignment="1" applyProtection="1">
      <alignment horizontal="center"/>
    </xf>
    <xf numFmtId="0" fontId="11" fillId="9" borderId="8" xfId="0" applyFont="1" applyFill="1" applyBorder="1"/>
    <xf numFmtId="0" fontId="23" fillId="0" borderId="0" xfId="0" applyFont="1" applyFill="1" applyBorder="1" applyAlignment="1" applyProtection="1">
      <alignment horizontal="right"/>
    </xf>
    <xf numFmtId="14" fontId="23" fillId="0" borderId="0" xfId="0" applyNumberFormat="1" applyFont="1" applyFill="1" applyBorder="1" applyAlignment="1" applyProtection="1">
      <alignment horizontal="center"/>
    </xf>
    <xf numFmtId="3" fontId="23" fillId="0" borderId="0" xfId="0" applyNumberFormat="1" applyFont="1" applyFill="1" applyBorder="1" applyAlignment="1" applyProtection="1">
      <alignment horizontal="center"/>
    </xf>
    <xf numFmtId="169" fontId="23" fillId="0" borderId="0" xfId="0" applyNumberFormat="1" applyFont="1" applyFill="1" applyBorder="1" applyProtection="1"/>
    <xf numFmtId="169" fontId="23" fillId="0" borderId="0" xfId="0" applyNumberFormat="1" applyFont="1" applyFill="1" applyBorder="1" applyAlignment="1" applyProtection="1">
      <alignment horizontal="right"/>
    </xf>
    <xf numFmtId="4" fontId="23" fillId="0" borderId="0" xfId="0" applyNumberFormat="1" applyFont="1" applyFill="1" applyBorder="1" applyProtection="1"/>
    <xf numFmtId="0" fontId="3" fillId="0" borderId="0" xfId="0" applyFont="1" applyAlignment="1" applyProtection="1">
      <alignment horizontal="centerContinuous"/>
    </xf>
    <xf numFmtId="0" fontId="10" fillId="8" borderId="4" xfId="0" applyFont="1" applyFill="1" applyBorder="1" applyAlignment="1">
      <alignment horizontal="center"/>
    </xf>
    <xf numFmtId="0" fontId="10" fillId="8" borderId="4" xfId="0" applyFont="1" applyFill="1" applyBorder="1"/>
    <xf numFmtId="0" fontId="10" fillId="8" borderId="4" xfId="0" applyFont="1" applyFill="1" applyBorder="1" applyAlignment="1">
      <alignment horizontal="left"/>
    </xf>
    <xf numFmtId="3" fontId="10" fillId="8" borderId="4" xfId="0" applyNumberFormat="1" applyFont="1" applyFill="1" applyBorder="1" applyAlignment="1" applyProtection="1">
      <alignment horizontal="center"/>
    </xf>
    <xf numFmtId="169" fontId="10" fillId="8" borderId="4" xfId="0" applyNumberFormat="1" applyFont="1" applyFill="1" applyBorder="1" applyAlignment="1">
      <alignment horizontal="left"/>
    </xf>
    <xf numFmtId="0" fontId="10" fillId="0" borderId="0" xfId="0" applyFont="1" applyFill="1"/>
    <xf numFmtId="14" fontId="11" fillId="0" borderId="8" xfId="0" applyNumberFormat="1" applyFont="1" applyFill="1" applyBorder="1" applyAlignment="1" applyProtection="1">
      <alignment horizontal="center"/>
    </xf>
    <xf numFmtId="169" fontId="11" fillId="0" borderId="8" xfId="0" applyNumberFormat="1" applyFont="1" applyFill="1" applyBorder="1" applyProtection="1"/>
    <xf numFmtId="0" fontId="11" fillId="0" borderId="13" xfId="0" applyFont="1" applyFill="1" applyBorder="1" applyAlignment="1" applyProtection="1">
      <alignment horizontal="left"/>
    </xf>
    <xf numFmtId="0" fontId="11" fillId="0" borderId="14" xfId="0" applyFont="1" applyFill="1" applyBorder="1" applyAlignment="1">
      <alignment horizontal="center"/>
    </xf>
    <xf numFmtId="169" fontId="11" fillId="0" borderId="14" xfId="0" applyNumberFormat="1" applyFont="1" applyFill="1" applyBorder="1" applyAlignment="1" applyProtection="1">
      <alignment horizontal="right"/>
    </xf>
    <xf numFmtId="169" fontId="11" fillId="0" borderId="14" xfId="0" applyNumberFormat="1" applyFont="1" applyFill="1" applyBorder="1" applyProtection="1"/>
    <xf numFmtId="4" fontId="11" fillId="0" borderId="14" xfId="0" applyNumberFormat="1" applyFont="1" applyFill="1" applyBorder="1" applyProtection="1"/>
    <xf numFmtId="0" fontId="11" fillId="0" borderId="14" xfId="0" applyFont="1" applyFill="1" applyBorder="1" applyAlignment="1">
      <alignment horizontal="right"/>
    </xf>
    <xf numFmtId="169" fontId="11" fillId="0" borderId="15" xfId="0" applyNumberFormat="1" applyFont="1" applyFill="1" applyBorder="1" applyProtection="1"/>
    <xf numFmtId="0" fontId="10" fillId="8" borderId="0" xfId="0" applyFont="1" applyFill="1" applyBorder="1" applyAlignment="1">
      <alignment horizontal="center"/>
    </xf>
    <xf numFmtId="3" fontId="11" fillId="8" borderId="0" xfId="0" applyNumberFormat="1" applyFont="1" applyFill="1" applyBorder="1" applyAlignment="1" applyProtection="1">
      <alignment horizontal="center"/>
    </xf>
    <xf numFmtId="169" fontId="11" fillId="8" borderId="0" xfId="0" applyNumberFormat="1" applyFont="1" applyFill="1" applyBorder="1" applyProtection="1"/>
    <xf numFmtId="0" fontId="10" fillId="8" borderId="0" xfId="0" applyFont="1" applyFill="1" applyBorder="1"/>
    <xf numFmtId="169" fontId="10" fillId="8" borderId="6" xfId="0" applyNumberFormat="1" applyFont="1" applyFill="1" applyBorder="1" applyAlignment="1">
      <alignment horizontal="right"/>
    </xf>
    <xf numFmtId="0" fontId="10" fillId="8" borderId="0" xfId="0" applyFont="1" applyFill="1" applyBorder="1" applyAlignment="1">
      <alignment horizontal="left"/>
    </xf>
    <xf numFmtId="0" fontId="11" fillId="0" borderId="10" xfId="0" applyFont="1" applyFill="1" applyBorder="1" applyAlignment="1" applyProtection="1">
      <alignment horizontal="left"/>
    </xf>
    <xf numFmtId="169" fontId="11" fillId="0" borderId="1" xfId="0" applyNumberFormat="1" applyFont="1" applyFill="1" applyBorder="1" applyAlignment="1" applyProtection="1">
      <alignment horizontal="right"/>
    </xf>
    <xf numFmtId="0" fontId="11" fillId="0" borderId="13" xfId="0" applyFont="1" applyFill="1" applyBorder="1" applyAlignment="1">
      <alignment horizontal="right"/>
    </xf>
    <xf numFmtId="0" fontId="11" fillId="0" borderId="1" xfId="0" applyFont="1" applyFill="1" applyBorder="1" applyAlignment="1">
      <alignment horizontal="right"/>
    </xf>
    <xf numFmtId="0" fontId="11" fillId="0" borderId="1" xfId="0" applyFont="1" applyFill="1" applyBorder="1" applyAlignment="1">
      <alignment horizontal="center"/>
    </xf>
    <xf numFmtId="169" fontId="11" fillId="0" borderId="1" xfId="0" applyNumberFormat="1" applyFont="1" applyFill="1" applyBorder="1" applyProtection="1"/>
    <xf numFmtId="0" fontId="11" fillId="9" borderId="1" xfId="0" applyFont="1" applyFill="1" applyBorder="1"/>
    <xf numFmtId="4" fontId="21" fillId="0" borderId="0" xfId="0" applyNumberFormat="1" applyFont="1" applyAlignment="1">
      <alignment horizontal="right"/>
    </xf>
    <xf numFmtId="4" fontId="30" fillId="0" borderId="0" xfId="0" applyNumberFormat="1" applyFont="1" applyAlignment="1">
      <alignment horizontal="right"/>
    </xf>
    <xf numFmtId="3" fontId="5" fillId="4" borderId="0" xfId="1" applyNumberFormat="1" applyFont="1" applyFill="1" applyBorder="1" applyAlignment="1">
      <alignment horizontal="center"/>
    </xf>
    <xf numFmtId="3" fontId="5" fillId="4" borderId="8" xfId="1" applyNumberFormat="1" applyFont="1" applyFill="1" applyBorder="1" applyAlignment="1">
      <alignment horizontal="center"/>
    </xf>
    <xf numFmtId="0" fontId="10" fillId="5" borderId="7" xfId="0" applyFont="1" applyFill="1" applyBorder="1" applyAlignment="1">
      <alignment horizontal="center" vertical="top"/>
    </xf>
    <xf numFmtId="0" fontId="3" fillId="0" borderId="0" xfId="0" applyFont="1" applyAlignment="1" applyProtection="1">
      <alignment horizontal="center"/>
    </xf>
    <xf numFmtId="14" fontId="3" fillId="3" borderId="1" xfId="0" applyNumberFormat="1" applyFont="1" applyFill="1" applyBorder="1" applyAlignment="1">
      <alignment horizontal="center"/>
    </xf>
    <xf numFmtId="0" fontId="3" fillId="2" borderId="0" xfId="0" applyFont="1" applyFill="1" applyAlignment="1">
      <alignment horizontal="center" wrapText="1"/>
    </xf>
    <xf numFmtId="0" fontId="4" fillId="2" borderId="0" xfId="0" applyFont="1" applyFill="1" applyAlignment="1">
      <alignment horizontal="center" wrapText="1"/>
    </xf>
    <xf numFmtId="0" fontId="3" fillId="3" borderId="1" xfId="0" applyFont="1" applyFill="1" applyBorder="1" applyAlignment="1">
      <alignment horizontal="center"/>
    </xf>
    <xf numFmtId="0" fontId="3" fillId="4" borderId="0" xfId="0" applyFont="1" applyFill="1" applyAlignment="1">
      <alignment horizontal="center"/>
    </xf>
    <xf numFmtId="0" fontId="10" fillId="5" borderId="3" xfId="0" applyFont="1" applyFill="1" applyBorder="1" applyAlignment="1">
      <alignment horizontal="center"/>
    </xf>
    <xf numFmtId="0" fontId="5" fillId="0" borderId="13" xfId="0" applyFont="1" applyBorder="1" applyAlignment="1">
      <alignment horizontal="right" vertical="center"/>
    </xf>
    <xf numFmtId="0" fontId="5" fillId="0" borderId="14" xfId="0" applyFont="1" applyBorder="1" applyAlignment="1">
      <alignment horizontal="right" vertical="center"/>
    </xf>
    <xf numFmtId="0" fontId="5" fillId="0" borderId="15" xfId="0" applyFont="1" applyBorder="1" applyAlignment="1">
      <alignment horizontal="right" vertical="center"/>
    </xf>
    <xf numFmtId="0" fontId="10" fillId="0" borderId="13" xfId="0" applyFont="1" applyBorder="1" applyAlignment="1">
      <alignment horizontal="left" vertical="center"/>
    </xf>
    <xf numFmtId="0" fontId="10" fillId="0" borderId="14" xfId="0" applyFont="1" applyBorder="1" applyAlignment="1">
      <alignment horizontal="left" vertical="center"/>
    </xf>
    <xf numFmtId="0" fontId="10" fillId="0" borderId="15" xfId="0" applyFont="1" applyBorder="1" applyAlignment="1">
      <alignment horizontal="left" vertical="center"/>
    </xf>
    <xf numFmtId="0" fontId="3" fillId="2" borderId="0" xfId="0" applyFont="1" applyFill="1" applyAlignment="1">
      <alignment horizontal="center"/>
    </xf>
    <xf numFmtId="0" fontId="5" fillId="5" borderId="2"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13" fillId="2" borderId="0" xfId="0" applyFont="1" applyFill="1" applyAlignment="1">
      <alignment horizontal="center"/>
    </xf>
    <xf numFmtId="49" fontId="0" fillId="0" borderId="0" xfId="0" applyNumberFormat="1" applyAlignment="1">
      <alignment horizontal="left" wrapText="1"/>
    </xf>
    <xf numFmtId="0" fontId="4" fillId="2" borderId="0" xfId="0" applyFont="1" applyFill="1" applyAlignment="1">
      <alignment horizontal="center"/>
    </xf>
    <xf numFmtId="0" fontId="3" fillId="0" borderId="0" xfId="0" applyFont="1" applyAlignment="1" applyProtection="1">
      <alignment horizontal="center"/>
    </xf>
    <xf numFmtId="0" fontId="3" fillId="0" borderId="0" xfId="0" applyFont="1" applyAlignment="1" applyProtection="1">
      <alignment horizontal="center" wrapText="1"/>
    </xf>
    <xf numFmtId="0" fontId="4" fillId="4" borderId="1" xfId="0" applyFont="1" applyFill="1" applyBorder="1"/>
    <xf numFmtId="14" fontId="4" fillId="4" borderId="1" xfId="0" applyNumberFormat="1" applyFont="1" applyFill="1" applyBorder="1" applyAlignment="1">
      <alignment horizontal="center"/>
    </xf>
    <xf numFmtId="0" fontId="4" fillId="4" borderId="1" xfId="0" applyFont="1" applyFill="1" applyBorder="1" applyAlignment="1">
      <alignment horizontal="center"/>
    </xf>
    <xf numFmtId="2" fontId="4" fillId="4" borderId="1" xfId="0" applyNumberFormat="1" applyFont="1" applyFill="1" applyBorder="1" applyAlignment="1">
      <alignment horizontal="center"/>
    </xf>
    <xf numFmtId="14" fontId="4" fillId="4" borderId="13" xfId="0" applyNumberFormat="1" applyFont="1" applyFill="1" applyBorder="1" applyAlignment="1">
      <alignment horizontal="center"/>
    </xf>
    <xf numFmtId="0" fontId="4" fillId="4" borderId="14" xfId="0" applyFont="1" applyFill="1" applyBorder="1" applyAlignment="1">
      <alignment horizontal="center"/>
    </xf>
    <xf numFmtId="0" fontId="4" fillId="4" borderId="15" xfId="0" applyFont="1" applyFill="1" applyBorder="1" applyAlignment="1">
      <alignment horizontal="center"/>
    </xf>
    <xf numFmtId="0" fontId="4" fillId="4" borderId="2" xfId="0" applyFont="1" applyFill="1" applyBorder="1"/>
    <xf numFmtId="0" fontId="3" fillId="4" borderId="3" xfId="0" applyFont="1" applyFill="1" applyBorder="1" applyAlignment="1">
      <alignment horizontal="center"/>
    </xf>
    <xf numFmtId="0" fontId="3" fillId="4" borderId="4" xfId="0" applyFont="1" applyFill="1" applyBorder="1" applyAlignment="1">
      <alignment horizontal="center"/>
    </xf>
    <xf numFmtId="0" fontId="3" fillId="4" borderId="5" xfId="0" applyFont="1" applyFill="1" applyBorder="1" applyAlignment="1">
      <alignment horizontal="center"/>
    </xf>
    <xf numFmtId="0" fontId="4" fillId="4" borderId="12" xfId="0" applyFont="1" applyFill="1" applyBorder="1"/>
    <xf numFmtId="0" fontId="3" fillId="4" borderId="7" xfId="0" applyFont="1" applyFill="1" applyBorder="1" applyAlignment="1">
      <alignment horizontal="center"/>
    </xf>
    <xf numFmtId="3" fontId="4" fillId="4" borderId="8" xfId="0" applyNumberFormat="1" applyFont="1" applyFill="1" applyBorder="1" applyAlignment="1">
      <alignment horizontal="center"/>
    </xf>
    <xf numFmtId="0" fontId="3" fillId="4" borderId="9" xfId="0" applyFont="1" applyFill="1" applyBorder="1" applyAlignment="1">
      <alignment horizontal="center"/>
    </xf>
    <xf numFmtId="0" fontId="4" fillId="4" borderId="2" xfId="0" applyFont="1" applyFill="1" applyBorder="1" applyAlignment="1" applyProtection="1">
      <alignment horizontal="left"/>
    </xf>
    <xf numFmtId="0" fontId="4" fillId="4" borderId="6" xfId="0" applyFont="1" applyFill="1" applyBorder="1" applyAlignment="1" applyProtection="1">
      <alignment horizontal="left"/>
    </xf>
    <xf numFmtId="0" fontId="3" fillId="4" borderId="10" xfId="0" applyFont="1" applyFill="1" applyBorder="1" applyAlignment="1">
      <alignment horizontal="center"/>
    </xf>
    <xf numFmtId="166" fontId="4" fillId="4" borderId="0" xfId="1" applyNumberFormat="1" applyFont="1" applyFill="1" applyBorder="1"/>
    <xf numFmtId="0" fontId="3" fillId="4" borderId="11" xfId="0" applyFont="1" applyFill="1" applyBorder="1" applyAlignment="1">
      <alignment horizontal="center"/>
    </xf>
    <xf numFmtId="166" fontId="4" fillId="4" borderId="10" xfId="1" applyNumberFormat="1" applyFont="1" applyFill="1" applyBorder="1"/>
    <xf numFmtId="0" fontId="4" fillId="0" borderId="0" xfId="0" applyFont="1" applyBorder="1"/>
    <xf numFmtId="166" fontId="4" fillId="4" borderId="11" xfId="1" applyNumberFormat="1" applyFont="1" applyFill="1" applyBorder="1"/>
    <xf numFmtId="0" fontId="4" fillId="4" borderId="12" xfId="0" applyFont="1" applyFill="1" applyBorder="1" applyAlignment="1" applyProtection="1">
      <alignment horizontal="left"/>
    </xf>
    <xf numFmtId="166" fontId="4" fillId="4" borderId="7" xfId="1" applyNumberFormat="1" applyFont="1" applyFill="1" applyBorder="1"/>
    <xf numFmtId="166" fontId="4" fillId="4" borderId="8" xfId="1" applyNumberFormat="1" applyFont="1" applyFill="1" applyBorder="1"/>
    <xf numFmtId="166" fontId="4" fillId="4" borderId="9" xfId="1" applyNumberFormat="1" applyFont="1" applyFill="1" applyBorder="1"/>
    <xf numFmtId="0" fontId="3" fillId="4" borderId="3" xfId="0" applyFont="1" applyFill="1" applyBorder="1" applyAlignment="1" applyProtection="1">
      <alignment horizontal="left"/>
    </xf>
    <xf numFmtId="0" fontId="4" fillId="4" borderId="4" xfId="0" applyFont="1" applyFill="1" applyBorder="1"/>
    <xf numFmtId="0" fontId="4" fillId="4" borderId="5" xfId="0" applyFont="1" applyFill="1" applyBorder="1"/>
    <xf numFmtId="0" fontId="3" fillId="4" borderId="10" xfId="0" applyFont="1" applyFill="1" applyBorder="1" applyAlignment="1" applyProtection="1">
      <alignment horizontal="left"/>
    </xf>
    <xf numFmtId="0" fontId="4" fillId="4" borderId="11" xfId="0" applyFont="1" applyFill="1" applyBorder="1"/>
    <xf numFmtId="0" fontId="3" fillId="4" borderId="7" xfId="0" applyFont="1" applyFill="1" applyBorder="1" applyAlignment="1" applyProtection="1">
      <alignment horizontal="left"/>
    </xf>
    <xf numFmtId="166" fontId="4" fillId="4" borderId="8" xfId="1" applyNumberFormat="1" applyFont="1" applyFill="1" applyBorder="1" applyAlignment="1">
      <alignment horizontal="center"/>
    </xf>
    <xf numFmtId="0" fontId="4" fillId="4" borderId="9" xfId="0" applyFont="1" applyFill="1" applyBorder="1"/>
    <xf numFmtId="166" fontId="4" fillId="4" borderId="8" xfId="1" applyNumberFormat="1" applyFont="1" applyFill="1" applyBorder="1" applyAlignment="1"/>
    <xf numFmtId="0" fontId="3" fillId="3" borderId="2" xfId="0" applyFont="1" applyFill="1" applyBorder="1" applyAlignment="1" applyProtection="1">
      <alignment horizontal="left"/>
    </xf>
    <xf numFmtId="0" fontId="3" fillId="3" borderId="6" xfId="0" applyFont="1" applyFill="1" applyBorder="1" applyAlignment="1" applyProtection="1">
      <alignment horizontal="left"/>
    </xf>
    <xf numFmtId="0" fontId="4" fillId="3" borderId="0" xfId="0" applyFont="1" applyFill="1" applyBorder="1" applyAlignment="1">
      <alignment horizontal="right"/>
    </xf>
    <xf numFmtId="0" fontId="4" fillId="3" borderId="11" xfId="0" applyFont="1" applyFill="1" applyBorder="1" applyAlignment="1">
      <alignment horizontal="right"/>
    </xf>
    <xf numFmtId="0" fontId="3" fillId="3" borderId="12" xfId="0" applyFont="1" applyFill="1" applyBorder="1" applyAlignment="1" applyProtection="1">
      <alignment horizontal="left"/>
    </xf>
    <xf numFmtId="0" fontId="3" fillId="3" borderId="7" xfId="0" applyFont="1" applyFill="1" applyBorder="1" applyAlignment="1">
      <alignment horizontal="right"/>
    </xf>
    <xf numFmtId="0" fontId="4" fillId="3" borderId="8" xfId="0" applyFont="1" applyFill="1" applyBorder="1" applyAlignment="1">
      <alignment horizontal="center"/>
    </xf>
    <xf numFmtId="0" fontId="3" fillId="3" borderId="9" xfId="0" applyFont="1" applyFill="1" applyBorder="1" applyAlignment="1">
      <alignment horizontal="left"/>
    </xf>
    <xf numFmtId="0" fontId="4" fillId="3" borderId="8" xfId="0" applyFont="1" applyFill="1" applyBorder="1" applyAlignment="1">
      <alignment horizontal="right"/>
    </xf>
    <xf numFmtId="2" fontId="4" fillId="4" borderId="3" xfId="0" applyNumberFormat="1" applyFont="1" applyFill="1" applyBorder="1" applyAlignment="1" applyProtection="1">
      <alignment horizontal="right"/>
    </xf>
    <xf numFmtId="2" fontId="4" fillId="4" borderId="4" xfId="0" applyNumberFormat="1" applyFont="1" applyFill="1" applyBorder="1" applyAlignment="1">
      <alignment horizontal="center"/>
    </xf>
    <xf numFmtId="2" fontId="4" fillId="4" borderId="5" xfId="0" applyNumberFormat="1" applyFont="1" applyFill="1" applyBorder="1" applyAlignment="1">
      <alignment horizontal="left"/>
    </xf>
    <xf numFmtId="2" fontId="4" fillId="4" borderId="5" xfId="0" applyNumberFormat="1" applyFont="1" applyFill="1" applyBorder="1" applyAlignment="1">
      <alignment horizontal="center"/>
    </xf>
    <xf numFmtId="0" fontId="4" fillId="4" borderId="6" xfId="0" applyFont="1" applyFill="1" applyBorder="1"/>
    <xf numFmtId="2" fontId="4" fillId="4" borderId="10" xfId="0" applyNumberFormat="1" applyFont="1" applyFill="1" applyBorder="1" applyAlignment="1" applyProtection="1">
      <alignment horizontal="right"/>
    </xf>
    <xf numFmtId="2" fontId="4" fillId="4" borderId="0" xfId="0" applyNumberFormat="1" applyFont="1" applyFill="1" applyBorder="1" applyAlignment="1">
      <alignment horizontal="center"/>
    </xf>
    <xf numFmtId="2" fontId="4" fillId="4" borderId="11" xfId="0" applyNumberFormat="1" applyFont="1" applyFill="1" applyBorder="1" applyAlignment="1">
      <alignment horizontal="left"/>
    </xf>
    <xf numFmtId="2" fontId="4" fillId="4" borderId="11" xfId="0" applyNumberFormat="1" applyFont="1" applyFill="1" applyBorder="1" applyAlignment="1">
      <alignment horizontal="center"/>
    </xf>
    <xf numFmtId="2" fontId="4" fillId="4" borderId="7" xfId="0" applyNumberFormat="1" applyFont="1" applyFill="1" applyBorder="1" applyAlignment="1" applyProtection="1">
      <alignment horizontal="right"/>
    </xf>
    <xf numFmtId="2" fontId="4" fillId="4" borderId="8" xfId="0" applyNumberFormat="1" applyFont="1" applyFill="1" applyBorder="1" applyAlignment="1">
      <alignment horizontal="center"/>
    </xf>
    <xf numFmtId="2" fontId="4" fillId="4" borderId="9" xfId="0" applyNumberFormat="1" applyFont="1" applyFill="1" applyBorder="1" applyAlignment="1">
      <alignment horizontal="left"/>
    </xf>
    <xf numFmtId="2" fontId="4" fillId="4" borderId="9" xfId="0" applyNumberFormat="1" applyFont="1" applyFill="1" applyBorder="1" applyAlignment="1">
      <alignment horizontal="center"/>
    </xf>
    <xf numFmtId="0" fontId="31" fillId="4" borderId="0" xfId="0" applyFont="1" applyFill="1" applyBorder="1"/>
    <xf numFmtId="0" fontId="31" fillId="4" borderId="0" xfId="0" applyFont="1" applyFill="1"/>
    <xf numFmtId="0" fontId="10" fillId="5" borderId="13" xfId="0" applyFont="1" applyFill="1" applyBorder="1" applyAlignment="1">
      <alignment horizontal="center" vertical="center"/>
    </xf>
    <xf numFmtId="0" fontId="10" fillId="5" borderId="4" xfId="0" applyFont="1" applyFill="1" applyBorder="1" applyAlignment="1">
      <alignment horizontal="center"/>
    </xf>
    <xf numFmtId="0" fontId="10" fillId="5" borderId="15" xfId="0" applyFont="1" applyFill="1" applyBorder="1" applyAlignment="1">
      <alignment horizontal="center" vertical="center" wrapText="1"/>
    </xf>
    <xf numFmtId="0" fontId="10" fillId="5" borderId="10" xfId="0" applyFont="1" applyFill="1" applyBorder="1" applyAlignment="1">
      <alignment horizontal="center" vertical="top"/>
    </xf>
    <xf numFmtId="0" fontId="10" fillId="5" borderId="0" xfId="0" applyFont="1" applyFill="1" applyBorder="1" applyAlignment="1">
      <alignment horizontal="center" vertical="top"/>
    </xf>
    <xf numFmtId="0" fontId="10" fillId="5" borderId="3" xfId="0" applyFont="1" applyFill="1" applyBorder="1" applyAlignment="1">
      <alignment horizontal="center" vertical="top"/>
    </xf>
    <xf numFmtId="3" fontId="31" fillId="4" borderId="0" xfId="0" applyNumberFormat="1" applyFont="1" applyFill="1"/>
    <xf numFmtId="43" fontId="31" fillId="4" borderId="0" xfId="1" applyFont="1" applyFill="1"/>
    <xf numFmtId="3" fontId="0" fillId="4" borderId="0" xfId="0" applyNumberFormat="1" applyFill="1"/>
    <xf numFmtId="0" fontId="25" fillId="0" borderId="0" xfId="0" applyFont="1" applyFill="1" applyBorder="1" applyAlignment="1">
      <alignment horizontal="right" vertical="center"/>
    </xf>
    <xf numFmtId="0" fontId="3" fillId="2" borderId="0" xfId="0" applyFont="1" applyFill="1" applyBorder="1" applyAlignment="1">
      <alignment horizontal="center"/>
    </xf>
    <xf numFmtId="0" fontId="3" fillId="2" borderId="0" xfId="0" applyFont="1" applyFill="1" applyBorder="1" applyAlignment="1">
      <alignment horizontal="center"/>
    </xf>
    <xf numFmtId="0" fontId="16" fillId="2" borderId="0" xfId="0" applyFont="1" applyFill="1"/>
    <xf numFmtId="0" fontId="16" fillId="0" borderId="0" xfId="0" applyFont="1"/>
    <xf numFmtId="0" fontId="32" fillId="0" borderId="0" xfId="0" applyFont="1"/>
    <xf numFmtId="0" fontId="33" fillId="2" borderId="0" xfId="0" applyFont="1" applyFill="1"/>
    <xf numFmtId="0" fontId="32" fillId="2" borderId="0" xfId="0" applyFont="1" applyFill="1"/>
    <xf numFmtId="0" fontId="10" fillId="2" borderId="0" xfId="0" applyFont="1" applyFill="1"/>
    <xf numFmtId="0" fontId="5" fillId="5" borderId="2" xfId="0" applyFont="1" applyFill="1" applyBorder="1" applyAlignment="1">
      <alignment horizontal="center" vertical="center"/>
    </xf>
    <xf numFmtId="0" fontId="5" fillId="5" borderId="12" xfId="0" applyFont="1" applyFill="1" applyBorder="1" applyAlignment="1">
      <alignment horizontal="center" vertical="center"/>
    </xf>
    <xf numFmtId="43" fontId="5" fillId="2" borderId="2" xfId="1" applyFont="1" applyFill="1" applyBorder="1" applyAlignment="1">
      <alignment horizontal="center"/>
    </xf>
    <xf numFmtId="2" fontId="5" fillId="2" borderId="2" xfId="0" applyNumberFormat="1" applyFont="1" applyFill="1" applyBorder="1" applyAlignment="1">
      <alignment horizontal="center"/>
    </xf>
    <xf numFmtId="0" fontId="5" fillId="2" borderId="0" xfId="0" applyFont="1" applyFill="1" applyAlignment="1">
      <alignment vertical="center"/>
    </xf>
    <xf numFmtId="43" fontId="5" fillId="2" borderId="12" xfId="1" applyFont="1" applyFill="1" applyBorder="1" applyAlignment="1">
      <alignment horizontal="center" vertical="center"/>
    </xf>
    <xf numFmtId="2" fontId="5" fillId="2" borderId="12" xfId="0" applyNumberFormat="1" applyFont="1" applyFill="1" applyBorder="1" applyAlignment="1">
      <alignment horizontal="center" vertical="center"/>
    </xf>
    <xf numFmtId="172" fontId="5" fillId="2" borderId="2" xfId="0" applyNumberFormat="1" applyFont="1" applyFill="1" applyBorder="1" applyAlignment="1">
      <alignment horizontal="center"/>
    </xf>
    <xf numFmtId="1" fontId="5" fillId="2" borderId="12" xfId="0" applyNumberFormat="1" applyFont="1" applyFill="1" applyBorder="1" applyAlignment="1">
      <alignment horizontal="center" vertical="center"/>
    </xf>
    <xf numFmtId="0" fontId="10" fillId="2" borderId="12" xfId="0" applyFont="1" applyFill="1" applyBorder="1"/>
    <xf numFmtId="164" fontId="10" fillId="2" borderId="12" xfId="0" applyNumberFormat="1" applyFont="1" applyFill="1" applyBorder="1" applyAlignment="1">
      <alignment horizontal="center"/>
    </xf>
    <xf numFmtId="0" fontId="34" fillId="2" borderId="0" xfId="0" applyFont="1" applyFill="1" applyAlignment="1">
      <alignment horizontal="center"/>
    </xf>
    <xf numFmtId="0" fontId="15" fillId="2" borderId="0" xfId="0" applyFont="1" applyFill="1" applyAlignment="1">
      <alignment horizont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9" fillId="7" borderId="19" xfId="0" applyFont="1" applyFill="1" applyBorder="1" applyAlignment="1">
      <alignment horizontal="center" vertical="center"/>
    </xf>
    <xf numFmtId="0" fontId="5" fillId="7" borderId="20" xfId="0" applyFont="1" applyFill="1" applyBorder="1" applyAlignment="1">
      <alignment horizontal="center" vertical="center"/>
    </xf>
    <xf numFmtId="0" fontId="5" fillId="7" borderId="21" xfId="0" applyFont="1" applyFill="1" applyBorder="1" applyAlignment="1">
      <alignment horizontal="center" vertical="center"/>
    </xf>
    <xf numFmtId="49" fontId="14" fillId="0" borderId="22" xfId="0" applyNumberFormat="1" applyFont="1" applyBorder="1" applyAlignment="1">
      <alignment horizontal="center"/>
    </xf>
    <xf numFmtId="0" fontId="14" fillId="0" borderId="23" xfId="0" applyFont="1" applyBorder="1" applyAlignment="1">
      <alignment wrapText="1"/>
    </xf>
    <xf numFmtId="0" fontId="20" fillId="4" borderId="23" xfId="0" applyFont="1" applyFill="1" applyBorder="1" applyAlignment="1">
      <alignment horizontal="center" wrapText="1"/>
    </xf>
    <xf numFmtId="0" fontId="14" fillId="0" borderId="24" xfId="0" applyFont="1" applyBorder="1" applyAlignment="1">
      <alignment horizontal="center"/>
    </xf>
    <xf numFmtId="0" fontId="14" fillId="0" borderId="25" xfId="0" applyFont="1" applyBorder="1" applyAlignment="1">
      <alignment horizontal="center"/>
    </xf>
    <xf numFmtId="49" fontId="14" fillId="0" borderId="26" xfId="0" applyNumberFormat="1" applyFont="1" applyBorder="1" applyAlignment="1">
      <alignment horizontal="center"/>
    </xf>
    <xf numFmtId="0" fontId="14" fillId="0" borderId="15" xfId="0" applyFont="1" applyBorder="1" applyAlignment="1">
      <alignment horizontal="center"/>
    </xf>
    <xf numFmtId="0" fontId="14" fillId="0" borderId="27" xfId="0" applyFont="1" applyBorder="1" applyAlignment="1">
      <alignment horizontal="center"/>
    </xf>
    <xf numFmtId="0" fontId="14" fillId="0" borderId="28" xfId="0" applyFont="1" applyBorder="1" applyAlignment="1">
      <alignment horizontal="center"/>
    </xf>
    <xf numFmtId="0" fontId="20" fillId="0" borderId="0" xfId="0" applyFont="1" applyBorder="1" applyAlignment="1">
      <alignment horizontal="center"/>
    </xf>
    <xf numFmtId="0" fontId="14" fillId="0" borderId="2" xfId="0" applyFont="1" applyBorder="1" applyAlignment="1">
      <alignment wrapText="1"/>
    </xf>
    <xf numFmtId="49" fontId="14" fillId="0" borderId="29" xfId="0" applyNumberFormat="1" applyFont="1" applyBorder="1" applyAlignment="1">
      <alignment horizontal="center"/>
    </xf>
    <xf numFmtId="0" fontId="20" fillId="4" borderId="2" xfId="0" applyFont="1" applyFill="1" applyBorder="1" applyAlignment="1">
      <alignment horizontal="center" wrapText="1"/>
    </xf>
    <xf numFmtId="0" fontId="14" fillId="0" borderId="5" xfId="0" applyFont="1" applyBorder="1" applyAlignment="1">
      <alignment horizontal="center"/>
    </xf>
    <xf numFmtId="0" fontId="14" fillId="0" borderId="30" xfId="0" applyFont="1" applyBorder="1" applyAlignment="1">
      <alignment horizontal="center"/>
    </xf>
    <xf numFmtId="49" fontId="19" fillId="7" borderId="19" xfId="0" applyNumberFormat="1" applyFont="1" applyFill="1" applyBorder="1" applyAlignment="1">
      <alignment horizontal="center" vertical="center" wrapText="1"/>
    </xf>
    <xf numFmtId="0" fontId="5" fillId="7" borderId="20" xfId="0" applyFont="1" applyFill="1" applyBorder="1" applyAlignment="1">
      <alignment vertical="center" wrapText="1"/>
    </xf>
    <xf numFmtId="0" fontId="5" fillId="7" borderId="21" xfId="0" applyFont="1" applyFill="1" applyBorder="1" applyAlignment="1">
      <alignment vertical="center" wrapText="1"/>
    </xf>
    <xf numFmtId="49" fontId="14" fillId="0" borderId="31" xfId="0" applyNumberFormat="1" applyFont="1" applyBorder="1" applyAlignment="1">
      <alignment horizontal="center"/>
    </xf>
    <xf numFmtId="0" fontId="14" fillId="0" borderId="6" xfId="0" applyFont="1" applyBorder="1" applyAlignment="1">
      <alignment wrapText="1"/>
    </xf>
    <xf numFmtId="0" fontId="14" fillId="0" borderId="10" xfId="0" applyFont="1" applyBorder="1" applyAlignment="1">
      <alignment horizontal="center"/>
    </xf>
    <xf numFmtId="0" fontId="14" fillId="0" borderId="6" xfId="0" applyFont="1" applyBorder="1" applyAlignment="1">
      <alignment horizontal="center"/>
    </xf>
    <xf numFmtId="0" fontId="14" fillId="0" borderId="32" xfId="0" applyFont="1" applyBorder="1" applyAlignment="1">
      <alignment horizontal="center"/>
    </xf>
    <xf numFmtId="49" fontId="19" fillId="7" borderId="19" xfId="0" applyNumberFormat="1" applyFont="1" applyFill="1" applyBorder="1" applyAlignment="1">
      <alignment horizontal="center" vertical="center"/>
    </xf>
    <xf numFmtId="49" fontId="19" fillId="7" borderId="20" xfId="0" applyNumberFormat="1" applyFont="1" applyFill="1" applyBorder="1" applyAlignment="1">
      <alignment horizontal="center" vertical="center"/>
    </xf>
    <xf numFmtId="49" fontId="19" fillId="7" borderId="21" xfId="0" applyNumberFormat="1" applyFont="1" applyFill="1" applyBorder="1" applyAlignment="1">
      <alignment horizontal="center" vertical="center"/>
    </xf>
    <xf numFmtId="49" fontId="14" fillId="0" borderId="33" xfId="0" applyNumberFormat="1" applyFont="1" applyBorder="1" applyAlignment="1">
      <alignment horizontal="center"/>
    </xf>
    <xf numFmtId="0" fontId="14" fillId="0" borderId="12" xfId="0" applyFont="1" applyBorder="1" applyAlignment="1">
      <alignment wrapText="1"/>
    </xf>
    <xf numFmtId="0" fontId="14" fillId="0" borderId="12" xfId="0" applyFont="1" applyBorder="1" applyAlignment="1">
      <alignment horizontal="center"/>
    </xf>
    <xf numFmtId="0" fontId="14" fillId="0" borderId="34" xfId="0" applyFont="1" applyBorder="1" applyAlignment="1">
      <alignment horizontal="center"/>
    </xf>
    <xf numFmtId="49" fontId="0" fillId="2" borderId="35" xfId="0" applyNumberFormat="1" applyFill="1" applyBorder="1" applyAlignment="1">
      <alignment horizontal="left"/>
    </xf>
    <xf numFmtId="0" fontId="21" fillId="0" borderId="0" xfId="0" applyFont="1" applyAlignment="1">
      <alignment horizontal="left"/>
    </xf>
    <xf numFmtId="0" fontId="21" fillId="0" borderId="0" xfId="0" applyFont="1" applyAlignment="1">
      <alignment horizontal="center"/>
    </xf>
    <xf numFmtId="0" fontId="21" fillId="0" borderId="0" xfId="0" applyFont="1" applyAlignment="1">
      <alignment horizontal="right"/>
    </xf>
    <xf numFmtId="43" fontId="21" fillId="0" borderId="0" xfId="1" applyFont="1" applyAlignment="1">
      <alignment horizontal="center"/>
    </xf>
    <xf numFmtId="4" fontId="21" fillId="0" borderId="0" xfId="0" applyNumberFormat="1" applyFont="1"/>
    <xf numFmtId="4" fontId="23" fillId="0" borderId="8" xfId="0" applyNumberFormat="1" applyFont="1" applyFill="1" applyBorder="1" applyProtection="1"/>
    <xf numFmtId="0" fontId="11" fillId="2" borderId="2" xfId="0" applyFont="1" applyFill="1" applyBorder="1" applyAlignment="1" applyProtection="1">
      <alignment horizontal="center"/>
    </xf>
    <xf numFmtId="0" fontId="11" fillId="2" borderId="4" xfId="0" applyFont="1" applyFill="1" applyBorder="1" applyAlignment="1" applyProtection="1">
      <alignment horizontal="center" wrapText="1"/>
    </xf>
    <xf numFmtId="0" fontId="11" fillId="2" borderId="4" xfId="0" applyFont="1" applyFill="1" applyBorder="1" applyAlignment="1" applyProtection="1">
      <alignment horizontal="center"/>
    </xf>
    <xf numFmtId="0" fontId="11" fillId="2" borderId="3" xfId="0" applyFont="1" applyFill="1" applyBorder="1" applyAlignment="1" applyProtection="1">
      <alignment horizontal="centerContinuous"/>
    </xf>
    <xf numFmtId="0" fontId="11" fillId="2" borderId="4" xfId="0" applyFont="1" applyFill="1" applyBorder="1" applyAlignment="1" applyProtection="1">
      <alignment horizontal="centerContinuous"/>
    </xf>
    <xf numFmtId="0" fontId="11" fillId="2" borderId="14" xfId="0" applyFont="1" applyFill="1" applyBorder="1" applyAlignment="1" applyProtection="1">
      <alignment horizontal="centerContinuous"/>
    </xf>
    <xf numFmtId="169" fontId="11" fillId="2" borderId="2" xfId="0" applyNumberFormat="1" applyFont="1" applyFill="1" applyBorder="1" applyAlignment="1" applyProtection="1">
      <alignment horizontal="center"/>
    </xf>
    <xf numFmtId="4" fontId="11" fillId="2" borderId="2" xfId="0" applyNumberFormat="1" applyFont="1" applyFill="1" applyBorder="1" applyAlignment="1" applyProtection="1">
      <alignment horizontal="center"/>
    </xf>
    <xf numFmtId="0" fontId="24" fillId="2" borderId="14" xfId="0" applyFont="1" applyFill="1" applyBorder="1" applyAlignment="1" applyProtection="1">
      <alignment horizontal="centerContinuous"/>
    </xf>
    <xf numFmtId="0" fontId="11" fillId="2" borderId="15" xfId="0" applyFont="1" applyFill="1" applyBorder="1" applyAlignment="1" applyProtection="1">
      <alignment horizontal="centerContinuous"/>
    </xf>
    <xf numFmtId="0" fontId="11" fillId="2" borderId="2" xfId="0" applyFont="1" applyFill="1" applyBorder="1" applyAlignment="1" applyProtection="1">
      <alignment horizontal="center" vertical="center"/>
    </xf>
    <xf numFmtId="49" fontId="24" fillId="2" borderId="3" xfId="0" applyNumberFormat="1" applyFont="1" applyFill="1" applyBorder="1" applyAlignment="1" applyProtection="1">
      <alignment horizontal="center" vertical="center" wrapText="1"/>
    </xf>
    <xf numFmtId="49" fontId="2" fillId="2" borderId="5" xfId="0" applyNumberFormat="1" applyFont="1" applyFill="1" applyBorder="1" applyAlignment="1">
      <alignment horizontal="center" vertical="center" wrapText="1"/>
    </xf>
    <xf numFmtId="0" fontId="35" fillId="0" borderId="0" xfId="0" applyFont="1"/>
    <xf numFmtId="0" fontId="11" fillId="2" borderId="6" xfId="0" applyFont="1" applyFill="1" applyBorder="1" applyAlignment="1" applyProtection="1">
      <alignment horizontal="center"/>
    </xf>
    <xf numFmtId="0" fontId="11" fillId="2" borderId="6" xfId="0" applyFont="1" applyFill="1" applyBorder="1" applyAlignment="1">
      <alignment horizontal="center"/>
    </xf>
    <xf numFmtId="0" fontId="11" fillId="2" borderId="0" xfId="0" applyFont="1" applyFill="1" applyBorder="1" applyAlignment="1">
      <alignment horizontal="center"/>
    </xf>
    <xf numFmtId="0" fontId="11" fillId="2" borderId="3" xfId="0" applyFont="1" applyFill="1" applyBorder="1" applyAlignment="1">
      <alignment horizontal="center"/>
    </xf>
    <xf numFmtId="0" fontId="11" fillId="2" borderId="2" xfId="0" applyFont="1" applyFill="1" applyBorder="1" applyAlignment="1" applyProtection="1">
      <alignment horizontal="center" wrapText="1"/>
    </xf>
    <xf numFmtId="0" fontId="11" fillId="2" borderId="5" xfId="0" applyFont="1" applyFill="1" applyBorder="1" applyAlignment="1" applyProtection="1">
      <alignment horizontal="center"/>
    </xf>
    <xf numFmtId="169" fontId="11" fillId="2" borderId="6" xfId="0" applyNumberFormat="1" applyFont="1" applyFill="1" applyBorder="1" applyAlignment="1" applyProtection="1">
      <alignment horizontal="center" wrapText="1"/>
    </xf>
    <xf numFmtId="169" fontId="11" fillId="2" borderId="6" xfId="0" applyNumberFormat="1" applyFont="1" applyFill="1" applyBorder="1" applyAlignment="1" applyProtection="1">
      <alignment horizontal="center"/>
    </xf>
    <xf numFmtId="4" fontId="11" fillId="2" borderId="6" xfId="0" applyNumberFormat="1" applyFont="1" applyFill="1" applyBorder="1" applyAlignment="1">
      <alignment horizontal="center"/>
    </xf>
    <xf numFmtId="0" fontId="11" fillId="2" borderId="0" xfId="0" applyFont="1" applyFill="1" applyBorder="1" applyAlignment="1" applyProtection="1">
      <alignment horizontal="center" wrapText="1"/>
    </xf>
    <xf numFmtId="0" fontId="11" fillId="2" borderId="6" xfId="0" applyFont="1" applyFill="1" applyBorder="1" applyAlignment="1" applyProtection="1">
      <alignment horizontal="center" wrapText="1"/>
    </xf>
    <xf numFmtId="49" fontId="2" fillId="2" borderId="7" xfId="0" applyNumberFormat="1" applyFont="1" applyFill="1" applyBorder="1" applyAlignment="1">
      <alignment horizontal="center" vertical="center" wrapText="1"/>
    </xf>
    <xf numFmtId="49" fontId="2" fillId="2" borderId="9" xfId="0" applyNumberFormat="1" applyFont="1" applyFill="1" applyBorder="1" applyAlignment="1">
      <alignment horizontal="center" vertical="center" wrapText="1"/>
    </xf>
    <xf numFmtId="0" fontId="10" fillId="2" borderId="6" xfId="0" applyFont="1" applyFill="1" applyBorder="1" applyAlignment="1">
      <alignment horizontal="center" vertical="center"/>
    </xf>
    <xf numFmtId="0" fontId="11" fillId="2" borderId="11" xfId="0" applyFont="1" applyFill="1" applyBorder="1" applyAlignment="1" applyProtection="1">
      <alignment horizontal="center"/>
    </xf>
    <xf numFmtId="0" fontId="2" fillId="2" borderId="6" xfId="0" applyFont="1" applyFill="1" applyBorder="1" applyAlignment="1">
      <alignment horizontal="center" wrapText="1"/>
    </xf>
    <xf numFmtId="0" fontId="11" fillId="2" borderId="0" xfId="0" applyFont="1" applyFill="1" applyBorder="1" applyAlignment="1" applyProtection="1">
      <alignment horizontal="center"/>
    </xf>
    <xf numFmtId="0" fontId="11" fillId="2" borderId="0" xfId="0" applyFont="1" applyFill="1" applyBorder="1" applyAlignment="1">
      <alignment horizontal="center" vertical="center"/>
    </xf>
    <xf numFmtId="0" fontId="11" fillId="2" borderId="6" xfId="0" applyFont="1" applyFill="1" applyBorder="1" applyAlignment="1" applyProtection="1">
      <alignment horizontal="center" vertical="center"/>
    </xf>
    <xf numFmtId="0" fontId="10" fillId="2" borderId="10" xfId="0" applyFont="1" applyFill="1" applyBorder="1" applyAlignment="1">
      <alignment horizontal="center"/>
    </xf>
    <xf numFmtId="4" fontId="11" fillId="2" borderId="6" xfId="0" applyNumberFormat="1" applyFont="1" applyFill="1" applyBorder="1" applyAlignment="1" applyProtection="1">
      <alignment horizontal="center"/>
    </xf>
    <xf numFmtId="0" fontId="24" fillId="2" borderId="6" xfId="0" applyFont="1" applyFill="1" applyBorder="1" applyAlignment="1" applyProtection="1">
      <alignment horizontal="center" wrapText="1"/>
    </xf>
    <xf numFmtId="0" fontId="10" fillId="2" borderId="11" xfId="0" applyFont="1" applyFill="1" applyBorder="1" applyAlignment="1">
      <alignment horizontal="center" wrapText="1"/>
    </xf>
    <xf numFmtId="0" fontId="11" fillId="2" borderId="6" xfId="0" applyFont="1" applyFill="1" applyBorder="1" applyAlignment="1" applyProtection="1">
      <alignment horizontal="center" vertical="top"/>
    </xf>
    <xf numFmtId="0" fontId="10" fillId="2" borderId="0" xfId="0" applyFont="1" applyFill="1" applyBorder="1" applyAlignment="1">
      <alignment horizontal="center"/>
    </xf>
    <xf numFmtId="0" fontId="24" fillId="2" borderId="6" xfId="0" applyFont="1" applyFill="1" applyBorder="1" applyAlignment="1" applyProtection="1">
      <alignment horizontal="center"/>
    </xf>
    <xf numFmtId="169" fontId="11" fillId="2" borderId="12" xfId="0" applyNumberFormat="1" applyFont="1" applyFill="1" applyBorder="1" applyAlignment="1" applyProtection="1">
      <alignment horizontal="center"/>
    </xf>
    <xf numFmtId="4" fontId="11" fillId="2" borderId="12" xfId="0" applyNumberFormat="1" applyFont="1" applyFill="1" applyBorder="1" applyAlignment="1" applyProtection="1">
      <alignment horizontal="center"/>
    </xf>
    <xf numFmtId="0" fontId="11" fillId="2" borderId="12" xfId="0" applyFont="1" applyFill="1" applyBorder="1" applyAlignment="1" applyProtection="1">
      <alignment horizontal="center"/>
    </xf>
    <xf numFmtId="0" fontId="10" fillId="4" borderId="0" xfId="0" applyFont="1" applyFill="1" applyBorder="1"/>
    <xf numFmtId="0" fontId="27" fillId="0" borderId="0" xfId="0" applyFont="1" applyFill="1" applyBorder="1" applyAlignment="1">
      <alignment horizontal="center"/>
    </xf>
    <xf numFmtId="169" fontId="27" fillId="0" borderId="0" xfId="0" applyNumberFormat="1" applyFont="1" applyFill="1" applyBorder="1" applyAlignment="1" applyProtection="1">
      <alignment horizontal="right"/>
    </xf>
    <xf numFmtId="0" fontId="27" fillId="0" borderId="0" xfId="0" applyFont="1" applyFill="1" applyBorder="1" applyAlignment="1">
      <alignment horizontal="right"/>
    </xf>
    <xf numFmtId="169" fontId="27" fillId="0" borderId="0" xfId="0" applyNumberFormat="1" applyFont="1" applyFill="1" applyBorder="1" applyProtection="1"/>
    <xf numFmtId="0" fontId="26" fillId="0" borderId="12" xfId="0" applyFont="1" applyBorder="1" applyAlignment="1">
      <alignment horizontal="right"/>
    </xf>
    <xf numFmtId="0" fontId="11" fillId="3" borderId="2" xfId="0" applyFont="1" applyFill="1" applyBorder="1" applyAlignment="1" applyProtection="1">
      <alignment horizontal="center"/>
    </xf>
    <xf numFmtId="0" fontId="11" fillId="3" borderId="4" xfId="0" applyFont="1" applyFill="1" applyBorder="1" applyAlignment="1" applyProtection="1">
      <alignment horizontal="center" wrapText="1"/>
    </xf>
    <xf numFmtId="0" fontId="11" fillId="3" borderId="4" xfId="0" applyFont="1" applyFill="1" applyBorder="1" applyAlignment="1" applyProtection="1">
      <alignment horizontal="center"/>
    </xf>
    <xf numFmtId="0" fontId="11" fillId="3" borderId="3" xfId="0" applyFont="1" applyFill="1" applyBorder="1" applyAlignment="1" applyProtection="1">
      <alignment horizontal="centerContinuous"/>
    </xf>
    <xf numFmtId="0" fontId="11" fillId="3" borderId="14" xfId="0" applyFont="1" applyFill="1" applyBorder="1" applyAlignment="1" applyProtection="1">
      <alignment horizontal="centerContinuous"/>
    </xf>
    <xf numFmtId="169" fontId="11" fillId="3" borderId="2" xfId="0" applyNumberFormat="1" applyFont="1" applyFill="1" applyBorder="1" applyAlignment="1" applyProtection="1">
      <alignment horizontal="center"/>
    </xf>
    <xf numFmtId="169" fontId="11" fillId="3" borderId="5" xfId="0" applyNumberFormat="1" applyFont="1" applyFill="1" applyBorder="1" applyAlignment="1" applyProtection="1">
      <alignment horizontal="center"/>
    </xf>
    <xf numFmtId="4" fontId="11" fillId="3" borderId="2" xfId="0" applyNumberFormat="1" applyFont="1" applyFill="1" applyBorder="1" applyAlignment="1" applyProtection="1">
      <alignment horizontal="center"/>
    </xf>
    <xf numFmtId="0" fontId="11" fillId="3" borderId="13" xfId="0" applyFont="1" applyFill="1" applyBorder="1" applyAlignment="1" applyProtection="1">
      <alignment horizontal="centerContinuous"/>
    </xf>
    <xf numFmtId="0" fontId="11" fillId="3" borderId="15" xfId="0" applyFont="1" applyFill="1" applyBorder="1" applyAlignment="1" applyProtection="1">
      <alignment horizontal="centerContinuous"/>
    </xf>
    <xf numFmtId="0" fontId="11" fillId="3" borderId="5" xfId="0" applyFont="1" applyFill="1" applyBorder="1" applyAlignment="1" applyProtection="1">
      <alignment horizontal="center" vertical="center" wrapText="1"/>
    </xf>
    <xf numFmtId="0" fontId="11" fillId="3" borderId="5" xfId="0" applyFont="1" applyFill="1" applyBorder="1" applyAlignment="1" applyProtection="1">
      <alignment horizontal="centerContinuous"/>
    </xf>
    <xf numFmtId="0" fontId="11" fillId="3" borderId="6" xfId="0" applyFont="1" applyFill="1" applyBorder="1" applyAlignment="1" applyProtection="1">
      <alignment horizontal="center"/>
    </xf>
    <xf numFmtId="0" fontId="11" fillId="3" borderId="0" xfId="0" applyFont="1" applyFill="1" applyBorder="1" applyAlignment="1">
      <alignment horizontal="center"/>
    </xf>
    <xf numFmtId="0" fontId="11" fillId="3" borderId="6" xfId="0" applyFont="1" applyFill="1" applyBorder="1" applyAlignment="1">
      <alignment horizontal="center"/>
    </xf>
    <xf numFmtId="0" fontId="11" fillId="3" borderId="2" xfId="0" applyFont="1" applyFill="1" applyBorder="1" applyAlignment="1">
      <alignment horizontal="center"/>
    </xf>
    <xf numFmtId="169" fontId="11" fillId="3" borderId="6" xfId="0" applyNumberFormat="1" applyFont="1" applyFill="1" applyBorder="1" applyAlignment="1" applyProtection="1">
      <alignment horizontal="center"/>
    </xf>
    <xf numFmtId="169" fontId="11" fillId="3" borderId="11" xfId="0" applyNumberFormat="1" applyFont="1" applyFill="1" applyBorder="1" applyAlignment="1" applyProtection="1">
      <alignment horizontal="center"/>
    </xf>
    <xf numFmtId="4" fontId="11" fillId="3" borderId="6" xfId="0" applyNumberFormat="1" applyFont="1" applyFill="1" applyBorder="1" applyAlignment="1">
      <alignment horizontal="center"/>
    </xf>
    <xf numFmtId="0" fontId="11" fillId="3" borderId="3" xfId="0" applyFont="1" applyFill="1" applyBorder="1" applyAlignment="1" applyProtection="1">
      <alignment horizontal="center"/>
    </xf>
    <xf numFmtId="0" fontId="11" fillId="3" borderId="11" xfId="0" applyFont="1" applyFill="1" applyBorder="1" applyAlignment="1" applyProtection="1">
      <alignment horizontal="center" vertical="center" wrapText="1"/>
    </xf>
    <xf numFmtId="0" fontId="11" fillId="3" borderId="7" xfId="0" applyFont="1" applyFill="1" applyBorder="1" applyAlignment="1" applyProtection="1">
      <alignment horizontal="centerContinuous"/>
    </xf>
    <xf numFmtId="0" fontId="11" fillId="3" borderId="9" xfId="0" applyFont="1" applyFill="1" applyBorder="1" applyAlignment="1" applyProtection="1">
      <alignment horizontal="centerContinuous"/>
    </xf>
    <xf numFmtId="0" fontId="10" fillId="3" borderId="6" xfId="0" applyFont="1" applyFill="1" applyBorder="1" applyAlignment="1">
      <alignment horizontal="center" wrapText="1"/>
    </xf>
    <xf numFmtId="0" fontId="11" fillId="3" borderId="0" xfId="0" applyFont="1" applyFill="1" applyBorder="1" applyAlignment="1" applyProtection="1">
      <alignment horizontal="center"/>
    </xf>
    <xf numFmtId="169" fontId="11" fillId="3" borderId="11" xfId="0" applyNumberFormat="1" applyFont="1" applyFill="1" applyBorder="1" applyAlignment="1" applyProtection="1">
      <alignment horizontal="center" wrapText="1"/>
    </xf>
    <xf numFmtId="0" fontId="11" fillId="3" borderId="10" xfId="0" applyFont="1" applyFill="1" applyBorder="1" applyAlignment="1" applyProtection="1">
      <alignment horizontal="center" wrapText="1"/>
    </xf>
    <xf numFmtId="0" fontId="11" fillId="3" borderId="0" xfId="0" applyFont="1" applyFill="1" applyBorder="1" applyAlignment="1">
      <alignment horizontal="center" vertical="center" wrapText="1"/>
    </xf>
    <xf numFmtId="0" fontId="10" fillId="3" borderId="5" xfId="0" applyFont="1" applyFill="1" applyBorder="1" applyAlignment="1">
      <alignment horizontal="center"/>
    </xf>
    <xf numFmtId="0" fontId="11" fillId="3" borderId="11" xfId="0" applyFont="1" applyFill="1" applyBorder="1" applyAlignment="1" applyProtection="1">
      <alignment horizontal="center"/>
    </xf>
    <xf numFmtId="0" fontId="10" fillId="3" borderId="0" xfId="0" applyFont="1" applyFill="1" applyAlignment="1">
      <alignment horizontal="center"/>
    </xf>
    <xf numFmtId="169" fontId="11" fillId="3" borderId="6" xfId="0" applyNumberFormat="1" applyFont="1" applyFill="1" applyBorder="1" applyAlignment="1" applyProtection="1">
      <alignment horizontal="center" wrapText="1"/>
    </xf>
    <xf numFmtId="0" fontId="11" fillId="3" borderId="10" xfId="0" applyFont="1" applyFill="1" applyBorder="1" applyAlignment="1" applyProtection="1">
      <alignment horizontal="center"/>
    </xf>
    <xf numFmtId="0" fontId="10" fillId="3" borderId="0" xfId="0" applyFont="1" applyFill="1" applyBorder="1" applyAlignment="1">
      <alignment horizontal="center"/>
    </xf>
    <xf numFmtId="0" fontId="10" fillId="3" borderId="6" xfId="0" applyFont="1" applyFill="1" applyBorder="1" applyAlignment="1">
      <alignment horizontal="center"/>
    </xf>
    <xf numFmtId="4" fontId="11" fillId="3" borderId="6" xfId="0" applyNumberFormat="1" applyFont="1" applyFill="1" applyBorder="1" applyAlignment="1" applyProtection="1">
      <alignment horizontal="center"/>
    </xf>
    <xf numFmtId="0" fontId="11" fillId="3" borderId="11" xfId="0" applyFont="1" applyFill="1" applyBorder="1" applyAlignment="1">
      <alignment horizontal="center"/>
    </xf>
    <xf numFmtId="0" fontId="11" fillId="3" borderId="12" xfId="0" applyFont="1" applyFill="1" applyBorder="1" applyAlignment="1">
      <alignment horizontal="center"/>
    </xf>
    <xf numFmtId="0" fontId="11" fillId="3" borderId="8" xfId="0" applyFont="1" applyFill="1" applyBorder="1" applyAlignment="1">
      <alignment horizontal="center"/>
    </xf>
    <xf numFmtId="0" fontId="10" fillId="3" borderId="8" xfId="0" applyFont="1" applyFill="1" applyBorder="1" applyAlignment="1">
      <alignment horizontal="center"/>
    </xf>
    <xf numFmtId="0" fontId="10" fillId="3" borderId="12" xfId="0" applyFont="1" applyFill="1" applyBorder="1" applyAlignment="1">
      <alignment horizontal="center"/>
    </xf>
    <xf numFmtId="0" fontId="11" fillId="3" borderId="12" xfId="0" applyFont="1" applyFill="1" applyBorder="1" applyAlignment="1" applyProtection="1">
      <alignment horizontal="center"/>
    </xf>
    <xf numFmtId="169" fontId="11" fillId="3" borderId="12" xfId="0" applyNumberFormat="1" applyFont="1" applyFill="1" applyBorder="1" applyAlignment="1" applyProtection="1">
      <alignment horizontal="center"/>
    </xf>
    <xf numFmtId="169" fontId="11" fillId="3" borderId="9" xfId="0" applyNumberFormat="1" applyFont="1" applyFill="1" applyBorder="1" applyAlignment="1" applyProtection="1">
      <alignment horizontal="center"/>
    </xf>
    <xf numFmtId="4" fontId="11" fillId="3" borderId="12" xfId="0" applyNumberFormat="1" applyFont="1" applyFill="1" applyBorder="1" applyAlignment="1" applyProtection="1">
      <alignment horizontal="center"/>
    </xf>
    <xf numFmtId="0" fontId="11" fillId="3" borderId="7" xfId="0" applyFont="1" applyFill="1" applyBorder="1" applyAlignment="1" applyProtection="1">
      <alignment horizontal="center"/>
    </xf>
    <xf numFmtId="0" fontId="11" fillId="3" borderId="8" xfId="0" applyFont="1" applyFill="1" applyBorder="1" applyAlignment="1" applyProtection="1">
      <alignment horizontal="center"/>
    </xf>
    <xf numFmtId="0" fontId="11" fillId="3" borderId="8" xfId="0" applyFont="1" applyFill="1" applyBorder="1" applyAlignment="1">
      <alignment horizontal="center" vertical="center" wrapText="1"/>
    </xf>
    <xf numFmtId="0" fontId="11" fillId="3" borderId="9" xfId="0" applyFont="1" applyFill="1" applyBorder="1" applyAlignment="1">
      <alignment horizontal="center"/>
    </xf>
    <xf numFmtId="0" fontId="11" fillId="3" borderId="9" xfId="0" applyFont="1" applyFill="1" applyBorder="1" applyAlignment="1" applyProtection="1">
      <alignment horizontal="center"/>
    </xf>
    <xf numFmtId="0" fontId="5" fillId="0" borderId="0" xfId="0" applyFont="1"/>
    <xf numFmtId="2" fontId="6" fillId="2" borderId="0" xfId="0" applyNumberFormat="1" applyFont="1" applyFill="1"/>
    <xf numFmtId="164" fontId="2" fillId="2" borderId="0" xfId="0" applyNumberFormat="1" applyFont="1" applyFill="1"/>
    <xf numFmtId="0" fontId="7" fillId="2" borderId="0" xfId="0" applyFont="1" applyFill="1" applyBorder="1"/>
    <xf numFmtId="0" fontId="8" fillId="2" borderId="0" xfId="0" applyFont="1" applyFill="1" applyBorder="1" applyAlignment="1">
      <alignment horizontal="center"/>
    </xf>
    <xf numFmtId="14" fontId="8" fillId="2" borderId="0" xfId="0" applyNumberFormat="1" applyFont="1" applyFill="1" applyBorder="1" applyAlignment="1">
      <alignment horizontal="center"/>
    </xf>
    <xf numFmtId="0" fontId="9" fillId="2" borderId="0" xfId="0" applyFont="1" applyFill="1" applyBorder="1" applyAlignment="1">
      <alignment horizontal="center"/>
    </xf>
    <xf numFmtId="2" fontId="9" fillId="2" borderId="0" xfId="0" applyNumberFormat="1" applyFont="1" applyFill="1" applyBorder="1" applyAlignment="1">
      <alignment horizontal="center"/>
    </xf>
    <xf numFmtId="0" fontId="8" fillId="2" borderId="0" xfId="0" applyFont="1" applyFill="1" applyBorder="1" applyAlignment="1">
      <alignment horizontal="center"/>
    </xf>
    <xf numFmtId="3" fontId="9" fillId="2" borderId="0" xfId="0" applyNumberFormat="1" applyFont="1" applyFill="1" applyBorder="1" applyAlignment="1">
      <alignment horizontal="center"/>
    </xf>
    <xf numFmtId="0" fontId="7" fillId="2" borderId="0" xfId="0" applyFont="1" applyFill="1" applyBorder="1" applyAlignment="1" applyProtection="1">
      <alignment horizontal="left"/>
    </xf>
    <xf numFmtId="0" fontId="2" fillId="2" borderId="0" xfId="0" applyFont="1" applyFill="1" applyBorder="1"/>
  </cellXfs>
  <cellStyles count="3">
    <cellStyle name="Comma" xfId="1" builtinId="3"/>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9" Type="http://schemas.openxmlformats.org/officeDocument/2006/relationships/externalLink" Target="externalLinks/externalLink22.xml"/><Relationship Id="rId21" Type="http://schemas.openxmlformats.org/officeDocument/2006/relationships/externalLink" Target="externalLinks/externalLink4.xml"/><Relationship Id="rId34" Type="http://schemas.openxmlformats.org/officeDocument/2006/relationships/externalLink" Target="externalLinks/externalLink17.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50" Type="http://schemas.openxmlformats.org/officeDocument/2006/relationships/externalLink" Target="externalLinks/externalLink33.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2.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externalLink" Target="externalLinks/externalLink2.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8" Type="http://schemas.openxmlformats.org/officeDocument/2006/relationships/worksheet" Target="worksheets/sheet8.xml"/><Relationship Id="rId51" Type="http://schemas.openxmlformats.org/officeDocument/2006/relationships/externalLink" Target="externalLinks/externalLink3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1974539010649147"/>
          <c:y val="2.1844660194174758E-2"/>
        </c:manualLayout>
      </c:layout>
      <c:overlay val="0"/>
      <c:spPr>
        <a:noFill/>
        <a:ln w="25400">
          <a:noFill/>
        </a:ln>
      </c:spPr>
    </c:title>
    <c:autoTitleDeleted val="0"/>
    <c:plotArea>
      <c:layout>
        <c:manualLayout>
          <c:layoutTarget val="inner"/>
          <c:xMode val="edge"/>
          <c:yMode val="edge"/>
          <c:x val="9.7133833485079035E-2"/>
          <c:y val="0.14805842789843263"/>
          <c:w val="0.84872677454995282"/>
          <c:h val="0.47815590649165951"/>
        </c:manualLayout>
      </c:layout>
      <c:lineChart>
        <c:grouping val="standard"/>
        <c:varyColors val="0"/>
        <c:ser>
          <c:idx val="6"/>
          <c:order val="0"/>
          <c:tx>
            <c:strRef>
              <c:f>'[18]tbl-koefpokr'!$C$5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cat>
            <c:strRef>
              <c:f>'[18]tbl-koefpokr'!$B$6:$B$9</c:f>
              <c:strCache>
                <c:ptCount val="4"/>
                <c:pt idx="0">
                  <c:v>V</c:v>
                </c:pt>
                <c:pt idx="1">
                  <c:v>I</c:v>
                </c:pt>
                <c:pt idx="2">
                  <c:v>II</c:v>
                </c:pt>
                <c:pt idx="3">
                  <c:v>III</c:v>
                </c:pt>
              </c:strCache>
            </c:strRef>
          </c:cat>
          <c:val>
            <c:numRef>
              <c:f>'[18]tbl-koefpokr'!$C$6:$C$9</c:f>
              <c:numCache>
                <c:formatCode>General</c:formatCode>
                <c:ptCount val="4"/>
                <c:pt idx="2">
                  <c:v>3.55</c:v>
                </c:pt>
              </c:numCache>
            </c:numRef>
          </c:val>
          <c:smooth val="0"/>
        </c:ser>
        <c:dLbls>
          <c:showLegendKey val="0"/>
          <c:showVal val="0"/>
          <c:showCatName val="0"/>
          <c:showSerName val="0"/>
          <c:showPercent val="0"/>
          <c:showBubbleSize val="0"/>
        </c:dLbls>
        <c:marker val="1"/>
        <c:smooth val="0"/>
        <c:axId val="91353088"/>
        <c:axId val="132801664"/>
      </c:lineChart>
      <c:lineChart>
        <c:grouping val="standard"/>
        <c:varyColors val="0"/>
        <c:ser>
          <c:idx val="8"/>
          <c:order val="1"/>
          <c:tx>
            <c:strRef>
              <c:f>'[18]tbl-koefpokr'!$D$5</c:f>
              <c:strCache>
                <c:ptCount val="1"/>
                <c:pt idx="0">
                  <c:v>10 years and 6 months</c:v>
                </c:pt>
              </c:strCache>
            </c:strRef>
          </c:tx>
          <c:spPr>
            <a:ln w="12700">
              <a:solidFill>
                <a:srgbClr val="000080"/>
              </a:solidFill>
              <a:prstDash val="solid"/>
            </a:ln>
          </c:spPr>
          <c:marker>
            <c:symbol val="star"/>
            <c:size val="6"/>
            <c:spPr>
              <a:solidFill>
                <a:srgbClr val="FFFFFF"/>
              </a:solidFill>
              <a:ln>
                <a:solidFill>
                  <a:srgbClr val="000080"/>
                </a:solidFill>
                <a:prstDash val="solid"/>
              </a:ln>
            </c:spPr>
          </c:marker>
          <c:dPt>
            <c:idx val="2"/>
            <c:marker>
              <c:symbol val="star"/>
              <c:size val="2"/>
            </c:marker>
            <c:bubble3D val="0"/>
          </c:dPt>
          <c:dPt>
            <c:idx val="5"/>
            <c:marker>
              <c:symbol val="star"/>
              <c:size val="2"/>
            </c:marker>
            <c:bubble3D val="0"/>
          </c:dPt>
          <c:cat>
            <c:strRef>
              <c:f>'[18]tbl-koefpokr'!$B$6:$B$9</c:f>
              <c:strCache>
                <c:ptCount val="4"/>
                <c:pt idx="0">
                  <c:v>V</c:v>
                </c:pt>
                <c:pt idx="1">
                  <c:v>I</c:v>
                </c:pt>
                <c:pt idx="2">
                  <c:v>II</c:v>
                </c:pt>
                <c:pt idx="3">
                  <c:v>III</c:v>
                </c:pt>
              </c:strCache>
            </c:strRef>
          </c:cat>
          <c:val>
            <c:numRef>
              <c:f>'[18]tbl-koefpokr'!$D$6:$D$9</c:f>
              <c:numCache>
                <c:formatCode>General</c:formatCode>
                <c:ptCount val="4"/>
                <c:pt idx="0">
                  <c:v>2.33</c:v>
                </c:pt>
                <c:pt idx="1">
                  <c:v>4.22</c:v>
                </c:pt>
                <c:pt idx="2">
                  <c:v>3.07</c:v>
                </c:pt>
                <c:pt idx="3">
                  <c:v>1.92</c:v>
                </c:pt>
              </c:numCache>
            </c:numRef>
          </c:val>
          <c:smooth val="0"/>
        </c:ser>
        <c:dLbls>
          <c:showLegendKey val="0"/>
          <c:showVal val="0"/>
          <c:showCatName val="0"/>
          <c:showSerName val="0"/>
          <c:showPercent val="0"/>
          <c:showBubbleSize val="0"/>
        </c:dLbls>
        <c:marker val="1"/>
        <c:smooth val="0"/>
        <c:axId val="133583360"/>
        <c:axId val="135109376"/>
      </c:lineChart>
      <c:catAx>
        <c:axId val="9135308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764347927846598"/>
              <c:y val="0.78640878628035571"/>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32801664"/>
        <c:crosses val="autoZero"/>
        <c:auto val="1"/>
        <c:lblAlgn val="ctr"/>
        <c:lblOffset val="100"/>
        <c:tickLblSkip val="1"/>
        <c:tickMarkSkip val="1"/>
        <c:noMultiLvlLbl val="0"/>
      </c:catAx>
      <c:valAx>
        <c:axId val="13280166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8662420382165606E-2"/>
              <c:y val="0.2936895752108656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91353088"/>
        <c:crosses val="autoZero"/>
        <c:crossBetween val="between"/>
        <c:majorUnit val="0.5"/>
      </c:valAx>
      <c:catAx>
        <c:axId val="133583360"/>
        <c:scaling>
          <c:orientation val="minMax"/>
        </c:scaling>
        <c:delete val="1"/>
        <c:axPos val="b"/>
        <c:majorTickMark val="out"/>
        <c:minorTickMark val="none"/>
        <c:tickLblPos val="nextTo"/>
        <c:crossAx val="135109376"/>
        <c:crosses val="autoZero"/>
        <c:auto val="0"/>
        <c:lblAlgn val="ctr"/>
        <c:lblOffset val="100"/>
        <c:noMultiLvlLbl val="0"/>
      </c:catAx>
      <c:valAx>
        <c:axId val="135109376"/>
        <c:scaling>
          <c:orientation val="minMax"/>
          <c:max val="4"/>
        </c:scaling>
        <c:delete val="1"/>
        <c:axPos val="r"/>
        <c:numFmt formatCode="General" sourceLinked="1"/>
        <c:majorTickMark val="out"/>
        <c:minorTickMark val="none"/>
        <c:tickLblPos val="nextTo"/>
        <c:crossAx val="133583360"/>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3.9808917197452227E-2"/>
          <c:y val="0.71844736640929585"/>
          <c:w val="0.93630640119029707"/>
          <c:h val="7.7669902912621325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a:t>Volume</a:t>
            </a:r>
            <a:r>
              <a:rPr lang="en-US" baseline="0"/>
              <a:t> and Structure of Frozen Government Securities</a:t>
            </a:r>
            <a:endParaRPr lang="bg-BG"/>
          </a:p>
        </c:rich>
      </c:tx>
      <c:layout>
        <c:manualLayout>
          <c:xMode val="edge"/>
          <c:yMode val="edge"/>
          <c:x val="0.2160842938110997"/>
          <c:y val="4.1072002751792777E-2"/>
        </c:manualLayout>
      </c:layout>
      <c:overlay val="0"/>
      <c:spPr>
        <a:noFill/>
        <a:ln w="25400">
          <a:noFill/>
        </a:ln>
      </c:spPr>
    </c:title>
    <c:autoTitleDeleted val="0"/>
    <c:view3D>
      <c:rotX val="15"/>
      <c:hPercent val="5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0345148401826484"/>
          <c:y val="0.16281332138590204"/>
          <c:w val="0.85781012176560123"/>
          <c:h val="0.43769593787335731"/>
        </c:manualLayout>
      </c:layout>
      <c:bar3DChart>
        <c:barDir val="col"/>
        <c:grouping val="clustered"/>
        <c:varyColors val="0"/>
        <c:ser>
          <c:idx val="0"/>
          <c:order val="0"/>
          <c:tx>
            <c:v>Frozen government securities as a security on budget funds</c:v>
          </c:tx>
          <c:spPr>
            <a:solidFill>
              <a:srgbClr val="FFFF00"/>
            </a:solidFill>
            <a:ln w="12700">
              <a:solidFill>
                <a:srgbClr val="000000"/>
              </a:solidFill>
              <a:prstDash val="solid"/>
            </a:ln>
          </c:spPr>
          <c:invertIfNegative val="0"/>
          <c:cat>
            <c:strRef>
              <c:f>[19]Sheet2!$A$4:$A$7</c:f>
              <c:strCache>
                <c:ptCount val="4"/>
                <c:pt idx="0">
                  <c:v>31.III.2014</c:v>
                </c:pt>
                <c:pt idx="1">
                  <c:v>31.III.2015</c:v>
                </c:pt>
                <c:pt idx="2">
                  <c:v>31.III.2016</c:v>
                </c:pt>
                <c:pt idx="3">
                  <c:v>31.III.2017</c:v>
                </c:pt>
              </c:strCache>
            </c:strRef>
          </c:cat>
          <c:val>
            <c:numRef>
              <c:f>[19]Sheet2!$B$4:$B$7</c:f>
              <c:numCache>
                <c:formatCode>General</c:formatCode>
                <c:ptCount val="4"/>
                <c:pt idx="0">
                  <c:v>2242.94</c:v>
                </c:pt>
                <c:pt idx="1">
                  <c:v>1856.28</c:v>
                </c:pt>
                <c:pt idx="2">
                  <c:v>985.32</c:v>
                </c:pt>
                <c:pt idx="3">
                  <c:v>935.77</c:v>
                </c:pt>
              </c:numCache>
            </c:numRef>
          </c:val>
        </c:ser>
        <c:ser>
          <c:idx val="1"/>
          <c:order val="1"/>
          <c:tx>
            <c:v>Frozen government securities on registered pledges</c:v>
          </c:tx>
          <c:spPr>
            <a:solidFill>
              <a:srgbClr val="0000FF"/>
            </a:solidFill>
            <a:ln w="12700">
              <a:solidFill>
                <a:srgbClr val="000000"/>
              </a:solidFill>
              <a:prstDash val="solid"/>
            </a:ln>
          </c:spPr>
          <c:invertIfNegative val="0"/>
          <c:cat>
            <c:strRef>
              <c:f>[19]Sheet2!$A$4:$A$7</c:f>
              <c:strCache>
                <c:ptCount val="4"/>
                <c:pt idx="0">
                  <c:v>31.III.2014</c:v>
                </c:pt>
                <c:pt idx="1">
                  <c:v>31.III.2015</c:v>
                </c:pt>
                <c:pt idx="2">
                  <c:v>31.III.2016</c:v>
                </c:pt>
                <c:pt idx="3">
                  <c:v>31.III.2017</c:v>
                </c:pt>
              </c:strCache>
            </c:strRef>
          </c:cat>
          <c:val>
            <c:numRef>
              <c:f>[19]Sheet2!$C$4:$C$7</c:f>
              <c:numCache>
                <c:formatCode>General</c:formatCode>
                <c:ptCount val="4"/>
                <c:pt idx="0">
                  <c:v>61.41</c:v>
                </c:pt>
                <c:pt idx="1">
                  <c:v>31.17</c:v>
                </c:pt>
                <c:pt idx="2">
                  <c:v>22.5</c:v>
                </c:pt>
                <c:pt idx="3">
                  <c:v>9.5</c:v>
                </c:pt>
              </c:numCache>
            </c:numRef>
          </c:val>
        </c:ser>
        <c:dLbls>
          <c:showLegendKey val="0"/>
          <c:showVal val="0"/>
          <c:showCatName val="0"/>
          <c:showSerName val="0"/>
          <c:showPercent val="0"/>
          <c:showBubbleSize val="0"/>
        </c:dLbls>
        <c:gapWidth val="151"/>
        <c:gapDepth val="0"/>
        <c:shape val="box"/>
        <c:axId val="192492544"/>
        <c:axId val="190940864"/>
        <c:axId val="0"/>
      </c:bar3DChart>
      <c:catAx>
        <c:axId val="19249254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9525">
            <a:noFill/>
          </a:ln>
        </c:spPr>
        <c:txPr>
          <a:bodyPr rot="-2700000" vert="horz"/>
          <a:lstStyle/>
          <a:p>
            <a:pPr>
              <a:defRPr sz="800" b="0" i="0" u="none" strike="noStrike" baseline="0">
                <a:solidFill>
                  <a:srgbClr val="000000"/>
                </a:solidFill>
                <a:latin typeface="Arial"/>
                <a:ea typeface="Arial"/>
                <a:cs typeface="Arial"/>
              </a:defRPr>
            </a:pPr>
            <a:endParaRPr lang="bg-BG"/>
          </a:p>
        </c:txPr>
        <c:crossAx val="190940864"/>
        <c:crosses val="autoZero"/>
        <c:auto val="1"/>
        <c:lblAlgn val="ctr"/>
        <c:lblOffset val="100"/>
        <c:tickLblSkip val="1"/>
        <c:tickMarkSkip val="1"/>
        <c:noMultiLvlLbl val="0"/>
      </c:catAx>
      <c:valAx>
        <c:axId val="190940864"/>
        <c:scaling>
          <c:orientation val="minMax"/>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92492544"/>
        <c:crosses val="autoZero"/>
        <c:crossBetween val="between"/>
      </c:valAx>
      <c:spPr>
        <a:noFill/>
        <a:ln w="25400">
          <a:noFill/>
        </a:ln>
      </c:spPr>
    </c:plotArea>
    <c:legend>
      <c:legendPos val="b"/>
      <c:layout>
        <c:manualLayout>
          <c:xMode val="edge"/>
          <c:yMode val="edge"/>
          <c:x val="1.5682414698162728E-2"/>
          <c:y val="0.76824819974426273"/>
          <c:w val="0.93127049336224288"/>
          <c:h val="8.3178918874456942E-2"/>
        </c:manualLayout>
      </c:layout>
      <c:overlay val="1"/>
      <c:spPr>
        <a:solidFill>
          <a:srgbClr val="FFFFFF"/>
        </a:solidFill>
        <a:ln w="12700">
          <a:solidFill>
            <a:srgbClr val="000000"/>
          </a:solidFill>
          <a:prstDash val="solid"/>
        </a:ln>
        <a:effectLst>
          <a:outerShdw dist="35921" dir="2700000" algn="br">
            <a:srgbClr val="000000"/>
          </a:outerShdw>
        </a:effectLst>
      </c:spPr>
      <c:txPr>
        <a:bodyPr/>
        <a:lstStyle/>
        <a:p>
          <a:pPr>
            <a:defRPr sz="8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pageMargins b="0.98425196850393704" l="0.74803149606299213" r="0.74803149606299213" t="0.98425196850393704" header="0.51181102362204722" footer="0.51181102362204722"/>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Volume of Transactions in Tradable Governmemt Securities </a:t>
            </a:r>
          </a:p>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(First Quarter)</a:t>
            </a:r>
          </a:p>
        </c:rich>
      </c:tx>
      <c:layout>
        <c:manualLayout>
          <c:xMode val="edge"/>
          <c:yMode val="edge"/>
          <c:x val="0.19668104623378291"/>
          <c:y val="4.4288670044378156E-2"/>
        </c:manualLayout>
      </c:layout>
      <c:overlay val="0"/>
      <c:spPr>
        <a:noFill/>
        <a:ln w="25400">
          <a:noFill/>
        </a:ln>
      </c:spPr>
    </c:title>
    <c:autoTitleDeleted val="0"/>
    <c:view3D>
      <c:rotX val="15"/>
      <c:hPercent val="34"/>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1082478632478633"/>
          <c:y val="0.15401812865497072"/>
          <c:w val="0.87113402061855671"/>
          <c:h val="0.52077339181286553"/>
        </c:manualLayout>
      </c:layout>
      <c:bar3DChart>
        <c:barDir val="col"/>
        <c:grouping val="clustered"/>
        <c:varyColors val="0"/>
        <c:ser>
          <c:idx val="0"/>
          <c:order val="0"/>
          <c:tx>
            <c:strRef>
              <c:f>[20]Sheet1!$A$2</c:f>
              <c:strCache>
                <c:ptCount val="1"/>
                <c:pt idx="0">
                  <c:v>Purchases and sales</c:v>
                </c:pt>
              </c:strCache>
            </c:strRef>
          </c:tx>
          <c:spPr>
            <a:solidFill>
              <a:srgbClr val="9999FF"/>
            </a:solidFill>
            <a:ln w="12700">
              <a:solidFill>
                <a:srgbClr val="000000"/>
              </a:solidFill>
              <a:prstDash val="solid"/>
            </a:ln>
          </c:spPr>
          <c:invertIfNegative val="0"/>
          <c:cat>
            <c:numRef>
              <c:f>[20]Sheet1!$B$1:$D$1</c:f>
              <c:numCache>
                <c:formatCode>General</c:formatCode>
                <c:ptCount val="3"/>
                <c:pt idx="0">
                  <c:v>2015</c:v>
                </c:pt>
                <c:pt idx="1">
                  <c:v>2016</c:v>
                </c:pt>
                <c:pt idx="2">
                  <c:v>2017</c:v>
                </c:pt>
              </c:numCache>
            </c:numRef>
          </c:cat>
          <c:val>
            <c:numRef>
              <c:f>[20]Sheet1!$B$2:$D$2</c:f>
              <c:numCache>
                <c:formatCode>General</c:formatCode>
                <c:ptCount val="3"/>
                <c:pt idx="0">
                  <c:v>1200289962.21</c:v>
                </c:pt>
                <c:pt idx="1">
                  <c:v>328368320.13</c:v>
                </c:pt>
                <c:pt idx="2">
                  <c:v>232906897.5</c:v>
                </c:pt>
              </c:numCache>
            </c:numRef>
          </c:val>
        </c:ser>
        <c:ser>
          <c:idx val="1"/>
          <c:order val="1"/>
          <c:tx>
            <c:strRef>
              <c:f>[20]Sheet1!$A$3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[20]Sheet1!$B$1:$D$1</c:f>
              <c:numCache>
                <c:formatCode>General</c:formatCode>
                <c:ptCount val="3"/>
                <c:pt idx="0">
                  <c:v>2015</c:v>
                </c:pt>
                <c:pt idx="1">
                  <c:v>2016</c:v>
                </c:pt>
                <c:pt idx="2">
                  <c:v>2017</c:v>
                </c:pt>
              </c:numCache>
            </c:numRef>
          </c:cat>
          <c:val>
            <c:numRef>
              <c:f>[20]Sheet1!$B$3:$D$3</c:f>
              <c:numCache>
                <c:formatCode>General</c:formatCode>
                <c:ptCount val="3"/>
                <c:pt idx="0">
                  <c:v>1919126125.2</c:v>
                </c:pt>
                <c:pt idx="1">
                  <c:v>1444278630.5</c:v>
                </c:pt>
                <c:pt idx="2">
                  <c:v>2012300000</c:v>
                </c:pt>
              </c:numCache>
            </c:numRef>
          </c:val>
        </c:ser>
        <c:ser>
          <c:idx val="2"/>
          <c:order val="2"/>
          <c:tx>
            <c:strRef>
              <c:f>[20]Sheet1!$A$4</c:f>
              <c:strCache>
                <c:ptCount val="1"/>
                <c:pt idx="0">
                  <c:v>Transactions with and on behalf of costomers</c:v>
                </c:pt>
              </c:strCache>
            </c:strRef>
          </c:tx>
          <c:spPr>
            <a:solidFill>
              <a:srgbClr val="FFFFCC"/>
            </a:solidFill>
            <a:ln w="12700">
              <a:solidFill>
                <a:srgbClr val="000000"/>
              </a:solidFill>
              <a:prstDash val="solid"/>
            </a:ln>
          </c:spPr>
          <c:invertIfNegative val="0"/>
          <c:cat>
            <c:numRef>
              <c:f>[20]Sheet1!$B$1:$D$1</c:f>
              <c:numCache>
                <c:formatCode>General</c:formatCode>
                <c:ptCount val="3"/>
                <c:pt idx="0">
                  <c:v>2015</c:v>
                </c:pt>
                <c:pt idx="1">
                  <c:v>2016</c:v>
                </c:pt>
                <c:pt idx="2">
                  <c:v>2017</c:v>
                </c:pt>
              </c:numCache>
            </c:numRef>
          </c:cat>
          <c:val>
            <c:numRef>
              <c:f>[20]Sheet1!$B$4:$D$4</c:f>
              <c:numCache>
                <c:formatCode>General</c:formatCode>
                <c:ptCount val="3"/>
                <c:pt idx="0">
                  <c:v>2693248728.5</c:v>
                </c:pt>
                <c:pt idx="1">
                  <c:v>1485755082.4000001</c:v>
                </c:pt>
                <c:pt idx="2">
                  <c:v>942106735</c:v>
                </c:pt>
              </c:numCache>
            </c:numRef>
          </c:val>
        </c:ser>
        <c:dLbls>
          <c:showLegendKey val="0"/>
          <c:showVal val="0"/>
          <c:showCatName val="0"/>
          <c:showSerName val="0"/>
          <c:showPercent val="0"/>
          <c:showBubbleSize val="0"/>
        </c:dLbls>
        <c:gapWidth val="150"/>
        <c:gapDepth val="0"/>
        <c:shape val="box"/>
        <c:axId val="128323584"/>
        <c:axId val="132803968"/>
        <c:axId val="0"/>
      </c:bar3DChart>
      <c:catAx>
        <c:axId val="12832358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132803968"/>
        <c:crosses val="autoZero"/>
        <c:auto val="1"/>
        <c:lblAlgn val="ctr"/>
        <c:lblOffset val="100"/>
        <c:tickLblSkip val="1"/>
        <c:tickMarkSkip val="1"/>
        <c:noMultiLvlLbl val="0"/>
      </c:catAx>
      <c:valAx>
        <c:axId val="132803968"/>
        <c:scaling>
          <c:orientation val="minMax"/>
          <c:max val="35000000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28323584"/>
        <c:crosses val="autoZero"/>
        <c:crossBetween val="between"/>
        <c:dispUnits>
          <c:builtInUnit val="millions"/>
          <c:dispUnitsLbl>
            <c:layout>
              <c:manualLayout>
                <c:xMode val="edge"/>
                <c:yMode val="edge"/>
                <c:x val="2.0923290598290598E-2"/>
                <c:y val="0.19797280701754386"/>
              </c:manualLayout>
            </c:layout>
            <c:tx>
              <c:rich>
                <a:bodyPr rot="0" vert="horz"/>
                <a:lstStyle/>
                <a:p>
                  <a:pPr algn="ctr">
                    <a:defRPr sz="800" b="0" i="0" u="none" strike="noStrike" baseline="0">
                      <a:solidFill>
                        <a:srgbClr val="000000"/>
                      </a:solidFill>
                      <a:latin typeface="Arial"/>
                      <a:ea typeface="Arial"/>
                      <a:cs typeface="Arial"/>
                    </a:defRPr>
                  </a:pPr>
                  <a:r>
                    <a:rPr lang="bg-BG" sz="800" b="0"/>
                    <a:t>(</a:t>
                  </a:r>
                  <a:r>
                    <a:rPr lang="en-US" sz="800" b="0"/>
                    <a:t>BGN</a:t>
                  </a:r>
                  <a:r>
                    <a:rPr lang="en-US" sz="800" b="0" baseline="0"/>
                    <a:t> million</a:t>
                  </a:r>
                  <a:r>
                    <a:rPr lang="bg-BG" sz="800" b="0" baseline="0"/>
                    <a:t>)</a:t>
                  </a:r>
                  <a:endParaRPr lang="bg-BG" sz="800" b="0"/>
                </a:p>
              </c:rich>
            </c:tx>
            <c:spPr>
              <a:noFill/>
              <a:ln w="25400">
                <a:noFill/>
              </a:ln>
            </c:spPr>
          </c:dispUnitsLbl>
        </c:dispUnits>
      </c:valAx>
      <c:spPr>
        <a:noFill/>
        <a:ln w="25400">
          <a:noFill/>
        </a:ln>
      </c:spPr>
    </c:plotArea>
    <c:legend>
      <c:legendPos val="b"/>
      <c:layout>
        <c:manualLayout>
          <c:xMode val="edge"/>
          <c:yMode val="edge"/>
          <c:x val="6.4825012962992659E-2"/>
          <c:y val="0.71643658748784544"/>
          <c:w val="0.88007718994392503"/>
          <c:h val="0.12378888572076119"/>
        </c:manualLayout>
      </c:layout>
      <c:overlay val="0"/>
      <c:spPr>
        <a:noFill/>
        <a:ln w="3175">
          <a:noFill/>
          <a:prstDash val="solid"/>
        </a:ln>
        <a:effectLst>
          <a:outerShdw dist="35921" dir="2700000" algn="br">
            <a:schemeClr val="bg1"/>
          </a:outerShdw>
        </a:effectLst>
      </c:spPr>
      <c:txPr>
        <a:bodyPr/>
        <a:lstStyle/>
        <a:p>
          <a:pPr>
            <a:defRPr sz="8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oddFooter>&amp;LЗабележки:
1. Обемът на репо-сделките включва обратните репо-сделки и тези, сключени през текущия ден.
2. Сделките с ДЦК, деноминирани във валута, са в левова равностойност по определения от БНБ обменен курс на съответната валута в деня на сделката.</c:oddFooter>
    </c:headerFooter>
    <c:pageMargins b="1.299212598425197" l="0.74803149606299213" r="0.74803149606299213" t="0.59055118110236227" header="0.39370078740157483" footer="0.6692913385826772"/>
    <c:pageSetup paperSize="256"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Number of Transactions in Tradable Government Securities </a:t>
            </a:r>
          </a:p>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(First Quarter)   </a:t>
            </a:r>
          </a:p>
        </c:rich>
      </c:tx>
      <c:layout>
        <c:manualLayout>
          <c:xMode val="edge"/>
          <c:yMode val="edge"/>
          <c:x val="0.17734400307904483"/>
          <c:y val="4.4786699712675196E-2"/>
        </c:manualLayout>
      </c:layout>
      <c:overlay val="0"/>
      <c:spPr>
        <a:noFill/>
        <a:ln w="25400">
          <a:noFill/>
        </a:ln>
      </c:spPr>
    </c:title>
    <c:autoTitleDeleted val="0"/>
    <c:view3D>
      <c:rotX val="15"/>
      <c:hPercent val="4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9.1464529914529913E-2"/>
          <c:y val="0.12036637426900584"/>
          <c:w val="0.85129661073966334"/>
          <c:h val="0.53444590643274859"/>
        </c:manualLayout>
      </c:layout>
      <c:bar3DChart>
        <c:barDir val="col"/>
        <c:grouping val="clustered"/>
        <c:varyColors val="0"/>
        <c:ser>
          <c:idx val="0"/>
          <c:order val="0"/>
          <c:tx>
            <c:strRef>
              <c:f>[21]Sheet1!$A$2</c:f>
              <c:strCache>
                <c:ptCount val="1"/>
                <c:pt idx="0">
                  <c:v>Purchases and sales</c:v>
                </c:pt>
              </c:strCache>
            </c:strRef>
          </c:tx>
          <c:spPr>
            <a:solidFill>
              <a:srgbClr val="9999FF"/>
            </a:solidFill>
            <a:ln w="12700">
              <a:solidFill>
                <a:srgbClr val="000000"/>
              </a:solidFill>
              <a:prstDash val="solid"/>
            </a:ln>
          </c:spPr>
          <c:invertIfNegative val="0"/>
          <c:cat>
            <c:numRef>
              <c:f>[21]Sheet1!$B$1:$D$1</c:f>
              <c:numCache>
                <c:formatCode>General</c:formatCode>
                <c:ptCount val="3"/>
                <c:pt idx="0">
                  <c:v>2015</c:v>
                </c:pt>
                <c:pt idx="1">
                  <c:v>2016</c:v>
                </c:pt>
                <c:pt idx="2">
                  <c:v>2017</c:v>
                </c:pt>
              </c:numCache>
            </c:numRef>
          </c:cat>
          <c:val>
            <c:numRef>
              <c:f>[21]Sheet1!$B$2:$D$2</c:f>
              <c:numCache>
                <c:formatCode>General</c:formatCode>
                <c:ptCount val="3"/>
                <c:pt idx="0">
                  <c:v>270</c:v>
                </c:pt>
                <c:pt idx="1">
                  <c:v>106</c:v>
                </c:pt>
                <c:pt idx="2">
                  <c:v>53</c:v>
                </c:pt>
              </c:numCache>
            </c:numRef>
          </c:val>
        </c:ser>
        <c:ser>
          <c:idx val="1"/>
          <c:order val="1"/>
          <c:tx>
            <c:strRef>
              <c:f>[21]Sheet1!$A$3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[21]Sheet1!$B$1:$D$1</c:f>
              <c:numCache>
                <c:formatCode>General</c:formatCode>
                <c:ptCount val="3"/>
                <c:pt idx="0">
                  <c:v>2015</c:v>
                </c:pt>
                <c:pt idx="1">
                  <c:v>2016</c:v>
                </c:pt>
                <c:pt idx="2">
                  <c:v>2017</c:v>
                </c:pt>
              </c:numCache>
            </c:numRef>
          </c:cat>
          <c:val>
            <c:numRef>
              <c:f>[21]Sheet1!$B$3:$D$3</c:f>
              <c:numCache>
                <c:formatCode>General</c:formatCode>
                <c:ptCount val="3"/>
                <c:pt idx="0">
                  <c:v>187</c:v>
                </c:pt>
                <c:pt idx="1">
                  <c:v>164</c:v>
                </c:pt>
                <c:pt idx="2">
                  <c:v>241</c:v>
                </c:pt>
              </c:numCache>
            </c:numRef>
          </c:val>
        </c:ser>
        <c:ser>
          <c:idx val="2"/>
          <c:order val="2"/>
          <c:tx>
            <c:strRef>
              <c:f>[21]Sheet1!$A$4</c:f>
              <c:strCache>
                <c:ptCount val="1"/>
                <c:pt idx="0">
                  <c:v>Transactions with and on behalf of costomers</c:v>
                </c:pt>
              </c:strCache>
            </c:strRef>
          </c:tx>
          <c:spPr>
            <a:solidFill>
              <a:srgbClr val="FFFFCC"/>
            </a:solidFill>
            <a:ln w="12700">
              <a:solidFill>
                <a:srgbClr val="000000"/>
              </a:solidFill>
              <a:prstDash val="solid"/>
            </a:ln>
          </c:spPr>
          <c:invertIfNegative val="0"/>
          <c:cat>
            <c:numRef>
              <c:f>[21]Sheet1!$B$1:$D$1</c:f>
              <c:numCache>
                <c:formatCode>General</c:formatCode>
                <c:ptCount val="3"/>
                <c:pt idx="0">
                  <c:v>2015</c:v>
                </c:pt>
                <c:pt idx="1">
                  <c:v>2016</c:v>
                </c:pt>
                <c:pt idx="2">
                  <c:v>2017</c:v>
                </c:pt>
              </c:numCache>
            </c:numRef>
          </c:cat>
          <c:val>
            <c:numRef>
              <c:f>[21]Sheet1!$B$4:$D$4</c:f>
              <c:numCache>
                <c:formatCode>General</c:formatCode>
                <c:ptCount val="3"/>
                <c:pt idx="0">
                  <c:v>551</c:v>
                </c:pt>
                <c:pt idx="1">
                  <c:v>461</c:v>
                </c:pt>
                <c:pt idx="2">
                  <c:v>259</c:v>
                </c:pt>
              </c:numCache>
            </c:numRef>
          </c:val>
        </c:ser>
        <c:dLbls>
          <c:showLegendKey val="0"/>
          <c:showVal val="0"/>
          <c:showCatName val="0"/>
          <c:showSerName val="0"/>
          <c:showPercent val="0"/>
          <c:showBubbleSize val="0"/>
        </c:dLbls>
        <c:gapWidth val="150"/>
        <c:gapDepth val="0"/>
        <c:shape val="box"/>
        <c:axId val="119264256"/>
        <c:axId val="135622592"/>
        <c:axId val="0"/>
      </c:bar3DChart>
      <c:catAx>
        <c:axId val="11926425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135622592"/>
        <c:crosses val="autoZero"/>
        <c:auto val="0"/>
        <c:lblAlgn val="ctr"/>
        <c:lblOffset val="100"/>
        <c:tickLblSkip val="1"/>
        <c:tickMarkSkip val="1"/>
        <c:noMultiLvlLbl val="0"/>
      </c:catAx>
      <c:valAx>
        <c:axId val="135622592"/>
        <c:scaling>
          <c:orientation val="minMax"/>
          <c:max val="7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19264256"/>
        <c:crosses val="autoZero"/>
        <c:crossBetween val="between"/>
      </c:valAx>
      <c:spPr>
        <a:noFill/>
        <a:ln w="25400">
          <a:noFill/>
        </a:ln>
      </c:spPr>
    </c:plotArea>
    <c:legend>
      <c:legendPos val="b"/>
      <c:layout>
        <c:manualLayout>
          <c:xMode val="edge"/>
          <c:yMode val="edge"/>
          <c:x val="4.0957497420765376E-2"/>
          <c:y val="0.71348408746956771"/>
          <c:w val="0.91314292434423294"/>
          <c:h val="0.127326563288224"/>
        </c:manualLayout>
      </c:layout>
      <c:overlay val="0"/>
      <c:spPr>
        <a:solidFill>
          <a:srgbClr val="FFFFFF"/>
        </a:solidFill>
        <a:ln w="25400">
          <a:noFill/>
        </a:ln>
      </c:spPr>
      <c:txPr>
        <a:bodyPr/>
        <a:lstStyle/>
        <a:p>
          <a:pPr>
            <a:defRPr sz="8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5354330708661419" l="0.74803149606299213" r="0.74803149606299213" t="0.98425196850393704" header="0.51181102362204722" footer="0.51181102362204722"/>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a:pPr>
            <a:r>
              <a:rPr lang="bg-BG" sz="1100" b="1"/>
              <a:t>2016</a:t>
            </a:r>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[22]Sheet2!$C$22</c:f>
              <c:strCache>
                <c:ptCount val="1"/>
                <c:pt idx="0">
                  <c:v>2016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0.14706600000000011"/>
                  <c:y val="1.783888888888889E-2"/>
                </c:manualLayout>
              </c:layout>
              <c:tx>
                <c:rich>
                  <a:bodyPr wrap="square" lIns="38100" tIns="19050" rIns="38100" bIns="19050" anchor="ctr">
                    <a:noAutofit/>
                  </a:bodyPr>
                  <a:lstStyle/>
                  <a:p>
                    <a:pPr>
                      <a:defRPr sz="900"/>
                    </a:pPr>
                    <a:r>
                      <a:rPr lang="en-US" sz="900" baseline="0"/>
                      <a:t>up to 7 years, BGN 1 945.3 million, 61%</a:t>
                    </a:r>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5433719661446813"/>
                      <c:h val="0.16760329707950386"/>
                    </c:manualLayout>
                  </c15:layout>
                  <c15:dlblFieldTable/>
                  <c15:showDataLabelsRange val="0"/>
                </c:ext>
              </c:extLst>
            </c:dLbl>
            <c:dLbl>
              <c:idx val="1"/>
              <c:layout>
                <c:manualLayout>
                  <c:x val="3.4456928838951309E-2"/>
                  <c:y val="-0.17614269788182829"/>
                </c:manualLayout>
              </c:layout>
              <c:tx>
                <c:rich>
                  <a:bodyPr wrap="square" lIns="38100" tIns="19050" rIns="38100" bIns="19050" anchor="ctr">
                    <a:noAutofit/>
                  </a:bodyPr>
                  <a:lstStyle/>
                  <a:p>
                    <a:pPr>
                      <a:defRPr sz="900"/>
                    </a:pPr>
                    <a:r>
                      <a:rPr lang="en-US" sz="900" baseline="0"/>
                      <a:t>up to 25 years, BGN 1 246.1 million, 39%</a:t>
                    </a:r>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8130348874929961"/>
                      <c:h val="0.19435914992231323"/>
                    </c:manualLayout>
                  </c15:layout>
                  <c15:dlblFieldTable/>
                  <c15:showDataLabelsRange val="0"/>
                </c:ext>
              </c:extLst>
            </c:dLbl>
            <c:spPr>
              <a:noFill/>
              <a:ln>
                <a:noFill/>
              </a:ln>
              <a:effectLst/>
            </c:spPr>
            <c:txPr>
              <a:bodyPr/>
              <a:lstStyle/>
              <a:p>
                <a:pPr>
                  <a:defRPr sz="900"/>
                </a:pPr>
                <a:endParaRPr lang="bg-BG"/>
              </a:p>
            </c:tx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[22]Sheet2!$B$23:$B$24</c:f>
              <c:strCache>
                <c:ptCount val="2"/>
                <c:pt idx="0">
                  <c:v>up to 7 years</c:v>
                </c:pt>
                <c:pt idx="1">
                  <c:v>up to 25 years</c:v>
                </c:pt>
              </c:strCache>
            </c:strRef>
          </c:cat>
          <c:val>
            <c:numRef>
              <c:f>[22]Sheet2!$C$23:$C$24</c:f>
              <c:numCache>
                <c:formatCode>General</c:formatCode>
                <c:ptCount val="2"/>
                <c:pt idx="0">
                  <c:v>1945.3</c:v>
                </c:pt>
                <c:pt idx="1">
                  <c:v>1246.0999999999999</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a:pPr>
            <a:r>
              <a:rPr lang="bg-BG" sz="1100" b="1"/>
              <a:t>201</a:t>
            </a:r>
            <a:r>
              <a:rPr lang="en-US" sz="1100" b="1"/>
              <a:t>7</a:t>
            </a:r>
            <a:endParaRPr lang="bg-BG" sz="1100" b="1"/>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[22]Sheet2!$C$45:$C$46</c:f>
              <c:strCache>
                <c:ptCount val="1"/>
                <c:pt idx="0">
                  <c:v>2016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0.13188555555555556"/>
                  <c:y val="6.6409722222222226E-3"/>
                </c:manualLayout>
              </c:layout>
              <c:tx>
                <c:rich>
                  <a:bodyPr/>
                  <a:lstStyle/>
                  <a:p>
                    <a:r>
                      <a:rPr lang="en-US" sz="900" baseline="0"/>
                      <a:t>up to 7 years, BGN 1 817.6 million, 57%</a:t>
                    </a:r>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6348804152289951"/>
                      <c:h val="0.17739130434782607"/>
                    </c:manualLayout>
                  </c15:layout>
                  <c15:dlblFieldTable/>
                  <c15:showDataLabelsRange val="0"/>
                </c:ext>
              </c:extLst>
            </c:dLbl>
            <c:dLbl>
              <c:idx val="1"/>
              <c:layout>
                <c:manualLayout>
                  <c:x val="2.3970037453183483E-2"/>
                  <c:y val="-0.14269788182831664"/>
                </c:manualLayout>
              </c:layout>
              <c:tx>
                <c:rich>
                  <a:bodyPr/>
                  <a:lstStyle/>
                  <a:p>
                    <a:r>
                      <a:rPr lang="en-US" sz="900" baseline="0"/>
                      <a:t>up to 25 years, BGN 1 353.8 million, 43%</a:t>
                    </a:r>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6032970597776395"/>
                      <c:h val="0.17739130434782607"/>
                    </c:manualLayout>
                  </c15:layout>
                  <c15:dlblFieldTable/>
                  <c15:showDataLabelsRange val="0"/>
                </c:ext>
              </c:extLst>
            </c:dLbl>
            <c:spPr>
              <a:noFill/>
              <a:ln>
                <a:noFill/>
              </a:ln>
              <a:effectLst/>
            </c:spPr>
            <c:txPr>
              <a:bodyPr/>
              <a:lstStyle/>
              <a:p>
                <a:pPr>
                  <a:defRPr sz="900"/>
                </a:pPr>
                <a:endParaRPr lang="bg-BG"/>
              </a:p>
            </c:tx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[22]Sheet2!$B$47:$B$48</c:f>
              <c:strCache>
                <c:ptCount val="2"/>
                <c:pt idx="0">
                  <c:v>up to 7 years</c:v>
                </c:pt>
                <c:pt idx="1">
                  <c:v>up to 25 years</c:v>
                </c:pt>
              </c:strCache>
            </c:strRef>
          </c:cat>
          <c:val>
            <c:numRef>
              <c:f>[22]Sheet2!$C$47:$C$48</c:f>
              <c:numCache>
                <c:formatCode>General</c:formatCode>
                <c:ptCount val="2"/>
                <c:pt idx="0">
                  <c:v>1817.6</c:v>
                </c:pt>
                <c:pt idx="1">
                  <c:v>1353.8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a:pPr>
            <a:r>
              <a:rPr lang="bg-BG" sz="1100" b="1"/>
              <a:t> 2016</a:t>
            </a:r>
          </a:p>
        </c:rich>
      </c:tx>
      <c:layout>
        <c:manualLayout>
          <c:xMode val="edge"/>
          <c:yMode val="edge"/>
          <c:x val="0.82385077682283181"/>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1636657917760281"/>
          <c:y val="0.13279027777777777"/>
          <c:w val="0.76111701662292208"/>
          <c:h val="0.53034895833333329"/>
        </c:manualLayout>
      </c:layout>
      <c:pie3DChart>
        <c:varyColors val="1"/>
        <c:ser>
          <c:idx val="0"/>
          <c:order val="0"/>
          <c:tx>
            <c:strRef>
              <c:f>[23]Sheet3!$G$5</c:f>
              <c:strCache>
                <c:ptCount val="1"/>
                <c:pt idx="0">
                  <c:v> 2017г.</c:v>
                </c:pt>
              </c:strCache>
            </c:strRef>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8.6534804064524504E-2"/>
                  <c:y val="0.13842558569067748"/>
                </c:manualLayout>
              </c:layout>
              <c:tx>
                <c:rich>
                  <a:bodyPr wrap="square" lIns="38100" tIns="19050" rIns="38100" bIns="19050" anchor="ctr">
                    <a:noAutofit/>
                  </a:bodyPr>
                  <a:lstStyle/>
                  <a:p>
                    <a:pPr>
                      <a:defRPr sz="900"/>
                    </a:pPr>
                    <a:r>
                      <a:rPr lang="en-US" sz="900" baseline="0"/>
                      <a:t>BGN 2 804.9 million, 86%</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697905408882715"/>
                      <c:h val="0.11698765432098765"/>
                    </c:manualLayout>
                  </c15:layout>
                  <c15:dlblFieldTable/>
                  <c15:showDataLabelsRange val="0"/>
                </c:ext>
              </c:extLst>
            </c:dLbl>
            <c:dLbl>
              <c:idx val="1"/>
              <c:layout>
                <c:manualLayout>
                  <c:x val="-4.4623709921956689E-2"/>
                  <c:y val="-2.5797219791970472E-2"/>
                </c:manualLayout>
              </c:layout>
              <c:tx>
                <c:rich>
                  <a:bodyPr wrap="square" lIns="38100" tIns="19050" rIns="38100" bIns="19050" anchor="ctr">
                    <a:noAutofit/>
                  </a:bodyPr>
                  <a:lstStyle/>
                  <a:p>
                    <a:pPr>
                      <a:defRPr sz="900"/>
                    </a:pPr>
                    <a:r>
                      <a:rPr lang="en-US" baseline="0"/>
                      <a:t>EUR 453.5 million, 14%</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3100955517815169"/>
                      <c:h val="0.17795081170409255"/>
                    </c:manualLayout>
                  </c15:layout>
                  <c15:dlblFieldTable/>
                  <c15:showDataLabelsRange val="0"/>
                </c:ext>
              </c:extLst>
            </c:dLbl>
            <c:spPr>
              <a:noFill/>
              <a:ln w="25400">
                <a:noFill/>
              </a:ln>
            </c:spPr>
            <c:txPr>
              <a:bodyPr wrap="square" lIns="38100" tIns="19050" rIns="38100" bIns="19050" anchor="ctr">
                <a:spAutoFit/>
              </a:bodyPr>
              <a:lstStyle/>
              <a:p>
                <a:pPr>
                  <a:defRPr sz="9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Ref>
              <c:f>[23]Sheet3!$H$4:$J$4</c:f>
              <c:strCache>
                <c:ptCount val="3"/>
                <c:pt idx="0">
                  <c:v>BGN</c:v>
                </c:pt>
                <c:pt idx="1">
                  <c:v>EUR</c:v>
                </c:pt>
                <c:pt idx="2">
                  <c:v>USD</c:v>
                </c:pt>
              </c:strCache>
            </c:strRef>
          </c:cat>
          <c:val>
            <c:numRef>
              <c:f>[23]Sheet3!$H$5:$I$5</c:f>
              <c:numCache>
                <c:formatCode>General</c:formatCode>
                <c:ptCount val="2"/>
                <c:pt idx="0">
                  <c:v>2804.9</c:v>
                </c:pt>
                <c:pt idx="1">
                  <c:v>453.5</c:v>
                </c:pt>
              </c:numCache>
            </c:numRef>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0.41399978127734033"/>
          <c:y val="0.67390312499999994"/>
          <c:w val="0.18866710411198601"/>
          <c:h val="7.0332986111111107E-2"/>
        </c:manualLayout>
      </c:layout>
      <c:overlay val="0"/>
      <c:txPr>
        <a:bodyPr/>
        <a:lstStyle/>
        <a:p>
          <a:pPr>
            <a:defRPr sz="900"/>
          </a:pPr>
          <a:endParaRPr lang="bg-BG"/>
        </a:p>
      </c:txPr>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a:pPr>
            <a:r>
              <a:rPr lang="bg-BG" sz="1100" b="1"/>
              <a:t> 2017</a:t>
            </a:r>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168908573928259"/>
          <c:y val="0.17335729166666669"/>
          <c:w val="0.75597900262467199"/>
          <c:h val="0.4936590277777777"/>
        </c:manualLayout>
      </c:layout>
      <c:pie3DChart>
        <c:varyColors val="1"/>
        <c:ser>
          <c:idx val="0"/>
          <c:order val="0"/>
          <c:tx>
            <c:strRef>
              <c:f>[23]Sheet3!$A$5</c:f>
              <c:strCache>
                <c:ptCount val="1"/>
                <c:pt idx="0">
                  <c:v> 2016г.</c:v>
                </c:pt>
              </c:strCache>
            </c:strRef>
          </c:tx>
          <c:spPr>
            <a:solidFill>
              <a:srgbClr val="9999FF"/>
            </a:solidFill>
            <a:ln w="12700">
              <a:solidFill>
                <a:srgbClr val="000000"/>
              </a:solidFill>
              <a:prstDash val="solid"/>
            </a:ln>
          </c:spPr>
          <c:explosion val="12"/>
          <c:dPt>
            <c:idx val="0"/>
            <c:bubble3D val="0"/>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0.18109930774003372"/>
                  <c:y val="6.4161105678783636E-2"/>
                </c:manualLayout>
              </c:layout>
              <c:tx>
                <c:rich>
                  <a:bodyPr/>
                  <a:lstStyle/>
                  <a:p>
                    <a:r>
                      <a:rPr lang="en-US"/>
                      <a:t>BGN 2 960.3 million, 93%</a:t>
                    </a:r>
                    <a:endParaRPr lang="en-US" baseline="0"/>
                  </a:p>
                </c:rich>
              </c:tx>
              <c:dLblPos val="bestFit"/>
              <c:showLegendKey val="0"/>
              <c:showVal val="1"/>
              <c:showCatName val="0"/>
              <c:showSerName val="0"/>
              <c:showPercent val="1"/>
              <c:showBubbleSize val="0"/>
              <c:extLst>
                <c:ext xmlns:c15="http://schemas.microsoft.com/office/drawing/2012/chart" uri="{CE6537A1-D6FC-4f65-9D91-7224C49458BB}">
                  <c15:layout>
                    <c:manualLayout>
                      <c:w val="0.26236866545527965"/>
                      <c:h val="0.16807433997220936"/>
                    </c:manualLayout>
                  </c15:layout>
                  <c15:dlblFieldTable/>
                  <c15:showDataLabelsRange val="0"/>
                </c:ext>
              </c:extLst>
            </c:dLbl>
            <c:dLbl>
              <c:idx val="1"/>
              <c:layout>
                <c:manualLayout>
                  <c:x val="-0.18652209098862646"/>
                  <c:y val="-6.4593055555555556E-2"/>
                </c:manualLayout>
              </c:layout>
              <c:tx>
                <c:rich>
                  <a:bodyPr wrap="square" lIns="38100" tIns="19050" rIns="38100" bIns="19050" anchor="ctr">
                    <a:noAutofit/>
                  </a:bodyPr>
                  <a:lstStyle/>
                  <a:p>
                    <a:pPr>
                      <a:defRPr/>
                    </a:pPr>
                    <a:r>
                      <a:rPr lang="en-US"/>
                      <a:t>EUR 225.3 million, 7%</a:t>
                    </a:r>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31547073431964495"/>
                      <c:h val="0.1796543209876543"/>
                    </c:manualLayout>
                  </c15:layout>
                  <c15:dlblFieldTable/>
                  <c15:showDataLabelsRange val="0"/>
                </c:ext>
              </c:extLst>
            </c:dLbl>
            <c:dLbl>
              <c:idx val="2"/>
              <c:layout>
                <c:manualLayout>
                  <c:x val="0.13968613298337706"/>
                  <c:y val="-5.5906597222222222E-2"/>
                </c:manualLayout>
              </c:layout>
              <c:tx>
                <c:rich>
                  <a:bodyPr/>
                  <a:lstStyle/>
                  <a:p>
                    <a:r>
                      <a:rPr lang="en-US"/>
                      <a:t>USD 1.7 million, 0%</a:t>
                    </a:r>
                  </a:p>
                </c:rich>
              </c:tx>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15:dlblFieldTable/>
                  <c15:showDataLabelsRange val="0"/>
                </c:ext>
              </c:extLst>
            </c:dLbl>
            <c:spPr>
              <a:noFill/>
              <a:ln>
                <a:noFill/>
              </a:ln>
              <a:effectLst/>
            </c:sp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Ref>
              <c:f>[23]Sheet3!$B$4:$D$4</c:f>
              <c:strCache>
                <c:ptCount val="3"/>
                <c:pt idx="0">
                  <c:v>BGN</c:v>
                </c:pt>
                <c:pt idx="1">
                  <c:v>EUR</c:v>
                </c:pt>
                <c:pt idx="2">
                  <c:v>USD</c:v>
                </c:pt>
              </c:strCache>
            </c:strRef>
          </c:cat>
          <c:val>
            <c:numRef>
              <c:f>[23]Sheet3!$B$5:$D$5</c:f>
              <c:numCache>
                <c:formatCode>General</c:formatCode>
                <c:ptCount val="3"/>
                <c:pt idx="0">
                  <c:v>2960.3</c:v>
                </c:pt>
                <c:pt idx="1">
                  <c:v>225.3</c:v>
                </c:pt>
                <c:pt idx="2">
                  <c:v>1.7</c:v>
                </c:pt>
              </c:numCache>
            </c:numRef>
          </c:val>
        </c:ser>
        <c:ser>
          <c:idx val="1"/>
          <c:order val="1"/>
          <c:tx>
            <c:strRef>
              <c:f>[23]Sheet3!$A$6</c:f>
              <c:strCache>
                <c:ptCount val="1"/>
              </c:strCache>
            </c:strRef>
          </c:tx>
          <c:spPr>
            <a:solidFill>
              <a:srgbClr val="993366"/>
            </a:solidFill>
            <a:ln w="12700">
              <a:solidFill>
                <a:srgbClr val="000000"/>
              </a:solidFill>
              <a:prstDash val="solid"/>
            </a:ln>
          </c:spPr>
          <c:explosion val="12"/>
          <c:dPt>
            <c:idx val="0"/>
            <c:bubble3D val="0"/>
            <c:spPr>
              <a:solidFill>
                <a:srgbClr val="9999FF"/>
              </a:solidFill>
              <a:ln w="12700">
                <a:solidFill>
                  <a:srgbClr val="000000"/>
                </a:solidFill>
                <a:prstDash val="solid"/>
              </a:ln>
            </c:spPr>
          </c:dPt>
          <c:dPt>
            <c:idx val="1"/>
            <c:bubble3D val="0"/>
          </c:dPt>
          <c:dPt>
            <c:idx val="2"/>
            <c:bubble3D val="0"/>
            <c:spPr>
              <a:solidFill>
                <a:srgbClr val="FFFFCC"/>
              </a:solidFill>
              <a:ln w="12700">
                <a:solidFill>
                  <a:srgbClr val="000000"/>
                </a:solidFill>
                <a:prstDash val="solid"/>
              </a:ln>
            </c:spPr>
          </c:dPt>
          <c:dLbls>
            <c:spPr>
              <a:noFill/>
              <a:ln>
                <a:noFill/>
              </a:ln>
              <a:effectLst/>
            </c:spPr>
            <c:dLblPos val="outEnd"/>
            <c:showLegendKey val="0"/>
            <c:showVal val="1"/>
            <c:showCatName val="0"/>
            <c:showSerName val="0"/>
            <c:showPercent val="0"/>
            <c:showBubbleSize val="0"/>
            <c:showLeaderLines val="1"/>
            <c:extLst>
              <c:ext xmlns:c15="http://schemas.microsoft.com/office/drawing/2012/chart" uri="{CE6537A1-D6FC-4f65-9D91-7224C49458BB}"/>
            </c:extLst>
          </c:dLbls>
          <c:cat>
            <c:strRef>
              <c:f>[23]Sheet3!$B$4:$D$4</c:f>
              <c:strCache>
                <c:ptCount val="3"/>
                <c:pt idx="0">
                  <c:v>BGN</c:v>
                </c:pt>
                <c:pt idx="1">
                  <c:v>EUR</c:v>
                </c:pt>
                <c:pt idx="2">
                  <c:v>USD</c:v>
                </c:pt>
              </c:strCache>
            </c:strRef>
          </c:cat>
          <c:val>
            <c:numRef>
              <c:f>[23]Sheet3!$B$6:$D$6</c:f>
              <c:numCache>
                <c:formatCode>General</c:formatCode>
                <c:ptCount val="3"/>
              </c:numCache>
            </c:numRef>
          </c:val>
        </c:ser>
        <c:ser>
          <c:idx val="2"/>
          <c:order val="2"/>
          <c:tx>
            <c:strRef>
              <c:f>[23]Sheet3!$H$4:$J$4</c:f>
              <c:strCache>
                <c:ptCount val="1"/>
                <c:pt idx="0">
                  <c:v>BGN EUR USD</c:v>
                </c:pt>
              </c:strCache>
            </c:strRef>
          </c:tx>
          <c:dLbls>
            <c:spPr>
              <a:noFill/>
              <a:ln>
                <a:noFill/>
              </a:ln>
              <a:effectLst/>
            </c:spPr>
            <c:dLblPos val="outEnd"/>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1</c:v>
              </c:pt>
            </c:numLit>
          </c:val>
        </c:ser>
        <c:ser>
          <c:idx val="3"/>
          <c:order val="3"/>
          <c:tx>
            <c:strRef>
              <c:f>[23]Sheet3!$H$4:$J$4</c:f>
              <c:strCache>
                <c:ptCount val="1"/>
                <c:pt idx="0">
                  <c:v>BGN EUR USD</c:v>
                </c:pt>
              </c:strCache>
            </c:strRef>
          </c:tx>
          <c:dLbls>
            <c:spPr>
              <a:noFill/>
              <a:ln>
                <a:noFill/>
              </a:ln>
              <a:effectLst/>
            </c:spPr>
            <c:dLblPos val="outEnd"/>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1</c:v>
              </c:pt>
            </c:numLit>
          </c:val>
        </c:ser>
        <c:ser>
          <c:idx val="4"/>
          <c:order val="4"/>
          <c:tx>
            <c:strRef>
              <c:f>[23]Sheet3!$H$4:$J$4</c:f>
              <c:strCache>
                <c:ptCount val="1"/>
                <c:pt idx="0">
                  <c:v>BGN EUR USD</c:v>
                </c:pt>
              </c:strCache>
            </c:strRef>
          </c:tx>
          <c:dLbls>
            <c:spPr>
              <a:noFill/>
              <a:ln>
                <a:noFill/>
              </a:ln>
              <a:effectLst/>
            </c:spPr>
            <c:dLblPos val="outEnd"/>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1</c:v>
              </c:pt>
            </c:numLit>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0.3589162292213473"/>
          <c:y val="0.70477118055555543"/>
          <c:w val="0.28216732283464568"/>
          <c:h val="7.0332986111111107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US" sz="1000" b="1">
                <a:solidFill>
                  <a:sysClr val="windowText" lastClr="000000"/>
                </a:solidFill>
                <a:latin typeface="Arial" panose="020B0604020202020204" pitchFamily="34" charset="0"/>
                <a:cs typeface="Arial" panose="020B0604020202020204" pitchFamily="34" charset="0"/>
              </a:rPr>
              <a:t>as</a:t>
            </a:r>
            <a:r>
              <a:rPr lang="en-US" sz="1000" b="1" baseline="0">
                <a:solidFill>
                  <a:sysClr val="windowText" lastClr="000000"/>
                </a:solidFill>
                <a:latin typeface="Arial" panose="020B0604020202020204" pitchFamily="34" charset="0"/>
                <a:cs typeface="Arial" panose="020B0604020202020204" pitchFamily="34" charset="0"/>
              </a:rPr>
              <a:t> of</a:t>
            </a:r>
            <a:r>
              <a:rPr lang="bg-BG" sz="1000" b="1">
                <a:solidFill>
                  <a:sysClr val="windowText" lastClr="000000"/>
                </a:solidFill>
                <a:latin typeface="Arial" panose="020B0604020202020204" pitchFamily="34" charset="0"/>
                <a:cs typeface="Arial" panose="020B0604020202020204" pitchFamily="34" charset="0"/>
              </a:rPr>
              <a:t> 3</a:t>
            </a:r>
            <a:r>
              <a:rPr lang="en-US" sz="1000" b="1">
                <a:solidFill>
                  <a:sysClr val="windowText" lastClr="000000"/>
                </a:solidFill>
                <a:latin typeface="Arial" panose="020B0604020202020204" pitchFamily="34" charset="0"/>
                <a:cs typeface="Arial" panose="020B0604020202020204" pitchFamily="34" charset="0"/>
              </a:rPr>
              <a:t>1</a:t>
            </a:r>
            <a:r>
              <a:rPr lang="bg-BG" sz="1000" b="1">
                <a:solidFill>
                  <a:sysClr val="windowText" lastClr="000000"/>
                </a:solidFill>
                <a:latin typeface="Arial" panose="020B0604020202020204" pitchFamily="34" charset="0"/>
                <a:cs typeface="Arial" panose="020B0604020202020204" pitchFamily="34" charset="0"/>
              </a:rPr>
              <a:t>.</a:t>
            </a:r>
            <a:r>
              <a:rPr lang="en-US" sz="1000" b="1">
                <a:solidFill>
                  <a:sysClr val="windowText" lastClr="000000"/>
                </a:solidFill>
                <a:latin typeface="Arial" panose="020B0604020202020204" pitchFamily="34" charset="0"/>
                <a:cs typeface="Arial" panose="020B0604020202020204" pitchFamily="34" charset="0"/>
              </a:rPr>
              <a:t>03</a:t>
            </a:r>
            <a:r>
              <a:rPr lang="bg-BG" sz="1000" b="1">
                <a:solidFill>
                  <a:sysClr val="windowText" lastClr="000000"/>
                </a:solidFill>
                <a:latin typeface="Arial" panose="020B0604020202020204" pitchFamily="34" charset="0"/>
                <a:cs typeface="Arial" panose="020B0604020202020204" pitchFamily="34" charset="0"/>
              </a:rPr>
              <a:t>.201</a:t>
            </a:r>
            <a:r>
              <a:rPr lang="en-US" sz="1000" b="1">
                <a:solidFill>
                  <a:sysClr val="windowText" lastClr="000000"/>
                </a:solidFill>
                <a:latin typeface="Arial" panose="020B0604020202020204" pitchFamily="34" charset="0"/>
                <a:cs typeface="Arial" panose="020B0604020202020204" pitchFamily="34" charset="0"/>
              </a:rPr>
              <a:t>6</a:t>
            </a:r>
            <a:r>
              <a:rPr lang="bg-BG" sz="1000" b="1">
                <a:solidFill>
                  <a:sysClr val="windowText" lastClr="000000"/>
                </a:solidFill>
                <a:latin typeface="Arial" panose="020B0604020202020204" pitchFamily="34" charset="0"/>
                <a:cs typeface="Arial" panose="020B0604020202020204" pitchFamily="34" charset="0"/>
              </a:rPr>
              <a:t> </a:t>
            </a:r>
          </a:p>
        </c:rich>
      </c:tx>
      <c:layout>
        <c:manualLayout>
          <c:xMode val="edge"/>
          <c:yMode val="edge"/>
          <c:x val="0.71437649572649575"/>
          <c:y val="4.1666666666666664E-2"/>
        </c:manualLayout>
      </c:layout>
      <c:overlay val="0"/>
      <c:spPr>
        <a:noFill/>
        <a:ln>
          <a:noFill/>
        </a:ln>
        <a:effectLst/>
      </c:spPr>
    </c:title>
    <c:autoTitleDeleted val="0"/>
    <c:view3D>
      <c:rotX val="2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2734188034188035"/>
          <c:y val="0.1898482638888889"/>
          <c:w val="0.65833333333333333"/>
          <c:h val="0.53320027704870221"/>
        </c:manualLayout>
      </c:layout>
      <c:pie3DChart>
        <c:varyColors val="1"/>
        <c:ser>
          <c:idx val="0"/>
          <c:order val="0"/>
          <c:explosion val="9"/>
          <c:dPt>
            <c:idx val="0"/>
            <c:bubble3D val="0"/>
            <c:spPr>
              <a:pattFill prst="pct90">
                <a:fgClr>
                  <a:schemeClr val="accent5">
                    <a:lumMod val="75000"/>
                  </a:schemeClr>
                </a:fgClr>
                <a:bgClr>
                  <a:schemeClr val="bg1"/>
                </a:bgClr>
              </a:patt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Lbls>
            <c:dLbl>
              <c:idx val="0"/>
              <c:layout>
                <c:manualLayout>
                  <c:x val="3.7512820512820413E-2"/>
                  <c:y val="5.2920833333333334E-2"/>
                </c:manualLayout>
              </c:layout>
              <c:tx>
                <c:rich>
                  <a:bodyPr/>
                  <a:lstStyle/>
                  <a:p>
                    <a:r>
                      <a:rPr lang="en-US"/>
                      <a:t>Banks, BGN 4 428.70 </a:t>
                    </a:r>
                    <a:r>
                      <a:rPr lang="en-US" sz="800" b="0" i="0" u="none" strike="noStrike" baseline="0">
                        <a:effectLst/>
                      </a:rPr>
                      <a:t>million</a:t>
                    </a:r>
                    <a:r>
                      <a:rPr lang="en-US"/>
                      <a:t>, 65%</a:t>
                    </a:r>
                  </a:p>
                </c:rich>
              </c:tx>
              <c:dLblPos val="bestFit"/>
              <c:showLegendKey val="0"/>
              <c:showVal val="1"/>
              <c:showCatName val="1"/>
              <c:showSerName val="0"/>
              <c:showPercent val="1"/>
              <c:showBubbleSize val="0"/>
              <c:separator>, </c:separator>
              <c:extLst>
                <c:ext xmlns:c15="http://schemas.microsoft.com/office/drawing/2012/chart" uri="{CE6537A1-D6FC-4f65-9D91-7224C49458BB}">
                  <c15:layout/>
                  <c15:dlblFieldTable/>
                  <c15:showDataLabelsRange val="0"/>
                </c:ext>
              </c:extLst>
            </c:dLbl>
            <c:dLbl>
              <c:idx val="1"/>
              <c:layout>
                <c:manualLayout>
                  <c:x val="0"/>
                  <c:y val="0.18009861111111111"/>
                </c:manualLayout>
              </c:layout>
              <c:tx>
                <c:rich>
                  <a:bodyPr/>
                  <a:lstStyle/>
                  <a:p>
                    <a:r>
                      <a:rPr lang="en-US"/>
                      <a:t>Non-bank financial institutions companies  and individuals, BGN 601.73 </a:t>
                    </a:r>
                    <a:r>
                      <a:rPr lang="en-US" sz="800" b="0" i="0" u="none" strike="noStrike" baseline="0">
                        <a:effectLst/>
                      </a:rPr>
                      <a:t>million</a:t>
                    </a:r>
                    <a:r>
                      <a:rPr lang="en-US"/>
                      <a:t>, 9%</a:t>
                    </a:r>
                  </a:p>
                </c:rich>
              </c:tx>
              <c:dLblPos val="bestFit"/>
              <c:showLegendKey val="0"/>
              <c:showVal val="1"/>
              <c:showCatName val="1"/>
              <c:showSerName val="0"/>
              <c:showPercent val="1"/>
              <c:showBubbleSize val="0"/>
              <c:separator>, </c:separator>
              <c:extLst>
                <c:ext xmlns:c15="http://schemas.microsoft.com/office/drawing/2012/chart" uri="{CE6537A1-D6FC-4f65-9D91-7224C49458BB}">
                  <c15:layout/>
                  <c15:dlblFieldTable/>
                  <c15:showDataLabelsRange val="0"/>
                </c:ext>
              </c:extLst>
            </c:dLbl>
            <c:dLbl>
              <c:idx val="2"/>
              <c:layout>
                <c:manualLayout>
                  <c:x val="-1.1444411851845002E-2"/>
                  <c:y val="-0.10005536621355167"/>
                </c:manualLayout>
              </c:layout>
              <c:tx>
                <c:rich>
                  <a:bodyPr/>
                  <a:lstStyle/>
                  <a:p>
                    <a:r>
                      <a:rPr lang="en-US"/>
                      <a:t>Insurance  corporations and  pension funds, BGN 1 648.69 </a:t>
                    </a:r>
                    <a:r>
                      <a:rPr lang="en-US" sz="800" b="0" i="0" u="none" strike="noStrike" baseline="0">
                        <a:effectLst/>
                      </a:rPr>
                      <a:t>million</a:t>
                    </a:r>
                    <a:r>
                      <a:rPr lang="en-US"/>
                      <a:t>, 24%</a:t>
                    </a:r>
                  </a:p>
                </c:rich>
              </c:tx>
              <c:dLblPos val="bestFit"/>
              <c:showLegendKey val="0"/>
              <c:showVal val="1"/>
              <c:showCatName val="1"/>
              <c:showSerName val="0"/>
              <c:showPercent val="1"/>
              <c:showBubbleSize val="0"/>
              <c:separator>, </c:separator>
              <c:extLst>
                <c:ext xmlns:c15="http://schemas.microsoft.com/office/drawing/2012/chart" uri="{CE6537A1-D6FC-4f65-9D91-7224C49458BB}">
                  <c15:layout/>
                  <c15:dlblFieldTable/>
                  <c15:showDataLabelsRange val="0"/>
                </c:ext>
              </c:extLst>
            </c:dLbl>
            <c:dLbl>
              <c:idx val="3"/>
              <c:layout>
                <c:manualLayout>
                  <c:x val="7.3564102564102618E-2"/>
                  <c:y val="-5.7512152777777777E-2"/>
                </c:manualLayout>
              </c:layout>
              <c:tx>
                <c:rich>
                  <a:bodyPr/>
                  <a:lstStyle/>
                  <a:p>
                    <a:r>
                      <a:rPr lang="en-US"/>
                      <a:t>Foreign investors, BGN 147.15 million, 2%</a:t>
                    </a:r>
                  </a:p>
                </c:rich>
              </c:tx>
              <c:dLblPos val="bestFit"/>
              <c:showLegendKey val="0"/>
              <c:showVal val="1"/>
              <c:showCatName val="1"/>
              <c:showSerName val="0"/>
              <c:showPercent val="1"/>
              <c:showBubbleSize val="0"/>
              <c:separator>, </c:separator>
              <c:extLst>
                <c:ext xmlns:c15="http://schemas.microsoft.com/office/drawing/2012/chart" uri="{CE6537A1-D6FC-4f65-9D91-7224C49458BB}">
                  <c15:layout/>
                  <c15:dlblFieldTable/>
                  <c15:showDataLabelsRange val="0"/>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bg-BG"/>
              </a:p>
            </c:txPr>
            <c:dLblPos val="outEnd"/>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[24]Sheet1!$A$3:$A$6</c:f>
              <c:strCache>
                <c:ptCount val="4"/>
                <c:pt idx="0">
                  <c:v>Banks</c:v>
                </c:pt>
                <c:pt idx="1">
                  <c:v>Non-bank financial institutions companies  and individuals</c:v>
                </c:pt>
                <c:pt idx="2">
                  <c:v>Insurance  corporations and  pension funds</c:v>
                </c:pt>
                <c:pt idx="3">
                  <c:v>Foreign investors</c:v>
                </c:pt>
              </c:strCache>
            </c:strRef>
          </c:cat>
          <c:val>
            <c:numRef>
              <c:f>[24]Sheet1!$B$3:$B$6</c:f>
              <c:numCache>
                <c:formatCode>General</c:formatCode>
                <c:ptCount val="4"/>
                <c:pt idx="0">
                  <c:v>4428.7039999999997</c:v>
                </c:pt>
                <c:pt idx="1">
                  <c:v>601.73199999999997</c:v>
                </c:pt>
                <c:pt idx="2">
                  <c:v>1648.691337</c:v>
                </c:pt>
                <c:pt idx="3">
                  <c:v>147.149</c:v>
                </c:pt>
              </c:numCache>
            </c:numRef>
          </c:val>
        </c:ser>
        <c:dLbls>
          <c:dLblPos val="out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pPr>
      <a:endParaRPr lang="bg-BG"/>
    </a:p>
  </c:txPr>
  <c:printSettings>
    <c:headerFooter/>
    <c:pageMargins b="0.75" l="0.7" r="0.7" t="0.75" header="0.3" footer="0.3"/>
    <c:pageSetup orientation="portrait"/>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US" sz="1000" b="1">
                <a:solidFill>
                  <a:sysClr val="windowText" lastClr="000000"/>
                </a:solidFill>
                <a:latin typeface="Arial" panose="020B0604020202020204" pitchFamily="34" charset="0"/>
                <a:cs typeface="Arial" panose="020B0604020202020204" pitchFamily="34" charset="0"/>
              </a:rPr>
              <a:t>as of</a:t>
            </a:r>
            <a:r>
              <a:rPr lang="bg-BG" sz="1000" b="1">
                <a:solidFill>
                  <a:sysClr val="windowText" lastClr="000000"/>
                </a:solidFill>
                <a:latin typeface="Arial" panose="020B0604020202020204" pitchFamily="34" charset="0"/>
                <a:cs typeface="Arial" panose="020B0604020202020204" pitchFamily="34" charset="0"/>
              </a:rPr>
              <a:t> 31.</a:t>
            </a:r>
            <a:r>
              <a:rPr lang="en-US" sz="1000" b="1">
                <a:solidFill>
                  <a:sysClr val="windowText" lastClr="000000"/>
                </a:solidFill>
                <a:latin typeface="Arial" panose="020B0604020202020204" pitchFamily="34" charset="0"/>
                <a:cs typeface="Arial" panose="020B0604020202020204" pitchFamily="34" charset="0"/>
              </a:rPr>
              <a:t>03</a:t>
            </a:r>
            <a:r>
              <a:rPr lang="bg-BG" sz="1000" b="1">
                <a:solidFill>
                  <a:sysClr val="windowText" lastClr="000000"/>
                </a:solidFill>
                <a:latin typeface="Arial" panose="020B0604020202020204" pitchFamily="34" charset="0"/>
                <a:cs typeface="Arial" panose="020B0604020202020204" pitchFamily="34" charset="0"/>
              </a:rPr>
              <a:t>.201</a:t>
            </a:r>
            <a:r>
              <a:rPr lang="en-US" sz="1000" b="1">
                <a:solidFill>
                  <a:sysClr val="windowText" lastClr="000000"/>
                </a:solidFill>
                <a:latin typeface="Arial" panose="020B0604020202020204" pitchFamily="34" charset="0"/>
                <a:cs typeface="Arial" panose="020B0604020202020204" pitchFamily="34" charset="0"/>
              </a:rPr>
              <a:t>7</a:t>
            </a:r>
            <a:r>
              <a:rPr lang="bg-BG" sz="1000" b="1">
                <a:solidFill>
                  <a:sysClr val="windowText" lastClr="000000"/>
                </a:solidFill>
                <a:latin typeface="Arial" panose="020B0604020202020204" pitchFamily="34" charset="0"/>
                <a:cs typeface="Arial" panose="020B0604020202020204" pitchFamily="34" charset="0"/>
              </a:rPr>
              <a:t> </a:t>
            </a:r>
          </a:p>
        </c:rich>
      </c:tx>
      <c:layout>
        <c:manualLayout>
          <c:xMode val="edge"/>
          <c:yMode val="edge"/>
          <c:x val="0.74991068376068382"/>
          <c:y val="5.423611111111111E-2"/>
        </c:manualLayout>
      </c:layout>
      <c:overlay val="0"/>
      <c:spPr>
        <a:noFill/>
        <a:ln>
          <a:noFill/>
        </a:ln>
        <a:effectLst/>
      </c:spPr>
    </c:title>
    <c:autoTitleDeleted val="0"/>
    <c:view3D>
      <c:rotX val="2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747008547008547"/>
          <c:y val="0.13889756944444445"/>
          <c:w val="0.66854700854700855"/>
          <c:h val="0.54554965277777778"/>
        </c:manualLayout>
      </c:layout>
      <c:pie3DChart>
        <c:varyColors val="1"/>
        <c:ser>
          <c:idx val="0"/>
          <c:order val="0"/>
          <c:explosion val="9"/>
          <c:dPt>
            <c:idx val="0"/>
            <c:bubble3D val="0"/>
            <c:spPr>
              <a:pattFill prst="pct80">
                <a:fgClr>
                  <a:schemeClr val="accent5">
                    <a:lumMod val="75000"/>
                  </a:schemeClr>
                </a:fgClr>
                <a:bgClr>
                  <a:schemeClr val="bg1"/>
                </a:bgClr>
              </a:patt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Lbls>
            <c:dLbl>
              <c:idx val="0"/>
              <c:layout>
                <c:manualLayout>
                  <c:x val="-1.4145299145299146E-2"/>
                  <c:y val="0.10995277777777777"/>
                </c:manualLayout>
              </c:layout>
              <c:tx>
                <c:rich>
                  <a:bodyPr/>
                  <a:lstStyle/>
                  <a:p>
                    <a:r>
                      <a:rPr lang="en-US"/>
                      <a:t>Banks, BGN 4 029.7 </a:t>
                    </a:r>
                    <a:r>
                      <a:rPr lang="en-US" sz="800" b="0" i="0" u="none" strike="noStrike" baseline="0">
                        <a:effectLst/>
                      </a:rPr>
                      <a:t>million</a:t>
                    </a:r>
                    <a:r>
                      <a:rPr lang="en-US"/>
                      <a:t>, 65%</a:t>
                    </a:r>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dLbl>
              <c:idx val="1"/>
              <c:layout>
                <c:manualLayout>
                  <c:x val="-2.733162393162393E-2"/>
                  <c:y val="0.18079861111111103"/>
                </c:manualLayout>
              </c:layout>
              <c:tx>
                <c:rich>
                  <a:bodyPr/>
                  <a:lstStyle/>
                  <a:p>
                    <a:r>
                      <a:rPr lang="en-US"/>
                      <a:t>Non-bank financial institutions companies  and individuals, BGN 471.2 </a:t>
                    </a:r>
                    <a:r>
                      <a:rPr lang="en-US" sz="800" b="0" i="0" u="none" strike="noStrike" baseline="0">
                        <a:effectLst/>
                      </a:rPr>
                      <a:t>million</a:t>
                    </a:r>
                    <a:r>
                      <a:rPr lang="en-US"/>
                      <a:t>, 8%</a:t>
                    </a:r>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dLbl>
              <c:idx val="2"/>
              <c:layout>
                <c:manualLayout>
                  <c:x val="-8.7613888888888908E-2"/>
                  <c:y val="-5.5396527777777781E-2"/>
                </c:manualLayout>
              </c:layout>
              <c:tx>
                <c:rich>
                  <a:bodyPr/>
                  <a:lstStyle/>
                  <a:p>
                    <a:r>
                      <a:rPr lang="en-US"/>
                      <a:t>Insurance  corporations and  pension funds, BGN 1 523.1 </a:t>
                    </a:r>
                    <a:r>
                      <a:rPr lang="en-US" sz="800" b="0" i="0" u="none" strike="noStrike" baseline="0">
                        <a:effectLst/>
                      </a:rPr>
                      <a:t>million</a:t>
                    </a:r>
                    <a:r>
                      <a:rPr lang="en-US"/>
                      <a:t>, 25%</a:t>
                    </a:r>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dLbl>
              <c:idx val="3"/>
              <c:layout>
                <c:manualLayout>
                  <c:x val="8.4034188034187544E-3"/>
                  <c:y val="-4.6433333333333333E-2"/>
                </c:manualLayout>
              </c:layout>
              <c:tx>
                <c:rich>
                  <a:bodyPr/>
                  <a:lstStyle/>
                  <a:p>
                    <a:r>
                      <a:rPr lang="en-US"/>
                      <a:t>Foreign investors, BGN 112.5 </a:t>
                    </a:r>
                    <a:r>
                      <a:rPr lang="en-US" sz="800" b="0" i="0" u="none" strike="noStrike" baseline="0">
                        <a:effectLst/>
                      </a:rPr>
                      <a:t>million</a:t>
                    </a:r>
                    <a:r>
                      <a:rPr lang="en-US"/>
                      <a:t>, 2%</a:t>
                    </a:r>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bg-BG"/>
              </a:p>
            </c:txPr>
            <c:dLblPos val="outEnd"/>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[24]Sheet1!$F$3:$F$6</c:f>
              <c:strCache>
                <c:ptCount val="4"/>
                <c:pt idx="0">
                  <c:v>Banks</c:v>
                </c:pt>
                <c:pt idx="1">
                  <c:v>Non-bank financial institutions companies  and individuals</c:v>
                </c:pt>
                <c:pt idx="2">
                  <c:v>Insurance  corporations and  pension funds</c:v>
                </c:pt>
                <c:pt idx="3">
                  <c:v>Foreign investors</c:v>
                </c:pt>
              </c:strCache>
            </c:strRef>
          </c:cat>
          <c:val>
            <c:numRef>
              <c:f>[24]Sheet1!$G$3:$G$6</c:f>
              <c:numCache>
                <c:formatCode>General</c:formatCode>
                <c:ptCount val="4"/>
                <c:pt idx="0">
                  <c:v>4029.7423290000002</c:v>
                </c:pt>
                <c:pt idx="1">
                  <c:v>471.16828700000002</c:v>
                </c:pt>
                <c:pt idx="2">
                  <c:v>1523.1049820000001</c:v>
                </c:pt>
                <c:pt idx="3">
                  <c:v>112.472801</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pPr>
      <a:endParaRPr lang="bg-BG"/>
    </a:p>
  </c:txPr>
  <c:printSettings>
    <c:headerFooter>
      <c:oddFooter>&amp;LИзготвил: Х. Зашева
Проверил: Р.Михалева&amp;C&amp;F</c:oddFooter>
    </c:headerFooter>
    <c:pageMargins b="0.75" l="0.7" r="0.7" t="0.75" header="0.3" footer="0.3"/>
    <c:pageSetup orientation="portrait"/>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Average Annual</a:t>
            </a:r>
            <a:r>
              <a:rPr lang="en-US" baseline="0"/>
              <a:t> Yields of Repo Agreements in Government Securities</a:t>
            </a:r>
            <a:r>
              <a:rPr lang="bg-BG"/>
              <a:t>
</a:t>
            </a:r>
          </a:p>
        </c:rich>
      </c:tx>
      <c:layout>
        <c:manualLayout>
          <c:xMode val="edge"/>
          <c:yMode val="edge"/>
          <c:x val="0.20573360182963349"/>
          <c:y val="3.5398230088495575E-2"/>
        </c:manualLayout>
      </c:layout>
      <c:overlay val="0"/>
      <c:spPr>
        <a:noFill/>
        <a:ln w="25400">
          <a:noFill/>
        </a:ln>
      </c:spPr>
    </c:title>
    <c:autoTitleDeleted val="0"/>
    <c:plotArea>
      <c:layout>
        <c:manualLayout>
          <c:layoutTarget val="inner"/>
          <c:xMode val="edge"/>
          <c:yMode val="edge"/>
          <c:x val="0.17706576728499157"/>
          <c:y val="0.15535951811333318"/>
          <c:w val="0.62563237774030356"/>
          <c:h val="0.63716997709824708"/>
        </c:manualLayout>
      </c:layout>
      <c:lineChart>
        <c:grouping val="standard"/>
        <c:varyColors val="0"/>
        <c:ser>
          <c:idx val="0"/>
          <c:order val="0"/>
          <c:tx>
            <c:v>from 1 to 3 days</c:v>
          </c:tx>
          <c:spPr>
            <a:ln w="12700">
              <a:solidFill>
                <a:srgbClr val="000080"/>
              </a:solidFill>
              <a:prstDash val="solid"/>
            </a:ln>
          </c:spPr>
          <c:marker>
            <c:symbol val="none"/>
          </c:marker>
          <c:cat>
            <c:strRef>
              <c:f>[25]Sheet2!$A$3:$A$14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[25]Sheet2!$B$3:$B$14</c:f>
              <c:numCache>
                <c:formatCode>General</c:formatCode>
                <c:ptCount val="12"/>
                <c:pt idx="0">
                  <c:v>-0.06</c:v>
                </c:pt>
                <c:pt idx="1">
                  <c:v>-0.15</c:v>
                </c:pt>
                <c:pt idx="2">
                  <c:v>-0.19</c:v>
                </c:pt>
                <c:pt idx="3">
                  <c:v>-0.12</c:v>
                </c:pt>
                <c:pt idx="4">
                  <c:v>-0.16</c:v>
                </c:pt>
                <c:pt idx="5">
                  <c:v>-0.24</c:v>
                </c:pt>
                <c:pt idx="6">
                  <c:v>-0.28000000000000003</c:v>
                </c:pt>
                <c:pt idx="7">
                  <c:v>-0.34</c:v>
                </c:pt>
                <c:pt idx="8">
                  <c:v>-0.34</c:v>
                </c:pt>
                <c:pt idx="9">
                  <c:v>-0.16</c:v>
                </c:pt>
                <c:pt idx="10">
                  <c:v>-0.33</c:v>
                </c:pt>
                <c:pt idx="11">
                  <c:v>-0.43</c:v>
                </c:pt>
              </c:numCache>
            </c:numRef>
          </c:val>
          <c:smooth val="0"/>
        </c:ser>
        <c:ser>
          <c:idx val="1"/>
          <c:order val="1"/>
          <c:tx>
            <c:v>from 4 to 7 days</c:v>
          </c:tx>
          <c:spPr>
            <a:ln w="12700">
              <a:solidFill>
                <a:schemeClr val="accent6">
                  <a:lumMod val="75000"/>
                </a:schemeClr>
              </a:solidFill>
              <a:prstDash val="lgDash"/>
            </a:ln>
          </c:spPr>
          <c:marker>
            <c:symbol val="none"/>
          </c:marker>
          <c:cat>
            <c:strRef>
              <c:f>[25]Sheet2!$A$3:$A$14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[25]Sheet2!$C$3:$C$14</c:f>
              <c:numCache>
                <c:formatCode>General</c:formatCode>
                <c:ptCount val="12"/>
                <c:pt idx="0">
                  <c:v>-0.14000000000000001</c:v>
                </c:pt>
                <c:pt idx="1">
                  <c:v>-0.12</c:v>
                </c:pt>
                <c:pt idx="2">
                  <c:v>-0.04</c:v>
                </c:pt>
                <c:pt idx="3">
                  <c:v>-0.05</c:v>
                </c:pt>
                <c:pt idx="4">
                  <c:v>-0.06</c:v>
                </c:pt>
                <c:pt idx="5">
                  <c:v>-0.08</c:v>
                </c:pt>
                <c:pt idx="6">
                  <c:v>-0.11</c:v>
                </c:pt>
                <c:pt idx="7">
                  <c:v>-0.16</c:v>
                </c:pt>
                <c:pt idx="8">
                  <c:v>-7.0000000000000007E-2</c:v>
                </c:pt>
                <c:pt idx="9">
                  <c:v>0</c:v>
                </c:pt>
                <c:pt idx="10">
                  <c:v>-0.06</c:v>
                </c:pt>
                <c:pt idx="11">
                  <c:v>-0.43</c:v>
                </c:pt>
              </c:numCache>
            </c:numRef>
          </c:val>
          <c:smooth val="0"/>
        </c:ser>
        <c:ser>
          <c:idx val="2"/>
          <c:order val="2"/>
          <c:tx>
            <c:v>Over 8 days</c:v>
          </c:tx>
          <c:spPr>
            <a:ln w="12700">
              <a:solidFill>
                <a:srgbClr val="FF0000"/>
              </a:solidFill>
              <a:prstDash val="lgDashDot"/>
            </a:ln>
          </c:spPr>
          <c:marker>
            <c:symbol val="diamond"/>
            <c:size val="3"/>
            <c:spPr>
              <a:solidFill>
                <a:srgbClr val="FF0000"/>
              </a:solidFill>
              <a:ln>
                <a:solidFill>
                  <a:srgbClr val="FF0000"/>
                </a:solidFill>
                <a:prstDash val="solid"/>
              </a:ln>
            </c:spPr>
          </c:marker>
          <c:cat>
            <c:strRef>
              <c:f>[25]Sheet2!$A$3:$A$14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[25]Sheet2!$D$3:$D$14</c:f>
              <c:numCache>
                <c:formatCode>General</c:formatCode>
                <c:ptCount val="12"/>
                <c:pt idx="0">
                  <c:v>-0.01</c:v>
                </c:pt>
                <c:pt idx="1">
                  <c:v>-0.02</c:v>
                </c:pt>
                <c:pt idx="2">
                  <c:v>-0.03</c:v>
                </c:pt>
                <c:pt idx="3">
                  <c:v>0</c:v>
                </c:pt>
                <c:pt idx="4">
                  <c:v>0</c:v>
                </c:pt>
                <c:pt idx="5">
                  <c:v>-0.09</c:v>
                </c:pt>
                <c:pt idx="6">
                  <c:v>-0.12</c:v>
                </c:pt>
                <c:pt idx="7">
                  <c:v>-0.15</c:v>
                </c:pt>
                <c:pt idx="8">
                  <c:v>0</c:v>
                </c:pt>
                <c:pt idx="9">
                  <c:v>-0.21</c:v>
                </c:pt>
                <c:pt idx="10">
                  <c:v>-0.22</c:v>
                </c:pt>
                <c:pt idx="11">
                  <c:v>-0.26</c:v>
                </c:pt>
              </c:numCache>
            </c:numRef>
          </c:val>
          <c:smooth val="0"/>
        </c:ser>
        <c:ser>
          <c:idx val="3"/>
          <c:order val="3"/>
          <c:tx>
            <c:v>BIR</c:v>
          </c:tx>
          <c:spPr>
            <a:ln w="15875">
              <a:solidFill>
                <a:schemeClr val="accent1">
                  <a:lumMod val="75000"/>
                </a:schemeClr>
              </a:solidFill>
              <a:prstDash val="sysDash"/>
            </a:ln>
          </c:spPr>
          <c:marker>
            <c:symbol val="diamond"/>
            <c:size val="5"/>
            <c:spPr>
              <a:ln>
                <a:solidFill>
                  <a:schemeClr val="accent1">
                    <a:lumMod val="75000"/>
                  </a:schemeClr>
                </a:solidFill>
              </a:ln>
            </c:spPr>
          </c:marker>
          <c:cat>
            <c:strRef>
              <c:f>[25]Sheet2!$A$3:$A$14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[25]Sheet2!$E$3:$E$14</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116883456"/>
        <c:axId val="167064640"/>
      </c:lineChart>
      <c:catAx>
        <c:axId val="116883456"/>
        <c:scaling>
          <c:orientation val="minMax"/>
        </c:scaling>
        <c:delete val="0"/>
        <c:axPos val="b"/>
        <c:title>
          <c:tx>
            <c:rich>
              <a:bodyPr/>
              <a:lstStyle/>
              <a:p>
                <a:pPr>
                  <a:defRPr sz="700" baseline="0"/>
                </a:pPr>
                <a:r>
                  <a:rPr lang="en-US" sz="700" baseline="0"/>
                  <a:t>2017 </a:t>
                </a:r>
              </a:p>
            </c:rich>
          </c:tx>
          <c:layout>
            <c:manualLayout>
              <c:xMode val="edge"/>
              <c:yMode val="edge"/>
              <c:x val="0.71060680967712109"/>
              <c:y val="0.91831029970811173"/>
            </c:manualLayout>
          </c:layout>
          <c:overlay val="0"/>
        </c:title>
        <c:numFmt formatCode="@" sourceLinked="1"/>
        <c:majorTickMark val="out"/>
        <c:minorTickMark val="none"/>
        <c:tickLblPos val="low"/>
        <c:spPr>
          <a:ln w="3175">
            <a:solidFill>
              <a:srgbClr val="000000"/>
            </a:solidFill>
            <a:prstDash val="solid"/>
          </a:ln>
        </c:spPr>
        <c:txPr>
          <a:bodyPr rot="0" vert="horz"/>
          <a:lstStyle/>
          <a:p>
            <a:pPr>
              <a:defRPr sz="700" b="1" i="0" u="none" strike="noStrike" baseline="0">
                <a:solidFill>
                  <a:srgbClr val="000000"/>
                </a:solidFill>
                <a:latin typeface="Arial"/>
                <a:ea typeface="Arial"/>
                <a:cs typeface="Arial"/>
              </a:defRPr>
            </a:pPr>
            <a:endParaRPr lang="bg-BG"/>
          </a:p>
        </c:txPr>
        <c:crossAx val="167064640"/>
        <c:crosses val="autoZero"/>
        <c:auto val="1"/>
        <c:lblAlgn val="ctr"/>
        <c:lblOffset val="100"/>
        <c:tickLblSkip val="1"/>
        <c:tickMarkSkip val="1"/>
        <c:noMultiLvlLbl val="0"/>
      </c:catAx>
      <c:valAx>
        <c:axId val="167064640"/>
        <c:scaling>
          <c:orientation val="minMax"/>
          <c:max val="0.2"/>
          <c:min val="-0.5"/>
        </c:scaling>
        <c:delete val="0"/>
        <c:axPos val="l"/>
        <c:majorGridlines>
          <c:spPr>
            <a:ln w="3175">
              <a:solidFill>
                <a:srgbClr val="000000"/>
              </a:solidFill>
              <a:prstDash val="solid"/>
            </a:ln>
          </c:spPr>
        </c:majorGridlines>
        <c:title>
          <c:tx>
            <c:rich>
              <a:bodyPr rot="0" vert="horz"/>
              <a:lstStyle/>
              <a:p>
                <a:pPr>
                  <a:defRPr sz="700"/>
                </a:pPr>
                <a:r>
                  <a:rPr lang="en-US" sz="700"/>
                  <a:t>2016</a:t>
                </a:r>
              </a:p>
            </c:rich>
          </c:tx>
          <c:layout>
            <c:manualLayout>
              <c:xMode val="edge"/>
              <c:yMode val="edge"/>
              <c:x val="0.38541421985345248"/>
              <c:y val="0.91136815862618947"/>
            </c:manualLayout>
          </c:layout>
          <c:overlay val="0"/>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16883456"/>
        <c:crosses val="autoZero"/>
        <c:crossBetween val="between"/>
        <c:majorUnit val="5.000000000000001E-2"/>
      </c:valAx>
      <c:spPr>
        <a:solidFill>
          <a:srgbClr val="FFFFFF"/>
        </a:solidFill>
        <a:ln w="12700">
          <a:solidFill>
            <a:srgbClr val="808080"/>
          </a:solidFill>
          <a:prstDash val="solid"/>
        </a:ln>
      </c:spPr>
    </c:plotArea>
    <c:legend>
      <c:legendPos val="r"/>
      <c:layout>
        <c:manualLayout>
          <c:xMode val="edge"/>
          <c:yMode val="edge"/>
          <c:x val="0.81281611620905736"/>
          <c:y val="0.29498617982486702"/>
          <c:w val="0.16318385163569715"/>
          <c:h val="0.2122444428959655"/>
        </c:manualLayout>
      </c:layout>
      <c:overlay val="0"/>
      <c:spPr>
        <a:solidFill>
          <a:srgbClr val="FFFFFF"/>
        </a:solidFill>
        <a:ln w="3175">
          <a:solidFill>
            <a:srgbClr val="000000"/>
          </a:solidFill>
          <a:prstDash val="solid"/>
        </a:ln>
      </c:spPr>
      <c:txPr>
        <a:bodyPr/>
        <a:lstStyle/>
        <a:p>
          <a:pPr>
            <a:defRPr sz="64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Arial"/>
          <a:ea typeface="Arial"/>
          <a:cs typeface="Arial"/>
        </a:defRPr>
      </a:pPr>
      <a:endParaRPr lang="bg-BG"/>
    </a:p>
  </c:txPr>
  <c:printSettings>
    <c:headerFooter alignWithMargins="0"/>
    <c:pageMargins b="0.98425196850393704" l="0.74803149606299213" r="0.74803149606299213" t="0.98425196850393704" header="0.51181102362204722" footer="0.51181102362204722"/>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a:ea typeface="Arial"/>
                <a:cs typeface="Arial"/>
              </a:defRPr>
            </a:pPr>
            <a:r>
              <a:rPr lang="bg-BG" sz="1100" b="1"/>
              <a:t> </a:t>
            </a:r>
            <a:r>
              <a:rPr lang="en-US" sz="1100" b="1"/>
              <a:t>Government Securities in the</a:t>
            </a:r>
            <a:r>
              <a:rPr lang="en-US" sz="1100" b="1" baseline="0"/>
              <a:t> Portfolio of Insurance Corporations and Pension Funds</a:t>
            </a:r>
            <a:endParaRPr lang="bg-BG" sz="1100" b="1"/>
          </a:p>
        </c:rich>
      </c:tx>
      <c:layout>
        <c:manualLayout>
          <c:xMode val="edge"/>
          <c:yMode val="edge"/>
          <c:x val="0.19389594819166123"/>
          <c:y val="3.2828396450443699E-2"/>
        </c:manualLayout>
      </c:layout>
      <c:overlay val="0"/>
      <c:spPr>
        <a:noFill/>
        <a:ln w="25400">
          <a:noFill/>
        </a:ln>
      </c:spPr>
    </c:title>
    <c:autoTitleDeleted val="0"/>
    <c:view3D>
      <c:rotX val="17"/>
      <c:hPercent val="56"/>
      <c:rotY val="19"/>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569672222222222"/>
          <c:y val="0.15720000000000001"/>
          <c:w val="0.75895074074074076"/>
          <c:h val="0.57888027777777773"/>
        </c:manualLayout>
      </c:layout>
      <c:bar3DChart>
        <c:barDir val="col"/>
        <c:grouping val="clustered"/>
        <c:varyColors val="0"/>
        <c:ser>
          <c:idx val="0"/>
          <c:order val="0"/>
          <c:tx>
            <c:strRef>
              <c:f>[26]Sheet1!$B$5</c:f>
              <c:strCache>
                <c:ptCount val="1"/>
                <c:pt idx="0">
                  <c:v> Пенсионни фондове и застрахователнидружества</c:v>
                </c:pt>
              </c:strCache>
            </c:strRef>
          </c:tx>
          <c:spPr>
            <a:solidFill>
              <a:srgbClr val="69FFFF"/>
            </a:solidFill>
            <a:ln w="12700">
              <a:solidFill>
                <a:srgbClr val="000000"/>
              </a:solidFill>
              <a:prstDash val="solid"/>
            </a:ln>
          </c:spPr>
          <c:invertIfNegative val="0"/>
          <c:dLbls>
            <c:dLbl>
              <c:idx val="0"/>
              <c:layout>
                <c:manualLayout>
                  <c:x val="7.773380179329431E-2"/>
                  <c:y val="-0.11174242108625311"/>
                </c:manualLayout>
              </c:layout>
              <c:showLegendKey val="0"/>
              <c:showVal val="1"/>
              <c:showCatName val="0"/>
              <c:showSerName val="0"/>
              <c:showPercent val="0"/>
              <c:showBubbleSize val="0"/>
            </c:dLbl>
            <c:dLbl>
              <c:idx val="1"/>
              <c:layout>
                <c:manualLayout>
                  <c:x val="7.0167422967999715E-2"/>
                  <c:y val="-0.10614816277002126"/>
                </c:manualLayout>
              </c:layout>
              <c:showLegendKey val="0"/>
              <c:showVal val="1"/>
              <c:showCatName val="0"/>
              <c:showSerName val="0"/>
              <c:showPercent val="0"/>
              <c:showBubbleSize val="0"/>
            </c:dLbl>
            <c:dLbl>
              <c:idx val="2"/>
              <c:layout>
                <c:manualLayout>
                  <c:x val="8.0731575219764193E-2"/>
                  <c:y val="-9.9075115610548686E-2"/>
                </c:manualLayout>
              </c:layout>
              <c:showLegendKey val="0"/>
              <c:showVal val="1"/>
              <c:showCatName val="0"/>
              <c:showSerName val="0"/>
              <c:showPercent val="0"/>
              <c:showBubbleSize val="0"/>
            </c:dLbl>
            <c:dLbl>
              <c:idx val="3"/>
              <c:layout>
                <c:manualLayout>
                  <c:x val="8.5916851851851855E-2"/>
                  <c:y val="-0.11363083333333333"/>
                </c:manualLayout>
              </c:layout>
              <c:showLegendKey val="0"/>
              <c:showVal val="1"/>
              <c:showCatName val="0"/>
              <c:showSerName val="0"/>
              <c:showPercent val="0"/>
              <c:showBubbleSize val="0"/>
            </c:dLbl>
            <c:dLbl>
              <c:idx val="4"/>
              <c:layout>
                <c:manualLayout>
                  <c:x val="5.4148536639383238E-2"/>
                  <c:y val="-9.1311207885375612E-2"/>
                </c:manualLayout>
              </c:layout>
              <c:showLegendKey val="0"/>
              <c:showVal val="1"/>
              <c:showCatName val="0"/>
              <c:showSerName val="0"/>
              <c:showPercent val="0"/>
              <c:showBubbleSize val="0"/>
            </c:dLbl>
            <c:dLbl>
              <c:idx val="5"/>
              <c:layout>
                <c:manualLayout>
                  <c:x val="4.7011690863597133E-2"/>
                  <c:y val="-9.3008657638279563E-2"/>
                </c:manualLayout>
              </c:layout>
              <c:showLegendKey val="0"/>
              <c:showVal val="1"/>
              <c:showCatName val="0"/>
              <c:showSerName val="0"/>
              <c:showPercent val="0"/>
              <c:showBubbleSize val="0"/>
            </c:dLbl>
            <c:dLbl>
              <c:idx val="6"/>
              <c:layout>
                <c:manualLayout>
                  <c:xMode val="edge"/>
                  <c:yMode val="edge"/>
                  <c:x val="0.87432675044883301"/>
                  <c:y val="0.33585941411037651"/>
                </c:manualLayout>
              </c:layout>
              <c:showLegendKey val="0"/>
              <c:showVal val="1"/>
              <c:showCatName val="0"/>
              <c:showSerName val="0"/>
              <c:showPercent val="0"/>
              <c:showBubbleSize val="0"/>
            </c:dLbl>
            <c:dLbl>
              <c:idx val="7"/>
              <c:layout>
                <c:manualLayout>
                  <c:xMode val="edge"/>
                  <c:yMode val="edge"/>
                  <c:x val="0.97845601436265706"/>
                  <c:y val="0.32828363785224768"/>
                </c:manualLayout>
              </c:layout>
              <c:showLegendKey val="0"/>
              <c:showVal val="1"/>
              <c:showCatName val="0"/>
              <c:showSerName val="0"/>
              <c:showPercent val="0"/>
              <c:showBubbleSize val="0"/>
            </c:dLbl>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showLeaderLines val="0"/>
          </c:dLbls>
          <c:cat>
            <c:strRef>
              <c:f>[26]Sheet1!$C$4:$F$4</c:f>
              <c:strCache>
                <c:ptCount val="4"/>
                <c:pt idx="0">
                  <c:v>31.03.14</c:v>
                </c:pt>
                <c:pt idx="1">
                  <c:v>31.03.15</c:v>
                </c:pt>
                <c:pt idx="2">
                  <c:v>31.03.16</c:v>
                </c:pt>
                <c:pt idx="3">
                  <c:v>31.03.17</c:v>
                </c:pt>
              </c:strCache>
            </c:strRef>
          </c:cat>
          <c:val>
            <c:numRef>
              <c:f>[26]Sheet1!$C$5:$F$5</c:f>
              <c:numCache>
                <c:formatCode>General</c:formatCode>
                <c:ptCount val="4"/>
                <c:pt idx="0">
                  <c:v>1572.2</c:v>
                </c:pt>
                <c:pt idx="1">
                  <c:v>1790.6</c:v>
                </c:pt>
                <c:pt idx="2">
                  <c:v>1648.7</c:v>
                </c:pt>
                <c:pt idx="3">
                  <c:v>1523.1</c:v>
                </c:pt>
              </c:numCache>
            </c:numRef>
          </c:val>
        </c:ser>
        <c:dLbls>
          <c:showLegendKey val="0"/>
          <c:showVal val="0"/>
          <c:showCatName val="0"/>
          <c:showSerName val="0"/>
          <c:showPercent val="0"/>
          <c:showBubbleSize val="0"/>
        </c:dLbls>
        <c:gapWidth val="150"/>
        <c:gapDepth val="0"/>
        <c:shape val="box"/>
        <c:axId val="213382656"/>
        <c:axId val="135621440"/>
        <c:axId val="0"/>
      </c:bar3DChart>
      <c:catAx>
        <c:axId val="213382656"/>
        <c:scaling>
          <c:orientation val="minMax"/>
        </c:scaling>
        <c:delete val="0"/>
        <c:axPos val="b"/>
        <c:majorGridlines>
          <c:spPr>
            <a:ln w="3175">
              <a:solidFill>
                <a:srgbClr val="000000"/>
              </a:solidFill>
              <a:prstDash val="solid"/>
            </a:ln>
          </c:spPr>
        </c:majorGridlines>
        <c:numFmt formatCode="@"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135621440"/>
        <c:crosses val="autoZero"/>
        <c:auto val="1"/>
        <c:lblAlgn val="ctr"/>
        <c:lblOffset val="100"/>
        <c:tickLblSkip val="1"/>
        <c:tickMarkSkip val="1"/>
        <c:noMultiLvlLbl val="0"/>
      </c:catAx>
      <c:valAx>
        <c:axId val="135621440"/>
        <c:scaling>
          <c:orientation val="minMax"/>
          <c:max val="2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3382656"/>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450" b="0" i="0" u="none" strike="noStrike" baseline="0">
          <a:solidFill>
            <a:srgbClr val="000000"/>
          </a:solidFill>
          <a:latin typeface="Arial"/>
          <a:ea typeface="Arial"/>
          <a:cs typeface="Arial"/>
        </a:defRPr>
      </a:pPr>
      <a:endParaRPr lang="bg-BG"/>
    </a:p>
  </c:txPr>
  <c:printSettings>
    <c:headerFooter alignWithMargins="0">
      <c:oddFooter>&amp;LИзготвил: Ст. Кръстева
Проверил: К. Ангелова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sz="1000"/>
              <a:t>Volume</a:t>
            </a:r>
            <a:r>
              <a:rPr lang="en-US" sz="1000" baseline="0"/>
              <a:t> of Government Securities Transactions in the Secondary Market and Securities Transactions in the Bulgarian Stock Exchange and Over-the-counter Market</a:t>
            </a:r>
            <a:endParaRPr lang="bg-BG" sz="1000"/>
          </a:p>
        </c:rich>
      </c:tx>
      <c:layout>
        <c:manualLayout>
          <c:xMode val="edge"/>
          <c:yMode val="edge"/>
          <c:x val="0.12850072013978756"/>
          <c:y val="3.178793078563754E-2"/>
        </c:manualLayout>
      </c:layout>
      <c:overlay val="0"/>
      <c:spPr>
        <a:noFill/>
        <a:ln w="25400">
          <a:noFill/>
        </a:ln>
      </c:spPr>
    </c:title>
    <c:autoTitleDeleted val="0"/>
    <c:view3D>
      <c:rotX val="13"/>
      <c:hPercent val="38"/>
      <c:rotY val="11"/>
      <c:depthPercent val="500"/>
      <c:rAngAx val="1"/>
    </c:view3D>
    <c:floor>
      <c:thickness val="0"/>
      <c:spPr>
        <a:noFill/>
        <a:ln w="6350">
          <a:noFill/>
        </a:ln>
      </c:spPr>
    </c:floor>
    <c:sideWall>
      <c:thickness val="0"/>
      <c:spPr>
        <a:noFill/>
        <a:ln w="25400">
          <a:noFill/>
        </a:ln>
      </c:spPr>
    </c:sideWall>
    <c:backWall>
      <c:thickness val="0"/>
      <c:spPr>
        <a:noFill/>
        <a:ln w="25400">
          <a:noFill/>
        </a:ln>
      </c:spPr>
    </c:backWall>
    <c:plotArea>
      <c:layout>
        <c:manualLayout>
          <c:layoutTarget val="inner"/>
          <c:xMode val="edge"/>
          <c:yMode val="edge"/>
          <c:x val="0.15057909356725147"/>
          <c:y val="0.11162756410256411"/>
          <c:w val="0.79089862201831485"/>
          <c:h val="0.50057991452991457"/>
        </c:manualLayout>
      </c:layout>
      <c:bar3DChart>
        <c:barDir val="col"/>
        <c:grouping val="clustered"/>
        <c:varyColors val="0"/>
        <c:ser>
          <c:idx val="0"/>
          <c:order val="0"/>
          <c:tx>
            <c:strRef>
              <c:f>[27]графика!$A$3:$B$3</c:f>
              <c:strCache>
                <c:ptCount val="1"/>
                <c:pt idx="0">
                  <c:v>Government securities transactions</c:v>
                </c:pt>
              </c:strCache>
            </c:strRef>
          </c:tx>
          <c:spPr>
            <a:solidFill>
              <a:srgbClr val="8080FF"/>
            </a:solidFill>
            <a:ln w="12700">
              <a:solidFill>
                <a:srgbClr val="000000"/>
              </a:solidFill>
              <a:prstDash val="solid"/>
            </a:ln>
          </c:spPr>
          <c:invertIfNegative val="0"/>
          <c:cat>
            <c:strRef>
              <c:f>[27]графика!$C$2:$K$2</c:f>
              <c:strCache>
                <c:ptCount val="9"/>
                <c:pt idx="0">
                  <c:v>I quarter 15</c:v>
                </c:pt>
                <c:pt idx="1">
                  <c:v>II quarter 15</c:v>
                </c:pt>
                <c:pt idx="2">
                  <c:v>III quarter 15</c:v>
                </c:pt>
                <c:pt idx="3">
                  <c:v>IV quarter 15</c:v>
                </c:pt>
                <c:pt idx="4">
                  <c:v>I quarter 16</c:v>
                </c:pt>
                <c:pt idx="5">
                  <c:v>II quarter 16</c:v>
                </c:pt>
                <c:pt idx="6">
                  <c:v>III quarter 16</c:v>
                </c:pt>
                <c:pt idx="7">
                  <c:v>IV quarter 16</c:v>
                </c:pt>
                <c:pt idx="8">
                  <c:v>I guarter 17</c:v>
                </c:pt>
              </c:strCache>
            </c:strRef>
          </c:cat>
          <c:val>
            <c:numRef>
              <c:f>[27]графика!$C$3:$K$3</c:f>
              <c:numCache>
                <c:formatCode>General</c:formatCode>
                <c:ptCount val="9"/>
                <c:pt idx="0">
                  <c:v>5812664815.8999996</c:v>
                </c:pt>
                <c:pt idx="1">
                  <c:v>7029838226.9899998</c:v>
                </c:pt>
                <c:pt idx="2">
                  <c:v>6478513818.2200003</c:v>
                </c:pt>
                <c:pt idx="3">
                  <c:v>8872467953.0300007</c:v>
                </c:pt>
                <c:pt idx="4">
                  <c:v>3258402033.04</c:v>
                </c:pt>
                <c:pt idx="5">
                  <c:v>5511102128.5600004</c:v>
                </c:pt>
                <c:pt idx="6">
                  <c:v>5810866318.25</c:v>
                </c:pt>
                <c:pt idx="7">
                  <c:v>4787236885.2600002</c:v>
                </c:pt>
                <c:pt idx="8">
                  <c:v>3187313632.9000001</c:v>
                </c:pt>
              </c:numCache>
            </c:numRef>
          </c:val>
        </c:ser>
        <c:ser>
          <c:idx val="1"/>
          <c:order val="1"/>
          <c:tx>
            <c:strRef>
              <c:f>[27]графика!$A$4:$B$4</c:f>
              <c:strCache>
                <c:ptCount val="1"/>
                <c:pt idx="0">
                  <c:v>Securities transactions (Bulgarian Stock Exchange and over-the-counter market)</c:v>
                </c:pt>
              </c:strCache>
            </c:strRef>
          </c:tx>
          <c:spPr>
            <a:solidFill>
              <a:srgbClr val="802060"/>
            </a:solidFill>
            <a:ln w="12700">
              <a:solidFill>
                <a:srgbClr val="000000"/>
              </a:solidFill>
              <a:prstDash val="solid"/>
            </a:ln>
          </c:spPr>
          <c:invertIfNegative val="0"/>
          <c:cat>
            <c:strRef>
              <c:f>[27]графика!$C$2:$K$2</c:f>
              <c:strCache>
                <c:ptCount val="9"/>
                <c:pt idx="0">
                  <c:v>I quarter 15</c:v>
                </c:pt>
                <c:pt idx="1">
                  <c:v>II quarter 15</c:v>
                </c:pt>
                <c:pt idx="2">
                  <c:v>III quarter 15</c:v>
                </c:pt>
                <c:pt idx="3">
                  <c:v>IV quarter 15</c:v>
                </c:pt>
                <c:pt idx="4">
                  <c:v>I quarter 16</c:v>
                </c:pt>
                <c:pt idx="5">
                  <c:v>II quarter 16</c:v>
                </c:pt>
                <c:pt idx="6">
                  <c:v>III quarter 16</c:v>
                </c:pt>
                <c:pt idx="7">
                  <c:v>IV quarter 16</c:v>
                </c:pt>
                <c:pt idx="8">
                  <c:v>I guarter 17</c:v>
                </c:pt>
              </c:strCache>
            </c:strRef>
          </c:cat>
          <c:val>
            <c:numRef>
              <c:f>[27]графика!$C$4:$K$4</c:f>
              <c:numCache>
                <c:formatCode>General</c:formatCode>
                <c:ptCount val="9"/>
                <c:pt idx="0">
                  <c:v>58354438.290000007</c:v>
                </c:pt>
                <c:pt idx="1">
                  <c:v>29976816.460000001</c:v>
                </c:pt>
                <c:pt idx="2">
                  <c:v>11876790.439999999</c:v>
                </c:pt>
                <c:pt idx="3">
                  <c:v>30821820.100000001</c:v>
                </c:pt>
                <c:pt idx="4">
                  <c:v>99564111.260000005</c:v>
                </c:pt>
                <c:pt idx="5">
                  <c:v>12852790.439999999</c:v>
                </c:pt>
                <c:pt idx="6">
                  <c:v>11176790.439999999</c:v>
                </c:pt>
                <c:pt idx="7">
                  <c:v>12123790.439999999</c:v>
                </c:pt>
                <c:pt idx="8">
                  <c:v>0</c:v>
                </c:pt>
              </c:numCache>
            </c:numRef>
          </c:val>
        </c:ser>
        <c:ser>
          <c:idx val="2"/>
          <c:order val="2"/>
          <c:tx>
            <c:v>Government securities transactions</c:v>
          </c:tx>
          <c:invertIfNegative val="0"/>
          <c:val>
            <c:numLit>
              <c:formatCode>General</c:formatCode>
              <c:ptCount val="1"/>
              <c:pt idx="0">
                <c:v>1</c:v>
              </c:pt>
            </c:numLit>
          </c:val>
        </c:ser>
        <c:dLbls>
          <c:showLegendKey val="0"/>
          <c:showVal val="0"/>
          <c:showCatName val="0"/>
          <c:showSerName val="0"/>
          <c:showPercent val="0"/>
          <c:showBubbleSize val="0"/>
        </c:dLbls>
        <c:gapWidth val="150"/>
        <c:gapDepth val="0"/>
        <c:shape val="box"/>
        <c:axId val="193165312"/>
        <c:axId val="115170048"/>
        <c:axId val="0"/>
      </c:bar3DChart>
      <c:catAx>
        <c:axId val="19316531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115170048"/>
        <c:crosses val="autoZero"/>
        <c:auto val="1"/>
        <c:lblAlgn val="ctr"/>
        <c:lblOffset val="100"/>
        <c:tickLblSkip val="1"/>
        <c:tickMarkSkip val="1"/>
        <c:noMultiLvlLbl val="0"/>
      </c:catAx>
      <c:valAx>
        <c:axId val="115170048"/>
        <c:scaling>
          <c:orientation val="minMax"/>
          <c:max val="10000000000"/>
        </c:scaling>
        <c:delete val="0"/>
        <c:axPos val="l"/>
        <c:majorGridlines>
          <c:spPr>
            <a:ln w="3175">
              <a:solidFill>
                <a:srgbClr val="000000"/>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93165312"/>
        <c:crosses val="autoZero"/>
        <c:crossBetween val="between"/>
        <c:dispUnits>
          <c:builtInUnit val="millions"/>
          <c:dispUnitsLbl>
            <c:layout>
              <c:manualLayout>
                <c:xMode val="edge"/>
                <c:yMode val="edge"/>
                <c:x val="7.1674561403508766E-2"/>
                <c:y val="0.10873440170940171"/>
              </c:manualLayout>
            </c:layout>
            <c:tx>
              <c:rich>
                <a:bodyPr rot="0" vert="horz"/>
                <a:lstStyle/>
                <a:p>
                  <a:pPr algn="ctr">
                    <a:defRPr sz="800" b="1" i="0" u="none" strike="noStrike" baseline="0">
                      <a:solidFill>
                        <a:srgbClr val="000000"/>
                      </a:solidFill>
                      <a:latin typeface="Arial"/>
                      <a:ea typeface="Arial"/>
                      <a:cs typeface="Arial"/>
                    </a:defRPr>
                  </a:pPr>
                  <a:r>
                    <a:rPr lang="en-US" sz="800"/>
                    <a:t>(BGN milion)</a:t>
                  </a:r>
                  <a:endParaRPr lang="bg-BG" sz="800"/>
                </a:p>
              </c:rich>
            </c:tx>
            <c:spPr>
              <a:noFill/>
              <a:ln w="25400">
                <a:noFill/>
              </a:ln>
            </c:spPr>
          </c:dispUnitsLbl>
        </c:dispUnits>
      </c:valAx>
      <c:spPr>
        <a:noFill/>
        <a:ln w="25400">
          <a:noFill/>
        </a:ln>
      </c:spPr>
    </c:plotArea>
    <c:legend>
      <c:legendPos val="r"/>
      <c:legendEntry>
        <c:idx val="2"/>
        <c:delete val="1"/>
      </c:legendEntry>
      <c:layout>
        <c:manualLayout>
          <c:xMode val="edge"/>
          <c:yMode val="edge"/>
          <c:x val="0.14762426980749971"/>
          <c:y val="0.73831604043384602"/>
          <c:w val="0.76003933352342101"/>
          <c:h val="4.3256089933768505E-2"/>
        </c:manualLayout>
      </c:layout>
      <c:overlay val="0"/>
      <c:txPr>
        <a:bodyPr/>
        <a:lstStyle/>
        <a:p>
          <a:pPr>
            <a:defRPr sz="760" baseline="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latin typeface="Arial" panose="020B0604020202020204" pitchFamily="34" charset="0"/>
                <a:cs typeface="Arial" panose="020B0604020202020204" pitchFamily="34" charset="0"/>
              </a:defRPr>
            </a:pPr>
            <a:r>
              <a:rPr lang="en-US" sz="1100" b="1">
                <a:latin typeface="Arial" panose="020B0604020202020204" pitchFamily="34" charset="0"/>
                <a:cs typeface="Arial" panose="020B0604020202020204" pitchFamily="34" charset="0"/>
              </a:rPr>
              <a:t>Bid and Offer Quotations of USD-denominated Government Securities Issued under ZUNK</a:t>
            </a:r>
            <a:endParaRPr lang="bg-BG" sz="1100" b="1">
              <a:latin typeface="Arial" panose="020B0604020202020204" pitchFamily="34" charset="0"/>
              <a:cs typeface="Arial" panose="020B0604020202020204" pitchFamily="34" charset="0"/>
            </a:endParaRPr>
          </a:p>
        </c:rich>
      </c:tx>
      <c:layout>
        <c:manualLayout>
          <c:xMode val="edge"/>
          <c:yMode val="edge"/>
          <c:x val="0.11260511646098098"/>
          <c:y val="2.7355569317880208E-2"/>
        </c:manualLayout>
      </c:layout>
      <c:overlay val="0"/>
      <c:spPr>
        <a:noFill/>
        <a:ln w="25400">
          <a:noFill/>
        </a:ln>
      </c:spPr>
    </c:title>
    <c:autoTitleDeleted val="0"/>
    <c:plotArea>
      <c:layout>
        <c:manualLayout>
          <c:layoutTarget val="inner"/>
          <c:xMode val="edge"/>
          <c:yMode val="edge"/>
          <c:x val="0.13873632809743569"/>
          <c:y val="0.17173265023378895"/>
          <c:w val="0.77775990139765072"/>
          <c:h val="0.56897506599313241"/>
        </c:manualLayout>
      </c:layout>
      <c:lineChart>
        <c:grouping val="standard"/>
        <c:varyColors val="0"/>
        <c:ser>
          <c:idx val="2"/>
          <c:order val="0"/>
          <c:tx>
            <c:v>bid</c:v>
          </c:tx>
          <c:spPr>
            <a:ln w="25400">
              <a:solidFill>
                <a:srgbClr val="FF00FF"/>
              </a:solidFill>
              <a:prstDash val="solid"/>
            </a:ln>
          </c:spPr>
          <c:marker>
            <c:symbol val="none"/>
          </c:marker>
          <c:cat>
            <c:numRef>
              <c:f>'[28]ДАННИ 5-8'!$A$1693:$A$1755</c:f>
              <c:numCache>
                <c:formatCode>General</c:formatCode>
                <c:ptCount val="63"/>
                <c:pt idx="0">
                  <c:v>42738</c:v>
                </c:pt>
                <c:pt idx="1">
                  <c:v>42739</c:v>
                </c:pt>
                <c:pt idx="2">
                  <c:v>42740</c:v>
                </c:pt>
                <c:pt idx="3">
                  <c:v>42741</c:v>
                </c:pt>
                <c:pt idx="4">
                  <c:v>42744</c:v>
                </c:pt>
                <c:pt idx="5">
                  <c:v>42745</c:v>
                </c:pt>
                <c:pt idx="6">
                  <c:v>42746</c:v>
                </c:pt>
                <c:pt idx="7">
                  <c:v>42747</c:v>
                </c:pt>
                <c:pt idx="8">
                  <c:v>42748</c:v>
                </c:pt>
                <c:pt idx="9">
                  <c:v>42751</c:v>
                </c:pt>
                <c:pt idx="10">
                  <c:v>42752</c:v>
                </c:pt>
                <c:pt idx="11">
                  <c:v>42753</c:v>
                </c:pt>
                <c:pt idx="12">
                  <c:v>42754</c:v>
                </c:pt>
                <c:pt idx="13">
                  <c:v>42755</c:v>
                </c:pt>
                <c:pt idx="14">
                  <c:v>42758</c:v>
                </c:pt>
                <c:pt idx="15">
                  <c:v>42759</c:v>
                </c:pt>
                <c:pt idx="16">
                  <c:v>42760</c:v>
                </c:pt>
                <c:pt idx="17">
                  <c:v>42761</c:v>
                </c:pt>
                <c:pt idx="18">
                  <c:v>42762</c:v>
                </c:pt>
                <c:pt idx="19">
                  <c:v>42765</c:v>
                </c:pt>
                <c:pt idx="20">
                  <c:v>42766</c:v>
                </c:pt>
                <c:pt idx="21">
                  <c:v>42767</c:v>
                </c:pt>
                <c:pt idx="22">
                  <c:v>42768</c:v>
                </c:pt>
                <c:pt idx="23">
                  <c:v>42769</c:v>
                </c:pt>
                <c:pt idx="24">
                  <c:v>42772</c:v>
                </c:pt>
                <c:pt idx="25">
                  <c:v>42773</c:v>
                </c:pt>
                <c:pt idx="26">
                  <c:v>42774</c:v>
                </c:pt>
                <c:pt idx="27">
                  <c:v>42775</c:v>
                </c:pt>
                <c:pt idx="28">
                  <c:v>42776</c:v>
                </c:pt>
                <c:pt idx="29">
                  <c:v>42779</c:v>
                </c:pt>
                <c:pt idx="30">
                  <c:v>42780</c:v>
                </c:pt>
                <c:pt idx="31">
                  <c:v>42781</c:v>
                </c:pt>
                <c:pt idx="32">
                  <c:v>42782</c:v>
                </c:pt>
                <c:pt idx="33">
                  <c:v>42783</c:v>
                </c:pt>
                <c:pt idx="34">
                  <c:v>42786</c:v>
                </c:pt>
                <c:pt idx="35">
                  <c:v>42787</c:v>
                </c:pt>
                <c:pt idx="36">
                  <c:v>42788</c:v>
                </c:pt>
                <c:pt idx="37">
                  <c:v>42789</c:v>
                </c:pt>
                <c:pt idx="38">
                  <c:v>42790</c:v>
                </c:pt>
                <c:pt idx="39">
                  <c:v>42793</c:v>
                </c:pt>
                <c:pt idx="40">
                  <c:v>42794</c:v>
                </c:pt>
                <c:pt idx="41">
                  <c:v>42795</c:v>
                </c:pt>
                <c:pt idx="42">
                  <c:v>42796</c:v>
                </c:pt>
                <c:pt idx="43">
                  <c:v>42800</c:v>
                </c:pt>
                <c:pt idx="44">
                  <c:v>42801</c:v>
                </c:pt>
                <c:pt idx="45">
                  <c:v>42802</c:v>
                </c:pt>
                <c:pt idx="46">
                  <c:v>42803</c:v>
                </c:pt>
                <c:pt idx="47">
                  <c:v>42804</c:v>
                </c:pt>
                <c:pt idx="48">
                  <c:v>42807</c:v>
                </c:pt>
                <c:pt idx="49">
                  <c:v>42808</c:v>
                </c:pt>
                <c:pt idx="50">
                  <c:v>42809</c:v>
                </c:pt>
                <c:pt idx="51">
                  <c:v>42810</c:v>
                </c:pt>
                <c:pt idx="52">
                  <c:v>42811</c:v>
                </c:pt>
                <c:pt idx="53">
                  <c:v>42814</c:v>
                </c:pt>
                <c:pt idx="54">
                  <c:v>42815</c:v>
                </c:pt>
                <c:pt idx="55">
                  <c:v>42816</c:v>
                </c:pt>
                <c:pt idx="56">
                  <c:v>42817</c:v>
                </c:pt>
                <c:pt idx="57">
                  <c:v>42818</c:v>
                </c:pt>
                <c:pt idx="58">
                  <c:v>42821</c:v>
                </c:pt>
                <c:pt idx="59">
                  <c:v>42822</c:v>
                </c:pt>
                <c:pt idx="60">
                  <c:v>42823</c:v>
                </c:pt>
                <c:pt idx="61">
                  <c:v>42824</c:v>
                </c:pt>
                <c:pt idx="62">
                  <c:v>42825</c:v>
                </c:pt>
              </c:numCache>
            </c:numRef>
          </c:cat>
          <c:val>
            <c:numRef>
              <c:f>'[28]ДАННИ 5-8'!$B$1693:$B$1755</c:f>
              <c:numCache>
                <c:formatCode>General</c:formatCode>
                <c:ptCount val="63"/>
                <c:pt idx="0">
                  <c:v>99.2</c:v>
                </c:pt>
                <c:pt idx="1">
                  <c:v>99.2</c:v>
                </c:pt>
                <c:pt idx="2">
                  <c:v>99</c:v>
                </c:pt>
                <c:pt idx="3">
                  <c:v>99</c:v>
                </c:pt>
                <c:pt idx="4">
                  <c:v>99</c:v>
                </c:pt>
                <c:pt idx="5">
                  <c:v>99</c:v>
                </c:pt>
                <c:pt idx="6">
                  <c:v>99</c:v>
                </c:pt>
                <c:pt idx="7">
                  <c:v>99</c:v>
                </c:pt>
                <c:pt idx="8">
                  <c:v>99</c:v>
                </c:pt>
                <c:pt idx="9">
                  <c:v>99</c:v>
                </c:pt>
                <c:pt idx="10">
                  <c:v>99</c:v>
                </c:pt>
                <c:pt idx="11">
                  <c:v>99</c:v>
                </c:pt>
                <c:pt idx="12">
                  <c:v>99</c:v>
                </c:pt>
                <c:pt idx="13">
                  <c:v>99</c:v>
                </c:pt>
                <c:pt idx="14">
                  <c:v>99.2</c:v>
                </c:pt>
                <c:pt idx="15">
                  <c:v>99</c:v>
                </c:pt>
                <c:pt idx="16">
                  <c:v>99</c:v>
                </c:pt>
                <c:pt idx="17">
                  <c:v>99</c:v>
                </c:pt>
                <c:pt idx="18">
                  <c:v>99</c:v>
                </c:pt>
                <c:pt idx="19">
                  <c:v>99</c:v>
                </c:pt>
                <c:pt idx="20">
                  <c:v>99</c:v>
                </c:pt>
                <c:pt idx="21">
                  <c:v>99</c:v>
                </c:pt>
                <c:pt idx="22">
                  <c:v>99</c:v>
                </c:pt>
                <c:pt idx="23">
                  <c:v>99</c:v>
                </c:pt>
                <c:pt idx="24">
                  <c:v>99.1</c:v>
                </c:pt>
                <c:pt idx="25">
                  <c:v>99.5</c:v>
                </c:pt>
                <c:pt idx="26">
                  <c:v>99.15</c:v>
                </c:pt>
                <c:pt idx="27">
                  <c:v>99.15</c:v>
                </c:pt>
                <c:pt idx="28">
                  <c:v>99</c:v>
                </c:pt>
                <c:pt idx="29">
                  <c:v>99</c:v>
                </c:pt>
                <c:pt idx="30">
                  <c:v>99</c:v>
                </c:pt>
                <c:pt idx="31">
                  <c:v>99</c:v>
                </c:pt>
                <c:pt idx="32">
                  <c:v>99</c:v>
                </c:pt>
                <c:pt idx="33">
                  <c:v>99</c:v>
                </c:pt>
                <c:pt idx="34">
                  <c:v>99.15</c:v>
                </c:pt>
                <c:pt idx="35">
                  <c:v>99.75</c:v>
                </c:pt>
                <c:pt idx="36">
                  <c:v>99</c:v>
                </c:pt>
                <c:pt idx="37">
                  <c:v>99</c:v>
                </c:pt>
                <c:pt idx="38">
                  <c:v>99</c:v>
                </c:pt>
                <c:pt idx="39">
                  <c:v>99</c:v>
                </c:pt>
                <c:pt idx="40">
                  <c:v>99</c:v>
                </c:pt>
                <c:pt idx="41">
                  <c:v>99</c:v>
                </c:pt>
                <c:pt idx="42">
                  <c:v>99</c:v>
                </c:pt>
                <c:pt idx="43">
                  <c:v>99</c:v>
                </c:pt>
                <c:pt idx="44">
                  <c:v>99</c:v>
                </c:pt>
                <c:pt idx="45">
                  <c:v>99</c:v>
                </c:pt>
                <c:pt idx="46">
                  <c:v>99</c:v>
                </c:pt>
                <c:pt idx="47">
                  <c:v>99</c:v>
                </c:pt>
                <c:pt idx="48">
                  <c:v>99</c:v>
                </c:pt>
                <c:pt idx="49">
                  <c:v>99</c:v>
                </c:pt>
                <c:pt idx="50">
                  <c:v>99</c:v>
                </c:pt>
                <c:pt idx="51">
                  <c:v>99</c:v>
                </c:pt>
                <c:pt idx="52">
                  <c:v>99</c:v>
                </c:pt>
                <c:pt idx="53">
                  <c:v>99</c:v>
                </c:pt>
                <c:pt idx="54">
                  <c:v>99</c:v>
                </c:pt>
                <c:pt idx="55">
                  <c:v>99</c:v>
                </c:pt>
                <c:pt idx="56">
                  <c:v>99</c:v>
                </c:pt>
                <c:pt idx="57">
                  <c:v>99</c:v>
                </c:pt>
                <c:pt idx="58">
                  <c:v>99</c:v>
                </c:pt>
                <c:pt idx="59">
                  <c:v>99</c:v>
                </c:pt>
                <c:pt idx="60">
                  <c:v>99</c:v>
                </c:pt>
                <c:pt idx="61">
                  <c:v>99</c:v>
                </c:pt>
                <c:pt idx="62">
                  <c:v>99</c:v>
                </c:pt>
              </c:numCache>
            </c:numRef>
          </c:val>
          <c:smooth val="0"/>
        </c:ser>
        <c:ser>
          <c:idx val="4"/>
          <c:order val="1"/>
          <c:tx>
            <c:v>offer</c:v>
          </c:tx>
          <c:spPr>
            <a:ln w="12700">
              <a:solidFill>
                <a:srgbClr val="800000"/>
              </a:solidFill>
              <a:prstDash val="sysDash"/>
            </a:ln>
          </c:spPr>
          <c:marker>
            <c:symbol val="none"/>
          </c:marker>
          <c:cat>
            <c:numRef>
              <c:f>'[28]ДАННИ 5-8'!$A$1693:$A$1755</c:f>
              <c:numCache>
                <c:formatCode>General</c:formatCode>
                <c:ptCount val="63"/>
                <c:pt idx="0">
                  <c:v>42738</c:v>
                </c:pt>
                <c:pt idx="1">
                  <c:v>42739</c:v>
                </c:pt>
                <c:pt idx="2">
                  <c:v>42740</c:v>
                </c:pt>
                <c:pt idx="3">
                  <c:v>42741</c:v>
                </c:pt>
                <c:pt idx="4">
                  <c:v>42744</c:v>
                </c:pt>
                <c:pt idx="5">
                  <c:v>42745</c:v>
                </c:pt>
                <c:pt idx="6">
                  <c:v>42746</c:v>
                </c:pt>
                <c:pt idx="7">
                  <c:v>42747</c:v>
                </c:pt>
                <c:pt idx="8">
                  <c:v>42748</c:v>
                </c:pt>
                <c:pt idx="9">
                  <c:v>42751</c:v>
                </c:pt>
                <c:pt idx="10">
                  <c:v>42752</c:v>
                </c:pt>
                <c:pt idx="11">
                  <c:v>42753</c:v>
                </c:pt>
                <c:pt idx="12">
                  <c:v>42754</c:v>
                </c:pt>
                <c:pt idx="13">
                  <c:v>42755</c:v>
                </c:pt>
                <c:pt idx="14">
                  <c:v>42758</c:v>
                </c:pt>
                <c:pt idx="15">
                  <c:v>42759</c:v>
                </c:pt>
                <c:pt idx="16">
                  <c:v>42760</c:v>
                </c:pt>
                <c:pt idx="17">
                  <c:v>42761</c:v>
                </c:pt>
                <c:pt idx="18">
                  <c:v>42762</c:v>
                </c:pt>
                <c:pt idx="19">
                  <c:v>42765</c:v>
                </c:pt>
                <c:pt idx="20">
                  <c:v>42766</c:v>
                </c:pt>
                <c:pt idx="21">
                  <c:v>42767</c:v>
                </c:pt>
                <c:pt idx="22">
                  <c:v>42768</c:v>
                </c:pt>
                <c:pt idx="23">
                  <c:v>42769</c:v>
                </c:pt>
                <c:pt idx="24">
                  <c:v>42772</c:v>
                </c:pt>
                <c:pt idx="25">
                  <c:v>42773</c:v>
                </c:pt>
                <c:pt idx="26">
                  <c:v>42774</c:v>
                </c:pt>
                <c:pt idx="27">
                  <c:v>42775</c:v>
                </c:pt>
                <c:pt idx="28">
                  <c:v>42776</c:v>
                </c:pt>
                <c:pt idx="29">
                  <c:v>42779</c:v>
                </c:pt>
                <c:pt idx="30">
                  <c:v>42780</c:v>
                </c:pt>
                <c:pt idx="31">
                  <c:v>42781</c:v>
                </c:pt>
                <c:pt idx="32">
                  <c:v>42782</c:v>
                </c:pt>
                <c:pt idx="33">
                  <c:v>42783</c:v>
                </c:pt>
                <c:pt idx="34">
                  <c:v>42786</c:v>
                </c:pt>
                <c:pt idx="35">
                  <c:v>42787</c:v>
                </c:pt>
                <c:pt idx="36">
                  <c:v>42788</c:v>
                </c:pt>
                <c:pt idx="37">
                  <c:v>42789</c:v>
                </c:pt>
                <c:pt idx="38">
                  <c:v>42790</c:v>
                </c:pt>
                <c:pt idx="39">
                  <c:v>42793</c:v>
                </c:pt>
                <c:pt idx="40">
                  <c:v>42794</c:v>
                </c:pt>
                <c:pt idx="41">
                  <c:v>42795</c:v>
                </c:pt>
                <c:pt idx="42">
                  <c:v>42796</c:v>
                </c:pt>
                <c:pt idx="43">
                  <c:v>42800</c:v>
                </c:pt>
                <c:pt idx="44">
                  <c:v>42801</c:v>
                </c:pt>
                <c:pt idx="45">
                  <c:v>42802</c:v>
                </c:pt>
                <c:pt idx="46">
                  <c:v>42803</c:v>
                </c:pt>
                <c:pt idx="47">
                  <c:v>42804</c:v>
                </c:pt>
                <c:pt idx="48">
                  <c:v>42807</c:v>
                </c:pt>
                <c:pt idx="49">
                  <c:v>42808</c:v>
                </c:pt>
                <c:pt idx="50">
                  <c:v>42809</c:v>
                </c:pt>
                <c:pt idx="51">
                  <c:v>42810</c:v>
                </c:pt>
                <c:pt idx="52">
                  <c:v>42811</c:v>
                </c:pt>
                <c:pt idx="53">
                  <c:v>42814</c:v>
                </c:pt>
                <c:pt idx="54">
                  <c:v>42815</c:v>
                </c:pt>
                <c:pt idx="55">
                  <c:v>42816</c:v>
                </c:pt>
                <c:pt idx="56">
                  <c:v>42817</c:v>
                </c:pt>
                <c:pt idx="57">
                  <c:v>42818</c:v>
                </c:pt>
                <c:pt idx="58">
                  <c:v>42821</c:v>
                </c:pt>
                <c:pt idx="59">
                  <c:v>42822</c:v>
                </c:pt>
                <c:pt idx="60">
                  <c:v>42823</c:v>
                </c:pt>
                <c:pt idx="61">
                  <c:v>42824</c:v>
                </c:pt>
                <c:pt idx="62">
                  <c:v>42825</c:v>
                </c:pt>
              </c:numCache>
            </c:numRef>
          </c:cat>
          <c:val>
            <c:numRef>
              <c:f>'[28]ДАННИ 5-8'!$C$1693:$C$1755</c:f>
              <c:numCache>
                <c:formatCode>General</c:formatCode>
                <c:ptCount val="63"/>
                <c:pt idx="0">
                  <c:v>100.2</c:v>
                </c:pt>
                <c:pt idx="1">
                  <c:v>100</c:v>
                </c:pt>
                <c:pt idx="2">
                  <c:v>100</c:v>
                </c:pt>
                <c:pt idx="3">
                  <c:v>100</c:v>
                </c:pt>
                <c:pt idx="4">
                  <c:v>100</c:v>
                </c:pt>
                <c:pt idx="5">
                  <c:v>100</c:v>
                </c:pt>
                <c:pt idx="6">
                  <c:v>100</c:v>
                </c:pt>
                <c:pt idx="7">
                  <c:v>100</c:v>
                </c:pt>
                <c:pt idx="8">
                  <c:v>100</c:v>
                </c:pt>
                <c:pt idx="9">
                  <c:v>100</c:v>
                </c:pt>
                <c:pt idx="10">
                  <c:v>100</c:v>
                </c:pt>
                <c:pt idx="11">
                  <c:v>100</c:v>
                </c:pt>
                <c:pt idx="12">
                  <c:v>100</c:v>
                </c:pt>
                <c:pt idx="13">
                  <c:v>100</c:v>
                </c:pt>
                <c:pt idx="14">
                  <c:v>100.2</c:v>
                </c:pt>
                <c:pt idx="15">
                  <c:v>99.25</c:v>
                </c:pt>
                <c:pt idx="16">
                  <c:v>100</c:v>
                </c:pt>
                <c:pt idx="17">
                  <c:v>100</c:v>
                </c:pt>
                <c:pt idx="18">
                  <c:v>100</c:v>
                </c:pt>
                <c:pt idx="19">
                  <c:v>100</c:v>
                </c:pt>
                <c:pt idx="20">
                  <c:v>100</c:v>
                </c:pt>
                <c:pt idx="21">
                  <c:v>100</c:v>
                </c:pt>
                <c:pt idx="22">
                  <c:v>100</c:v>
                </c:pt>
                <c:pt idx="23">
                  <c:v>100</c:v>
                </c:pt>
                <c:pt idx="24">
                  <c:v>100.1</c:v>
                </c:pt>
                <c:pt idx="25">
                  <c:v>99.75</c:v>
                </c:pt>
                <c:pt idx="26">
                  <c:v>100</c:v>
                </c:pt>
                <c:pt idx="27">
                  <c:v>100</c:v>
                </c:pt>
                <c:pt idx="28">
                  <c:v>100</c:v>
                </c:pt>
                <c:pt idx="29">
                  <c:v>100</c:v>
                </c:pt>
                <c:pt idx="30">
                  <c:v>100</c:v>
                </c:pt>
                <c:pt idx="31">
                  <c:v>100</c:v>
                </c:pt>
                <c:pt idx="32">
                  <c:v>100</c:v>
                </c:pt>
                <c:pt idx="33">
                  <c:v>100</c:v>
                </c:pt>
                <c:pt idx="34">
                  <c:v>100</c:v>
                </c:pt>
                <c:pt idx="35">
                  <c:v>100</c:v>
                </c:pt>
                <c:pt idx="36">
                  <c:v>100</c:v>
                </c:pt>
                <c:pt idx="37">
                  <c:v>100</c:v>
                </c:pt>
                <c:pt idx="38">
                  <c:v>100</c:v>
                </c:pt>
                <c:pt idx="39">
                  <c:v>100</c:v>
                </c:pt>
                <c:pt idx="40">
                  <c:v>100</c:v>
                </c:pt>
                <c:pt idx="41">
                  <c:v>100</c:v>
                </c:pt>
                <c:pt idx="42">
                  <c:v>100</c:v>
                </c:pt>
                <c:pt idx="43">
                  <c:v>100</c:v>
                </c:pt>
                <c:pt idx="44">
                  <c:v>100</c:v>
                </c:pt>
                <c:pt idx="45">
                  <c:v>100</c:v>
                </c:pt>
                <c:pt idx="46">
                  <c:v>100</c:v>
                </c:pt>
                <c:pt idx="47">
                  <c:v>100</c:v>
                </c:pt>
                <c:pt idx="48">
                  <c:v>100</c:v>
                </c:pt>
                <c:pt idx="49">
                  <c:v>100</c:v>
                </c:pt>
                <c:pt idx="50">
                  <c:v>100</c:v>
                </c:pt>
                <c:pt idx="51">
                  <c:v>100</c:v>
                </c:pt>
                <c:pt idx="52">
                  <c:v>100</c:v>
                </c:pt>
                <c:pt idx="53">
                  <c:v>100</c:v>
                </c:pt>
                <c:pt idx="54">
                  <c:v>100</c:v>
                </c:pt>
                <c:pt idx="55">
                  <c:v>100</c:v>
                </c:pt>
                <c:pt idx="56">
                  <c:v>100</c:v>
                </c:pt>
                <c:pt idx="57">
                  <c:v>100</c:v>
                </c:pt>
                <c:pt idx="58">
                  <c:v>100</c:v>
                </c:pt>
                <c:pt idx="59">
                  <c:v>100</c:v>
                </c:pt>
                <c:pt idx="60">
                  <c:v>100</c:v>
                </c:pt>
                <c:pt idx="61">
                  <c:v>100</c:v>
                </c:pt>
                <c:pt idx="62">
                  <c:v>100</c:v>
                </c:pt>
              </c:numCache>
            </c:numRef>
          </c:val>
          <c:smooth val="0"/>
        </c:ser>
        <c:dLbls>
          <c:showLegendKey val="0"/>
          <c:showVal val="0"/>
          <c:showCatName val="0"/>
          <c:showSerName val="0"/>
          <c:showPercent val="0"/>
          <c:showBubbleSize val="0"/>
        </c:dLbls>
        <c:marker val="1"/>
        <c:smooth val="0"/>
        <c:axId val="222068224"/>
        <c:axId val="239131968"/>
      </c:lineChart>
      <c:catAx>
        <c:axId val="222068224"/>
        <c:scaling>
          <c:orientation val="minMax"/>
        </c:scaling>
        <c:delete val="0"/>
        <c:axPos val="b"/>
        <c:numFmt formatCode="dd/mm/yyyy" sourceLinked="0"/>
        <c:majorTickMark val="out"/>
        <c:minorTickMark val="out"/>
        <c:tickLblPos val="nextTo"/>
        <c:spPr>
          <a:ln w="3175">
            <a:solidFill>
              <a:srgbClr val="000000"/>
            </a:solidFill>
            <a:prstDash val="solid"/>
          </a:ln>
        </c:spPr>
        <c:txPr>
          <a:bodyPr rot="-2700000" vert="horz"/>
          <a:lstStyle/>
          <a:p>
            <a:pPr>
              <a:defRPr sz="800">
                <a:latin typeface="Arial" panose="020B0604020202020204" pitchFamily="34" charset="0"/>
                <a:cs typeface="Arial" panose="020B0604020202020204" pitchFamily="34" charset="0"/>
              </a:defRPr>
            </a:pPr>
            <a:endParaRPr lang="bg-BG"/>
          </a:p>
        </c:txPr>
        <c:crossAx val="239131968"/>
        <c:crossesAt val="50"/>
        <c:auto val="0"/>
        <c:lblAlgn val="ctr"/>
        <c:lblOffset val="100"/>
        <c:tickLblSkip val="5"/>
        <c:tickMarkSkip val="10"/>
        <c:noMultiLvlLbl val="0"/>
      </c:catAx>
      <c:valAx>
        <c:axId val="239131968"/>
        <c:scaling>
          <c:orientation val="minMax"/>
          <c:max val="105"/>
          <c:min val="90"/>
        </c:scaling>
        <c:delete val="0"/>
        <c:axPos val="l"/>
        <c:majorGridlines>
          <c:spPr>
            <a:ln w="3175">
              <a:solidFill>
                <a:srgbClr val="C0C0C0"/>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800">
                <a:latin typeface="Arial" panose="020B0604020202020204" pitchFamily="34" charset="0"/>
                <a:cs typeface="Arial" panose="020B0604020202020204" pitchFamily="34" charset="0"/>
              </a:defRPr>
            </a:pPr>
            <a:endParaRPr lang="bg-BG"/>
          </a:p>
        </c:txPr>
        <c:crossAx val="222068224"/>
        <c:crosses val="autoZero"/>
        <c:crossBetween val="between"/>
        <c:majorUnit val="5"/>
      </c:valAx>
      <c:spPr>
        <a:noFill/>
        <a:ln w="3175">
          <a:solidFill>
            <a:schemeClr val="tx1"/>
          </a:solidFill>
          <a:prstDash val="solid"/>
        </a:ln>
      </c:spPr>
    </c:plotArea>
    <c:legend>
      <c:legendPos val="b"/>
      <c:legendEntry>
        <c:idx val="1"/>
        <c:txPr>
          <a:bodyPr/>
          <a:lstStyle/>
          <a:p>
            <a:pPr>
              <a:defRPr sz="800">
                <a:latin typeface="Arial" panose="020B0604020202020204" pitchFamily="34" charset="0"/>
                <a:cs typeface="Arial" panose="020B0604020202020204" pitchFamily="34" charset="0"/>
              </a:defRPr>
            </a:pPr>
            <a:endParaRPr lang="bg-BG"/>
          </a:p>
        </c:txPr>
      </c:legendEntry>
      <c:layout>
        <c:manualLayout>
          <c:xMode val="edge"/>
          <c:yMode val="edge"/>
          <c:x val="0.3386767318358096"/>
          <c:y val="0.94528945117815333"/>
          <c:w val="0.28584816485012976"/>
          <c:h val="4.4072959981125925E-2"/>
        </c:manualLayout>
      </c:layout>
      <c:overlay val="0"/>
      <c:txPr>
        <a:bodyPr/>
        <a:lstStyle/>
        <a:p>
          <a:pPr>
            <a:defRPr sz="800">
              <a:latin typeface="Arial" panose="020B0604020202020204" pitchFamily="34" charset="0"/>
              <a:cs typeface="Arial" panose="020B0604020202020204" pitchFamily="34" charset="0"/>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475" b="0" i="0" u="none" strike="noStrike" baseline="0">
          <a:solidFill>
            <a:srgbClr val="000000"/>
          </a:solidFill>
          <a:latin typeface="Times New Roman"/>
          <a:ea typeface="Times New Roman"/>
          <a:cs typeface="Times New Roman"/>
        </a:defRPr>
      </a:pPr>
      <a:endParaRPr lang="bg-BG"/>
    </a:p>
  </c:txPr>
  <c:printSettings>
    <c:headerFooter alignWithMargins="0">
      <c:oddFooter>&amp;LИзготвил: Ст. Кръстева
Проверил: К. Ангелова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75" b="1" i="0" u="none" strike="noStrike" baseline="0">
                <a:solidFill>
                  <a:srgbClr val="000000"/>
                </a:solidFill>
                <a:latin typeface="Arial Cyr"/>
                <a:ea typeface="Arial Cyr"/>
                <a:cs typeface="Arial Cyr"/>
              </a:defRPr>
            </a:pPr>
            <a:r>
              <a:rPr lang="en-US"/>
              <a:t>Bid and Offer Quatations of Bulgarian Five-year</a:t>
            </a:r>
            <a:r>
              <a:rPr lang="en-US" baseline="0"/>
              <a:t> Eurobonds Issue</a:t>
            </a:r>
            <a:r>
              <a:rPr lang="bg-BG"/>
              <a:t>
</a:t>
            </a:r>
          </a:p>
        </c:rich>
      </c:tx>
      <c:layout>
        <c:manualLayout>
          <c:xMode val="edge"/>
          <c:yMode val="edge"/>
          <c:x val="0.12887740884241322"/>
          <c:y val="3.1787074361062956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[29]eurbid!$B$458:$B$518</c:f>
              <c:numCache>
                <c:formatCode>General</c:formatCode>
                <c:ptCount val="61"/>
                <c:pt idx="0">
                  <c:v>42738</c:v>
                </c:pt>
                <c:pt idx="1">
                  <c:v>42739</c:v>
                </c:pt>
                <c:pt idx="2">
                  <c:v>42740</c:v>
                </c:pt>
                <c:pt idx="3">
                  <c:v>42741</c:v>
                </c:pt>
                <c:pt idx="4">
                  <c:v>42744</c:v>
                </c:pt>
                <c:pt idx="5">
                  <c:v>42745</c:v>
                </c:pt>
                <c:pt idx="6">
                  <c:v>42747</c:v>
                </c:pt>
                <c:pt idx="7">
                  <c:v>42748</c:v>
                </c:pt>
                <c:pt idx="8">
                  <c:v>42751</c:v>
                </c:pt>
                <c:pt idx="9">
                  <c:v>42753</c:v>
                </c:pt>
                <c:pt idx="10">
                  <c:v>42754</c:v>
                </c:pt>
                <c:pt idx="11">
                  <c:v>42755</c:v>
                </c:pt>
                <c:pt idx="12">
                  <c:v>42758</c:v>
                </c:pt>
                <c:pt idx="13">
                  <c:v>42759</c:v>
                </c:pt>
                <c:pt idx="14">
                  <c:v>42761</c:v>
                </c:pt>
                <c:pt idx="15">
                  <c:v>42762</c:v>
                </c:pt>
                <c:pt idx="16">
                  <c:v>42765</c:v>
                </c:pt>
                <c:pt idx="17">
                  <c:v>42766</c:v>
                </c:pt>
                <c:pt idx="18">
                  <c:v>42767</c:v>
                </c:pt>
                <c:pt idx="19">
                  <c:v>42768</c:v>
                </c:pt>
                <c:pt idx="20">
                  <c:v>42769</c:v>
                </c:pt>
                <c:pt idx="21">
                  <c:v>42772</c:v>
                </c:pt>
                <c:pt idx="22">
                  <c:v>42773</c:v>
                </c:pt>
                <c:pt idx="23">
                  <c:v>42774</c:v>
                </c:pt>
                <c:pt idx="24">
                  <c:v>42775</c:v>
                </c:pt>
                <c:pt idx="25">
                  <c:v>42776</c:v>
                </c:pt>
                <c:pt idx="26">
                  <c:v>42779</c:v>
                </c:pt>
                <c:pt idx="27">
                  <c:v>42780</c:v>
                </c:pt>
                <c:pt idx="28">
                  <c:v>42781</c:v>
                </c:pt>
                <c:pt idx="29">
                  <c:v>42782</c:v>
                </c:pt>
                <c:pt idx="30">
                  <c:v>42783</c:v>
                </c:pt>
                <c:pt idx="31">
                  <c:v>42786</c:v>
                </c:pt>
                <c:pt idx="32">
                  <c:v>42787</c:v>
                </c:pt>
                <c:pt idx="33">
                  <c:v>42788</c:v>
                </c:pt>
                <c:pt idx="34">
                  <c:v>42789</c:v>
                </c:pt>
                <c:pt idx="35">
                  <c:v>42790</c:v>
                </c:pt>
                <c:pt idx="36">
                  <c:v>42793</c:v>
                </c:pt>
                <c:pt idx="37">
                  <c:v>42794</c:v>
                </c:pt>
                <c:pt idx="38">
                  <c:v>42795</c:v>
                </c:pt>
                <c:pt idx="39">
                  <c:v>42796</c:v>
                </c:pt>
                <c:pt idx="40">
                  <c:v>42797</c:v>
                </c:pt>
                <c:pt idx="41">
                  <c:v>42800</c:v>
                </c:pt>
                <c:pt idx="42">
                  <c:v>42801</c:v>
                </c:pt>
                <c:pt idx="43">
                  <c:v>42802</c:v>
                </c:pt>
                <c:pt idx="44">
                  <c:v>42803</c:v>
                </c:pt>
                <c:pt idx="45">
                  <c:v>42804</c:v>
                </c:pt>
                <c:pt idx="46">
                  <c:v>42807</c:v>
                </c:pt>
                <c:pt idx="47">
                  <c:v>42808</c:v>
                </c:pt>
                <c:pt idx="48">
                  <c:v>42809</c:v>
                </c:pt>
                <c:pt idx="49">
                  <c:v>42810</c:v>
                </c:pt>
                <c:pt idx="50">
                  <c:v>42811</c:v>
                </c:pt>
                <c:pt idx="51">
                  <c:v>42814</c:v>
                </c:pt>
                <c:pt idx="52">
                  <c:v>42815</c:v>
                </c:pt>
                <c:pt idx="53">
                  <c:v>42816</c:v>
                </c:pt>
                <c:pt idx="54">
                  <c:v>42817</c:v>
                </c:pt>
                <c:pt idx="55">
                  <c:v>42818</c:v>
                </c:pt>
                <c:pt idx="56">
                  <c:v>42821</c:v>
                </c:pt>
                <c:pt idx="57">
                  <c:v>42822</c:v>
                </c:pt>
                <c:pt idx="58">
                  <c:v>42823</c:v>
                </c:pt>
                <c:pt idx="59">
                  <c:v>42824</c:v>
                </c:pt>
                <c:pt idx="60">
                  <c:v>42825</c:v>
                </c:pt>
              </c:numCache>
            </c:numRef>
          </c:cat>
          <c:val>
            <c:numRef>
              <c:f>[29]eurbid!$C$458:$C$518</c:f>
              <c:numCache>
                <c:formatCode>General</c:formatCode>
                <c:ptCount val="61"/>
                <c:pt idx="0">
                  <c:v>102.05</c:v>
                </c:pt>
                <c:pt idx="1">
                  <c:v>102.05</c:v>
                </c:pt>
                <c:pt idx="2">
                  <c:v>102.2</c:v>
                </c:pt>
                <c:pt idx="3">
                  <c:v>102.2</c:v>
                </c:pt>
                <c:pt idx="4">
                  <c:v>102.2</c:v>
                </c:pt>
                <c:pt idx="5">
                  <c:v>101.85</c:v>
                </c:pt>
                <c:pt idx="6">
                  <c:v>102.2</c:v>
                </c:pt>
                <c:pt idx="7">
                  <c:v>102.2</c:v>
                </c:pt>
                <c:pt idx="8">
                  <c:v>102.2</c:v>
                </c:pt>
                <c:pt idx="9">
                  <c:v>102.2</c:v>
                </c:pt>
                <c:pt idx="10">
                  <c:v>102.2</c:v>
                </c:pt>
                <c:pt idx="11">
                  <c:v>102.2</c:v>
                </c:pt>
                <c:pt idx="12">
                  <c:v>102</c:v>
                </c:pt>
                <c:pt idx="13">
                  <c:v>101.95</c:v>
                </c:pt>
                <c:pt idx="14">
                  <c:v>102.2</c:v>
                </c:pt>
                <c:pt idx="15">
                  <c:v>102.2</c:v>
                </c:pt>
                <c:pt idx="16">
                  <c:v>101.75</c:v>
                </c:pt>
                <c:pt idx="17">
                  <c:v>101.75</c:v>
                </c:pt>
                <c:pt idx="18">
                  <c:v>101.7</c:v>
                </c:pt>
                <c:pt idx="19">
                  <c:v>101.6</c:v>
                </c:pt>
                <c:pt idx="20">
                  <c:v>101.6</c:v>
                </c:pt>
                <c:pt idx="21">
                  <c:v>101.6</c:v>
                </c:pt>
                <c:pt idx="22">
                  <c:v>101.6</c:v>
                </c:pt>
                <c:pt idx="23">
                  <c:v>101.6</c:v>
                </c:pt>
                <c:pt idx="24">
                  <c:v>101.6</c:v>
                </c:pt>
                <c:pt idx="25">
                  <c:v>101.6</c:v>
                </c:pt>
                <c:pt idx="26">
                  <c:v>101.55</c:v>
                </c:pt>
                <c:pt idx="27">
                  <c:v>101.5</c:v>
                </c:pt>
                <c:pt idx="28">
                  <c:v>101.45</c:v>
                </c:pt>
                <c:pt idx="29">
                  <c:v>101.5</c:v>
                </c:pt>
                <c:pt idx="30">
                  <c:v>101.5</c:v>
                </c:pt>
                <c:pt idx="31">
                  <c:v>101.45</c:v>
                </c:pt>
                <c:pt idx="32">
                  <c:v>101.4</c:v>
                </c:pt>
                <c:pt idx="33">
                  <c:v>101.4</c:v>
                </c:pt>
                <c:pt idx="34">
                  <c:v>101.4</c:v>
                </c:pt>
                <c:pt idx="35">
                  <c:v>101.4</c:v>
                </c:pt>
                <c:pt idx="36">
                  <c:v>101.4</c:v>
                </c:pt>
                <c:pt idx="37">
                  <c:v>101.4</c:v>
                </c:pt>
                <c:pt idx="38">
                  <c:v>101.4</c:v>
                </c:pt>
                <c:pt idx="39">
                  <c:v>101.25</c:v>
                </c:pt>
                <c:pt idx="40">
                  <c:v>101.3</c:v>
                </c:pt>
                <c:pt idx="41">
                  <c:v>101.3</c:v>
                </c:pt>
                <c:pt idx="42">
                  <c:v>101.25</c:v>
                </c:pt>
                <c:pt idx="43">
                  <c:v>101.25</c:v>
                </c:pt>
                <c:pt idx="44">
                  <c:v>101.25</c:v>
                </c:pt>
                <c:pt idx="45">
                  <c:v>101.25</c:v>
                </c:pt>
                <c:pt idx="46">
                  <c:v>101.2</c:v>
                </c:pt>
                <c:pt idx="47">
                  <c:v>101.2</c:v>
                </c:pt>
                <c:pt idx="48">
                  <c:v>101.2</c:v>
                </c:pt>
                <c:pt idx="49">
                  <c:v>101.1</c:v>
                </c:pt>
                <c:pt idx="50">
                  <c:v>101.05</c:v>
                </c:pt>
                <c:pt idx="51">
                  <c:v>101.1</c:v>
                </c:pt>
                <c:pt idx="52">
                  <c:v>101.1</c:v>
                </c:pt>
                <c:pt idx="53">
                  <c:v>101.05</c:v>
                </c:pt>
                <c:pt idx="54">
                  <c:v>101.05</c:v>
                </c:pt>
                <c:pt idx="55">
                  <c:v>100.95</c:v>
                </c:pt>
                <c:pt idx="56">
                  <c:v>100.95</c:v>
                </c:pt>
                <c:pt idx="57">
                  <c:v>100.95</c:v>
                </c:pt>
                <c:pt idx="58">
                  <c:v>100.95</c:v>
                </c:pt>
                <c:pt idx="59">
                  <c:v>100.95</c:v>
                </c:pt>
                <c:pt idx="60">
                  <c:v>100.95</c:v>
                </c:pt>
              </c:numCache>
            </c:numRef>
          </c:val>
          <c:smooth val="1"/>
        </c:ser>
        <c:ser>
          <c:idx val="0"/>
          <c:order val="1"/>
          <c:tx>
            <c:v>offer</c:v>
          </c:tx>
          <c:spPr>
            <a:ln w="12700">
              <a:solidFill>
                <a:srgbClr val="000080"/>
              </a:solidFill>
              <a:prstDash val="solid"/>
            </a:ln>
          </c:spPr>
          <c:marker>
            <c:symbol val="none"/>
          </c:marker>
          <c:cat>
            <c:numRef>
              <c:f>[29]eurbid!$B$458:$B$518</c:f>
              <c:numCache>
                <c:formatCode>General</c:formatCode>
                <c:ptCount val="61"/>
                <c:pt idx="0">
                  <c:v>42738</c:v>
                </c:pt>
                <c:pt idx="1">
                  <c:v>42739</c:v>
                </c:pt>
                <c:pt idx="2">
                  <c:v>42740</c:v>
                </c:pt>
                <c:pt idx="3">
                  <c:v>42741</c:v>
                </c:pt>
                <c:pt idx="4">
                  <c:v>42744</c:v>
                </c:pt>
                <c:pt idx="5">
                  <c:v>42745</c:v>
                </c:pt>
                <c:pt idx="6">
                  <c:v>42747</c:v>
                </c:pt>
                <c:pt idx="7">
                  <c:v>42748</c:v>
                </c:pt>
                <c:pt idx="8">
                  <c:v>42751</c:v>
                </c:pt>
                <c:pt idx="9">
                  <c:v>42753</c:v>
                </c:pt>
                <c:pt idx="10">
                  <c:v>42754</c:v>
                </c:pt>
                <c:pt idx="11">
                  <c:v>42755</c:v>
                </c:pt>
                <c:pt idx="12">
                  <c:v>42758</c:v>
                </c:pt>
                <c:pt idx="13">
                  <c:v>42759</c:v>
                </c:pt>
                <c:pt idx="14">
                  <c:v>42761</c:v>
                </c:pt>
                <c:pt idx="15">
                  <c:v>42762</c:v>
                </c:pt>
                <c:pt idx="16">
                  <c:v>42765</c:v>
                </c:pt>
                <c:pt idx="17">
                  <c:v>42766</c:v>
                </c:pt>
                <c:pt idx="18">
                  <c:v>42767</c:v>
                </c:pt>
                <c:pt idx="19">
                  <c:v>42768</c:v>
                </c:pt>
                <c:pt idx="20">
                  <c:v>42769</c:v>
                </c:pt>
                <c:pt idx="21">
                  <c:v>42772</c:v>
                </c:pt>
                <c:pt idx="22">
                  <c:v>42773</c:v>
                </c:pt>
                <c:pt idx="23">
                  <c:v>42774</c:v>
                </c:pt>
                <c:pt idx="24">
                  <c:v>42775</c:v>
                </c:pt>
                <c:pt idx="25">
                  <c:v>42776</c:v>
                </c:pt>
                <c:pt idx="26">
                  <c:v>42779</c:v>
                </c:pt>
                <c:pt idx="27">
                  <c:v>42780</c:v>
                </c:pt>
                <c:pt idx="28">
                  <c:v>42781</c:v>
                </c:pt>
                <c:pt idx="29">
                  <c:v>42782</c:v>
                </c:pt>
                <c:pt idx="30">
                  <c:v>42783</c:v>
                </c:pt>
                <c:pt idx="31">
                  <c:v>42786</c:v>
                </c:pt>
                <c:pt idx="32">
                  <c:v>42787</c:v>
                </c:pt>
                <c:pt idx="33">
                  <c:v>42788</c:v>
                </c:pt>
                <c:pt idx="34">
                  <c:v>42789</c:v>
                </c:pt>
                <c:pt idx="35">
                  <c:v>42790</c:v>
                </c:pt>
                <c:pt idx="36">
                  <c:v>42793</c:v>
                </c:pt>
                <c:pt idx="37">
                  <c:v>42794</c:v>
                </c:pt>
                <c:pt idx="38">
                  <c:v>42795</c:v>
                </c:pt>
                <c:pt idx="39">
                  <c:v>42796</c:v>
                </c:pt>
                <c:pt idx="40">
                  <c:v>42797</c:v>
                </c:pt>
                <c:pt idx="41">
                  <c:v>42800</c:v>
                </c:pt>
                <c:pt idx="42">
                  <c:v>42801</c:v>
                </c:pt>
                <c:pt idx="43">
                  <c:v>42802</c:v>
                </c:pt>
                <c:pt idx="44">
                  <c:v>42803</c:v>
                </c:pt>
                <c:pt idx="45">
                  <c:v>42804</c:v>
                </c:pt>
                <c:pt idx="46">
                  <c:v>42807</c:v>
                </c:pt>
                <c:pt idx="47">
                  <c:v>42808</c:v>
                </c:pt>
                <c:pt idx="48">
                  <c:v>42809</c:v>
                </c:pt>
                <c:pt idx="49">
                  <c:v>42810</c:v>
                </c:pt>
                <c:pt idx="50">
                  <c:v>42811</c:v>
                </c:pt>
                <c:pt idx="51">
                  <c:v>42814</c:v>
                </c:pt>
                <c:pt idx="52">
                  <c:v>42815</c:v>
                </c:pt>
                <c:pt idx="53">
                  <c:v>42816</c:v>
                </c:pt>
                <c:pt idx="54">
                  <c:v>42817</c:v>
                </c:pt>
                <c:pt idx="55">
                  <c:v>42818</c:v>
                </c:pt>
                <c:pt idx="56">
                  <c:v>42821</c:v>
                </c:pt>
                <c:pt idx="57">
                  <c:v>42822</c:v>
                </c:pt>
                <c:pt idx="58">
                  <c:v>42823</c:v>
                </c:pt>
                <c:pt idx="59">
                  <c:v>42824</c:v>
                </c:pt>
                <c:pt idx="60">
                  <c:v>42825</c:v>
                </c:pt>
              </c:numCache>
            </c:numRef>
          </c:cat>
          <c:val>
            <c:numRef>
              <c:f>[29]eurbid!$D$458:$D$518</c:f>
              <c:numCache>
                <c:formatCode>General</c:formatCode>
                <c:ptCount val="61"/>
                <c:pt idx="0">
                  <c:v>102.8</c:v>
                </c:pt>
                <c:pt idx="1">
                  <c:v>102.8</c:v>
                </c:pt>
                <c:pt idx="2">
                  <c:v>102.3</c:v>
                </c:pt>
                <c:pt idx="3">
                  <c:v>102.3</c:v>
                </c:pt>
                <c:pt idx="4">
                  <c:v>102.3</c:v>
                </c:pt>
                <c:pt idx="5">
                  <c:v>102.6</c:v>
                </c:pt>
                <c:pt idx="6">
                  <c:v>102.3</c:v>
                </c:pt>
                <c:pt idx="7">
                  <c:v>102.3</c:v>
                </c:pt>
                <c:pt idx="8">
                  <c:v>102.3</c:v>
                </c:pt>
                <c:pt idx="9">
                  <c:v>102.3</c:v>
                </c:pt>
                <c:pt idx="10">
                  <c:v>102.3</c:v>
                </c:pt>
                <c:pt idx="11">
                  <c:v>102.3</c:v>
                </c:pt>
                <c:pt idx="12">
                  <c:v>102.25</c:v>
                </c:pt>
                <c:pt idx="13">
                  <c:v>102.2</c:v>
                </c:pt>
                <c:pt idx="14">
                  <c:v>102.3</c:v>
                </c:pt>
                <c:pt idx="15">
                  <c:v>102.3</c:v>
                </c:pt>
                <c:pt idx="16">
                  <c:v>102.3</c:v>
                </c:pt>
                <c:pt idx="17">
                  <c:v>102.45</c:v>
                </c:pt>
                <c:pt idx="18">
                  <c:v>102.4</c:v>
                </c:pt>
                <c:pt idx="19">
                  <c:v>102.35</c:v>
                </c:pt>
                <c:pt idx="20">
                  <c:v>102.35</c:v>
                </c:pt>
                <c:pt idx="21">
                  <c:v>102.35</c:v>
                </c:pt>
                <c:pt idx="22">
                  <c:v>102.35</c:v>
                </c:pt>
                <c:pt idx="23">
                  <c:v>102.35</c:v>
                </c:pt>
                <c:pt idx="24">
                  <c:v>102.35</c:v>
                </c:pt>
                <c:pt idx="25">
                  <c:v>102.35</c:v>
                </c:pt>
                <c:pt idx="26">
                  <c:v>102.3</c:v>
                </c:pt>
                <c:pt idx="27">
                  <c:v>102.25</c:v>
                </c:pt>
                <c:pt idx="28">
                  <c:v>102.25</c:v>
                </c:pt>
                <c:pt idx="29">
                  <c:v>102.25</c:v>
                </c:pt>
                <c:pt idx="30">
                  <c:v>102.25</c:v>
                </c:pt>
                <c:pt idx="31">
                  <c:v>102.2</c:v>
                </c:pt>
                <c:pt idx="32">
                  <c:v>102.15</c:v>
                </c:pt>
                <c:pt idx="33">
                  <c:v>102.15</c:v>
                </c:pt>
                <c:pt idx="34">
                  <c:v>102.15</c:v>
                </c:pt>
                <c:pt idx="35">
                  <c:v>102.15</c:v>
                </c:pt>
                <c:pt idx="36">
                  <c:v>102.15</c:v>
                </c:pt>
                <c:pt idx="37">
                  <c:v>102.15</c:v>
                </c:pt>
                <c:pt idx="38">
                  <c:v>102.15</c:v>
                </c:pt>
                <c:pt idx="39">
                  <c:v>102</c:v>
                </c:pt>
                <c:pt idx="40">
                  <c:v>102</c:v>
                </c:pt>
                <c:pt idx="41">
                  <c:v>102</c:v>
                </c:pt>
                <c:pt idx="42">
                  <c:v>102</c:v>
                </c:pt>
                <c:pt idx="43">
                  <c:v>102</c:v>
                </c:pt>
                <c:pt idx="44">
                  <c:v>101.95</c:v>
                </c:pt>
                <c:pt idx="45">
                  <c:v>101.95</c:v>
                </c:pt>
                <c:pt idx="46">
                  <c:v>101.9</c:v>
                </c:pt>
                <c:pt idx="47">
                  <c:v>101.9</c:v>
                </c:pt>
                <c:pt idx="48">
                  <c:v>101.952</c:v>
                </c:pt>
                <c:pt idx="49">
                  <c:v>101.7</c:v>
                </c:pt>
                <c:pt idx="50">
                  <c:v>101.7</c:v>
                </c:pt>
                <c:pt idx="51">
                  <c:v>101.7</c:v>
                </c:pt>
                <c:pt idx="52">
                  <c:v>101.7</c:v>
                </c:pt>
                <c:pt idx="53">
                  <c:v>101.75</c:v>
                </c:pt>
                <c:pt idx="54">
                  <c:v>101.7</c:v>
                </c:pt>
                <c:pt idx="55">
                  <c:v>101.65</c:v>
                </c:pt>
                <c:pt idx="56">
                  <c:v>101.65</c:v>
                </c:pt>
                <c:pt idx="57">
                  <c:v>101.7</c:v>
                </c:pt>
                <c:pt idx="58">
                  <c:v>101.65</c:v>
                </c:pt>
                <c:pt idx="59">
                  <c:v>101.65</c:v>
                </c:pt>
                <c:pt idx="60">
                  <c:v>101.7</c:v>
                </c:pt>
              </c:numCache>
            </c:numRef>
          </c:val>
          <c:smooth val="0"/>
        </c:ser>
        <c:dLbls>
          <c:showLegendKey val="0"/>
          <c:showVal val="0"/>
          <c:showCatName val="0"/>
          <c:showSerName val="0"/>
          <c:showPercent val="0"/>
          <c:showBubbleSize val="0"/>
        </c:dLbls>
        <c:marker val="1"/>
        <c:smooth val="0"/>
        <c:axId val="193164288"/>
        <c:axId val="189077120"/>
      </c:lineChart>
      <c:catAx>
        <c:axId val="193164288"/>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89077120"/>
        <c:crossesAt val="95"/>
        <c:auto val="0"/>
        <c:lblAlgn val="ctr"/>
        <c:lblOffset val="100"/>
        <c:tickLblSkip val="5"/>
        <c:tickMarkSkip val="10"/>
        <c:noMultiLvlLbl val="0"/>
      </c:catAx>
      <c:valAx>
        <c:axId val="189077120"/>
        <c:scaling>
          <c:orientation val="minMax"/>
          <c:max val="104"/>
          <c:min val="100"/>
        </c:scaling>
        <c:delete val="0"/>
        <c:axPos val="l"/>
        <c:majorGridlines>
          <c:spPr>
            <a:ln w="3175">
              <a:solidFill>
                <a:srgbClr val="000000"/>
              </a:solidFill>
              <a:prstDash val="sysDash"/>
            </a:ln>
          </c:spPr>
        </c:majorGridlines>
        <c:title>
          <c:tx>
            <c:rich>
              <a:bodyPr/>
              <a:lstStyle/>
              <a:p>
                <a:pPr>
                  <a:defRPr sz="950" b="0" i="0" u="none" strike="noStrike" baseline="0">
                    <a:solidFill>
                      <a:srgbClr val="000000"/>
                    </a:solidFill>
                    <a:latin typeface="Arial Cyr"/>
                    <a:ea typeface="Arial Cyr"/>
                    <a:cs typeface="Arial Cyr"/>
                  </a:defRPr>
                </a:pPr>
                <a:r>
                  <a:rPr lang="en-US"/>
                  <a:t>euro</a:t>
                </a:r>
              </a:p>
            </c:rich>
          </c:tx>
          <c:layout>
            <c:manualLayout>
              <c:xMode val="edge"/>
              <c:yMode val="edge"/>
              <c:x val="4.7186879417850547E-2"/>
              <c:y val="0.4149490730104359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93164288"/>
        <c:crosses val="autoZero"/>
        <c:crossBetween val="between"/>
        <c:majorUnit val="1"/>
        <c:minorUnit val="0.5"/>
      </c:valAx>
      <c:spPr>
        <a:solidFill>
          <a:srgbClr val="FFFFFF"/>
        </a:solidFill>
        <a:ln w="3175">
          <a:solidFill>
            <a:srgbClr val="000000">
              <a:alpha val="95000"/>
            </a:srgbClr>
          </a:solidFill>
          <a:prstDash val="solid"/>
        </a:ln>
      </c:spPr>
    </c:plotArea>
    <c:legend>
      <c:legendPos val="b"/>
      <c:layout>
        <c:manualLayout>
          <c:xMode val="edge"/>
          <c:yMode val="edge"/>
          <c:x val="0.35041916056789196"/>
          <c:y val="0.92159401825434939"/>
          <c:w val="0.28493641998453895"/>
          <c:h val="5.6700989299414473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75" b="1" i="0" u="none" strike="noStrike" baseline="0">
                <a:solidFill>
                  <a:srgbClr val="000000"/>
                </a:solidFill>
                <a:latin typeface="Arial Cyr"/>
                <a:ea typeface="Arial Cyr"/>
                <a:cs typeface="Arial Cyr"/>
              </a:defRPr>
            </a:pPr>
            <a:r>
              <a:rPr lang="en-US" sz="1175" b="1" i="0" u="none" strike="noStrike" baseline="0">
                <a:effectLst/>
              </a:rPr>
              <a:t>Bid and Offer Quatations of Bulgarian Ten-year Eurobonds Issue</a:t>
            </a:r>
            <a:endParaRPr lang="bg-BG"/>
          </a:p>
        </c:rich>
      </c:tx>
      <c:layout>
        <c:manualLayout>
          <c:xMode val="edge"/>
          <c:yMode val="edge"/>
          <c:x val="0.14547644507399538"/>
          <c:y val="3.8659676824216602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[30]eurbid!$B$460:$B$524</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[30]eurbid!$C$460:$C$524</c:f>
              <c:numCache>
                <c:formatCode>General</c:formatCode>
                <c:ptCount val="65"/>
                <c:pt idx="0">
                  <c:v>109.85</c:v>
                </c:pt>
                <c:pt idx="1">
                  <c:v>110.16</c:v>
                </c:pt>
                <c:pt idx="2">
                  <c:v>110.33</c:v>
                </c:pt>
                <c:pt idx="3">
                  <c:v>110</c:v>
                </c:pt>
                <c:pt idx="4">
                  <c:v>110</c:v>
                </c:pt>
                <c:pt idx="5">
                  <c:v>110.25</c:v>
                </c:pt>
                <c:pt idx="6">
                  <c:v>109.55</c:v>
                </c:pt>
                <c:pt idx="7">
                  <c:v>109.91</c:v>
                </c:pt>
                <c:pt idx="8">
                  <c:v>110.18</c:v>
                </c:pt>
                <c:pt idx="9">
                  <c:v>110</c:v>
                </c:pt>
                <c:pt idx="10">
                  <c:v>109.8</c:v>
                </c:pt>
                <c:pt idx="11">
                  <c:v>109.7</c:v>
                </c:pt>
                <c:pt idx="12">
                  <c:v>109.82</c:v>
                </c:pt>
                <c:pt idx="13">
                  <c:v>109.55</c:v>
                </c:pt>
                <c:pt idx="14">
                  <c:v>109.291</c:v>
                </c:pt>
                <c:pt idx="15">
                  <c:v>109.291</c:v>
                </c:pt>
                <c:pt idx="16">
                  <c:v>109.43</c:v>
                </c:pt>
                <c:pt idx="17">
                  <c:v>108.75</c:v>
                </c:pt>
                <c:pt idx="18">
                  <c:v>108.75</c:v>
                </c:pt>
                <c:pt idx="19">
                  <c:v>108.75</c:v>
                </c:pt>
                <c:pt idx="20">
                  <c:v>108.75</c:v>
                </c:pt>
                <c:pt idx="21">
                  <c:v>108.75</c:v>
                </c:pt>
                <c:pt idx="22">
                  <c:v>108.75</c:v>
                </c:pt>
                <c:pt idx="23">
                  <c:v>108.75</c:v>
                </c:pt>
                <c:pt idx="24">
                  <c:v>108.75</c:v>
                </c:pt>
                <c:pt idx="25">
                  <c:v>108.8</c:v>
                </c:pt>
                <c:pt idx="26">
                  <c:v>108.6</c:v>
                </c:pt>
                <c:pt idx="27">
                  <c:v>108.8</c:v>
                </c:pt>
                <c:pt idx="28">
                  <c:v>108.8</c:v>
                </c:pt>
                <c:pt idx="29">
                  <c:v>108.75</c:v>
                </c:pt>
                <c:pt idx="30">
                  <c:v>108.75</c:v>
                </c:pt>
                <c:pt idx="31">
                  <c:v>108.75</c:v>
                </c:pt>
                <c:pt idx="32">
                  <c:v>108.75</c:v>
                </c:pt>
                <c:pt idx="33">
                  <c:v>108.75</c:v>
                </c:pt>
                <c:pt idx="34">
                  <c:v>108.75</c:v>
                </c:pt>
                <c:pt idx="35">
                  <c:v>108.75</c:v>
                </c:pt>
                <c:pt idx="36">
                  <c:v>108.75</c:v>
                </c:pt>
                <c:pt idx="37">
                  <c:v>108.75</c:v>
                </c:pt>
                <c:pt idx="38">
                  <c:v>108.75</c:v>
                </c:pt>
                <c:pt idx="39">
                  <c:v>108.75</c:v>
                </c:pt>
                <c:pt idx="40">
                  <c:v>109.3</c:v>
                </c:pt>
                <c:pt idx="41">
                  <c:v>109.91500000000001</c:v>
                </c:pt>
                <c:pt idx="42">
                  <c:v>109.7</c:v>
                </c:pt>
                <c:pt idx="43">
                  <c:v>109.8</c:v>
                </c:pt>
                <c:pt idx="44">
                  <c:v>109.98099999999999</c:v>
                </c:pt>
                <c:pt idx="45">
                  <c:v>110.004</c:v>
                </c:pt>
                <c:pt idx="46">
                  <c:v>110.121</c:v>
                </c:pt>
                <c:pt idx="47">
                  <c:v>110.157</c:v>
                </c:pt>
                <c:pt idx="48">
                  <c:v>109.89100000000001</c:v>
                </c:pt>
                <c:pt idx="49">
                  <c:v>109.789</c:v>
                </c:pt>
                <c:pt idx="50">
                  <c:v>109.57299999999999</c:v>
                </c:pt>
                <c:pt idx="51">
                  <c:v>109.812</c:v>
                </c:pt>
                <c:pt idx="52">
                  <c:v>109.55</c:v>
                </c:pt>
                <c:pt idx="53">
                  <c:v>109.538</c:v>
                </c:pt>
                <c:pt idx="54">
                  <c:v>109.92700000000001</c:v>
                </c:pt>
                <c:pt idx="55">
                  <c:v>109.65</c:v>
                </c:pt>
                <c:pt idx="56">
                  <c:v>109.65</c:v>
                </c:pt>
                <c:pt idx="57">
                  <c:v>109.84099999999999</c:v>
                </c:pt>
                <c:pt idx="58">
                  <c:v>109.833</c:v>
                </c:pt>
                <c:pt idx="59">
                  <c:v>109.65</c:v>
                </c:pt>
                <c:pt idx="60">
                  <c:v>110.05</c:v>
                </c:pt>
                <c:pt idx="61">
                  <c:v>110.05</c:v>
                </c:pt>
                <c:pt idx="62">
                  <c:v>110.3</c:v>
                </c:pt>
                <c:pt idx="63">
                  <c:v>110.3</c:v>
                </c:pt>
                <c:pt idx="64">
                  <c:v>110.35</c:v>
                </c:pt>
              </c:numCache>
            </c:numRef>
          </c:val>
          <c:smooth val="1"/>
        </c:ser>
        <c:ser>
          <c:idx val="0"/>
          <c:order val="1"/>
          <c:tx>
            <c:v>offer</c:v>
          </c:tx>
          <c:spPr>
            <a:ln w="12700">
              <a:solidFill>
                <a:srgbClr val="000080"/>
              </a:solidFill>
              <a:prstDash val="solid"/>
            </a:ln>
          </c:spPr>
          <c:marker>
            <c:symbol val="none"/>
          </c:marker>
          <c:cat>
            <c:numRef>
              <c:f>[30]eurbid!$B$460:$B$524</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[30]eurbid!$D$460:$D$524</c:f>
              <c:numCache>
                <c:formatCode>General</c:formatCode>
                <c:ptCount val="65"/>
                <c:pt idx="0">
                  <c:v>111.05</c:v>
                </c:pt>
                <c:pt idx="1">
                  <c:v>110.77</c:v>
                </c:pt>
                <c:pt idx="2">
                  <c:v>110.94</c:v>
                </c:pt>
                <c:pt idx="3">
                  <c:v>111.15</c:v>
                </c:pt>
                <c:pt idx="4">
                  <c:v>111.05</c:v>
                </c:pt>
                <c:pt idx="5">
                  <c:v>110.86</c:v>
                </c:pt>
                <c:pt idx="6">
                  <c:v>110.5</c:v>
                </c:pt>
                <c:pt idx="7">
                  <c:v>110.44</c:v>
                </c:pt>
                <c:pt idx="8">
                  <c:v>110.71</c:v>
                </c:pt>
                <c:pt idx="9">
                  <c:v>111.1</c:v>
                </c:pt>
                <c:pt idx="10">
                  <c:v>111.05</c:v>
                </c:pt>
                <c:pt idx="11">
                  <c:v>111.15</c:v>
                </c:pt>
                <c:pt idx="12">
                  <c:v>110.28</c:v>
                </c:pt>
                <c:pt idx="13">
                  <c:v>110.75</c:v>
                </c:pt>
                <c:pt idx="14">
                  <c:v>110.711</c:v>
                </c:pt>
                <c:pt idx="15">
                  <c:v>110.711</c:v>
                </c:pt>
                <c:pt idx="16">
                  <c:v>109.88</c:v>
                </c:pt>
                <c:pt idx="17">
                  <c:v>109.25</c:v>
                </c:pt>
                <c:pt idx="18">
                  <c:v>109.25</c:v>
                </c:pt>
                <c:pt idx="19">
                  <c:v>109.25</c:v>
                </c:pt>
                <c:pt idx="20">
                  <c:v>109.25</c:v>
                </c:pt>
                <c:pt idx="21">
                  <c:v>109.25</c:v>
                </c:pt>
                <c:pt idx="22">
                  <c:v>109.25</c:v>
                </c:pt>
                <c:pt idx="23">
                  <c:v>109.25</c:v>
                </c:pt>
                <c:pt idx="24">
                  <c:v>109.25</c:v>
                </c:pt>
                <c:pt idx="25">
                  <c:v>110.05</c:v>
                </c:pt>
                <c:pt idx="26">
                  <c:v>109.95</c:v>
                </c:pt>
                <c:pt idx="27">
                  <c:v>109.86</c:v>
                </c:pt>
                <c:pt idx="28">
                  <c:v>109.93</c:v>
                </c:pt>
                <c:pt idx="29">
                  <c:v>109.25</c:v>
                </c:pt>
                <c:pt idx="30">
                  <c:v>109.25</c:v>
                </c:pt>
                <c:pt idx="31">
                  <c:v>109.25</c:v>
                </c:pt>
                <c:pt idx="32">
                  <c:v>109.25</c:v>
                </c:pt>
                <c:pt idx="33">
                  <c:v>109.25</c:v>
                </c:pt>
                <c:pt idx="34">
                  <c:v>109.25</c:v>
                </c:pt>
                <c:pt idx="35">
                  <c:v>109.9</c:v>
                </c:pt>
                <c:pt idx="36">
                  <c:v>109.95</c:v>
                </c:pt>
                <c:pt idx="37">
                  <c:v>109.25</c:v>
                </c:pt>
                <c:pt idx="38">
                  <c:v>109.25</c:v>
                </c:pt>
                <c:pt idx="39">
                  <c:v>109.25</c:v>
                </c:pt>
                <c:pt idx="40">
                  <c:v>110.18</c:v>
                </c:pt>
                <c:pt idx="41">
                  <c:v>110.288</c:v>
                </c:pt>
                <c:pt idx="42">
                  <c:v>110.78</c:v>
                </c:pt>
                <c:pt idx="43">
                  <c:v>110.78</c:v>
                </c:pt>
                <c:pt idx="44">
                  <c:v>110.35299999999999</c:v>
                </c:pt>
                <c:pt idx="45">
                  <c:v>110.376</c:v>
                </c:pt>
                <c:pt idx="46">
                  <c:v>110.494</c:v>
                </c:pt>
                <c:pt idx="47">
                  <c:v>110.53</c:v>
                </c:pt>
                <c:pt idx="48">
                  <c:v>110.262</c:v>
                </c:pt>
                <c:pt idx="49">
                  <c:v>110.16</c:v>
                </c:pt>
                <c:pt idx="50">
                  <c:v>109.943</c:v>
                </c:pt>
                <c:pt idx="51">
                  <c:v>110.18300000000001</c:v>
                </c:pt>
                <c:pt idx="52">
                  <c:v>110.76600000000001</c:v>
                </c:pt>
                <c:pt idx="53">
                  <c:v>109.907</c:v>
                </c:pt>
                <c:pt idx="54">
                  <c:v>110.298</c:v>
                </c:pt>
                <c:pt idx="55">
                  <c:v>110.48</c:v>
                </c:pt>
                <c:pt idx="56">
                  <c:v>110.48</c:v>
                </c:pt>
                <c:pt idx="57">
                  <c:v>110.211</c:v>
                </c:pt>
                <c:pt idx="58">
                  <c:v>110.202</c:v>
                </c:pt>
                <c:pt idx="59">
                  <c:v>110.7</c:v>
                </c:pt>
                <c:pt idx="60">
                  <c:v>110.6</c:v>
                </c:pt>
                <c:pt idx="61">
                  <c:v>110.98</c:v>
                </c:pt>
                <c:pt idx="62">
                  <c:v>111.1</c:v>
                </c:pt>
                <c:pt idx="63">
                  <c:v>111.1</c:v>
                </c:pt>
                <c:pt idx="64">
                  <c:v>111.48</c:v>
                </c:pt>
              </c:numCache>
            </c:numRef>
          </c:val>
          <c:smooth val="0"/>
        </c:ser>
        <c:dLbls>
          <c:showLegendKey val="0"/>
          <c:showVal val="0"/>
          <c:showCatName val="0"/>
          <c:showSerName val="0"/>
          <c:showPercent val="0"/>
          <c:showBubbleSize val="0"/>
        </c:dLbls>
        <c:marker val="1"/>
        <c:smooth val="0"/>
        <c:axId val="128752640"/>
        <c:axId val="167705344"/>
      </c:lineChart>
      <c:catAx>
        <c:axId val="128752640"/>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67705344"/>
        <c:crossesAt val="85"/>
        <c:auto val="0"/>
        <c:lblAlgn val="ctr"/>
        <c:lblOffset val="100"/>
        <c:tickLblSkip val="5"/>
        <c:tickMarkSkip val="10"/>
        <c:noMultiLvlLbl val="0"/>
      </c:catAx>
      <c:valAx>
        <c:axId val="167705344"/>
        <c:scaling>
          <c:orientation val="minMax"/>
          <c:max val="115"/>
          <c:min val="105"/>
        </c:scaling>
        <c:delete val="0"/>
        <c:axPos val="l"/>
        <c:majorGridlines>
          <c:spPr>
            <a:ln w="3175">
              <a:solidFill>
                <a:srgbClr val="000000"/>
              </a:solidFill>
              <a:prstDash val="sysDash"/>
            </a:ln>
          </c:spPr>
        </c:majorGridlines>
        <c:title>
          <c:tx>
            <c:rich>
              <a:bodyPr/>
              <a:lstStyle/>
              <a:p>
                <a:pPr>
                  <a:defRPr sz="950" b="0" i="0" u="none" strike="noStrike" baseline="0">
                    <a:solidFill>
                      <a:srgbClr val="000000"/>
                    </a:solidFill>
                    <a:latin typeface="Arial Cyr"/>
                    <a:ea typeface="Arial Cyr"/>
                    <a:cs typeface="Arial Cyr"/>
                  </a:defRPr>
                </a:pPr>
                <a:r>
                  <a:rPr lang="en-US"/>
                  <a:t>euro</a:t>
                </a:r>
              </a:p>
            </c:rich>
          </c:tx>
          <c:layout>
            <c:manualLayout>
              <c:xMode val="edge"/>
              <c:yMode val="edge"/>
              <c:x val="4.7186879417850547E-2"/>
              <c:y val="0.4149490730104359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28752640"/>
        <c:crosses val="autoZero"/>
        <c:crossBetween val="between"/>
        <c:majorUnit val="2.5"/>
        <c:minorUnit val="0.5"/>
      </c:valAx>
      <c:spPr>
        <a:solidFill>
          <a:srgbClr val="FFFFFF"/>
        </a:solidFill>
        <a:ln w="3175">
          <a:solidFill>
            <a:srgbClr val="000000"/>
          </a:solidFill>
          <a:prstDash val="solid"/>
        </a:ln>
      </c:spPr>
    </c:plotArea>
    <c:legend>
      <c:legendPos val="b"/>
      <c:layout>
        <c:manualLayout>
          <c:xMode val="edge"/>
          <c:yMode val="edge"/>
          <c:x val="0.37615112925699101"/>
          <c:y val="0.91277456365699638"/>
          <c:w val="0.284936419984539"/>
          <c:h val="5.6700989299414473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75" b="1" i="0" u="none" strike="noStrike" baseline="0">
                <a:solidFill>
                  <a:srgbClr val="000000"/>
                </a:solidFill>
                <a:latin typeface="Arial Cyr"/>
                <a:ea typeface="Arial Cyr"/>
                <a:cs typeface="Arial Cyr"/>
              </a:defRPr>
            </a:pPr>
            <a:r>
              <a:rPr lang="en-US" sz="1175" b="1" i="0" u="none" strike="noStrike" baseline="0">
                <a:effectLst/>
              </a:rPr>
              <a:t>Bid and Offer Quatations of Bulgarian Seven-year Eurobonds Issued in 2015 and 2016</a:t>
            </a:r>
            <a:r>
              <a:rPr lang="bg-BG"/>
              <a:t>
</a:t>
            </a:r>
          </a:p>
        </c:rich>
      </c:tx>
      <c:layout>
        <c:manualLayout>
          <c:xMode val="edge"/>
          <c:yMode val="edge"/>
          <c:x val="0.15124008792187196"/>
          <c:y val="3.8659676824216602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 2015</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[31]eurbid!$B$461:$B$525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[31]eurbid!$C$461:$C$525</c:f>
              <c:numCache>
                <c:formatCode>General</c:formatCode>
                <c:ptCount val="65"/>
                <c:pt idx="0">
                  <c:v>106.1</c:v>
                </c:pt>
                <c:pt idx="1">
                  <c:v>106.4</c:v>
                </c:pt>
                <c:pt idx="2">
                  <c:v>106.5</c:v>
                </c:pt>
                <c:pt idx="3">
                  <c:v>106.4</c:v>
                </c:pt>
                <c:pt idx="4">
                  <c:v>106.2</c:v>
                </c:pt>
                <c:pt idx="5">
                  <c:v>105.5</c:v>
                </c:pt>
                <c:pt idx="6">
                  <c:v>106.38</c:v>
                </c:pt>
                <c:pt idx="7">
                  <c:v>105.5</c:v>
                </c:pt>
                <c:pt idx="8">
                  <c:v>105.5</c:v>
                </c:pt>
                <c:pt idx="9">
                  <c:v>105.5</c:v>
                </c:pt>
                <c:pt idx="10">
                  <c:v>105.5</c:v>
                </c:pt>
                <c:pt idx="11">
                  <c:v>105.5</c:v>
                </c:pt>
                <c:pt idx="12">
                  <c:v>105.5</c:v>
                </c:pt>
                <c:pt idx="13">
                  <c:v>105.5</c:v>
                </c:pt>
                <c:pt idx="14">
                  <c:v>105.5</c:v>
                </c:pt>
                <c:pt idx="15">
                  <c:v>105.974</c:v>
                </c:pt>
                <c:pt idx="16">
                  <c:v>105.941</c:v>
                </c:pt>
                <c:pt idx="17">
                  <c:v>105.5</c:v>
                </c:pt>
                <c:pt idx="18">
                  <c:v>105.5</c:v>
                </c:pt>
                <c:pt idx="19">
                  <c:v>105.5</c:v>
                </c:pt>
                <c:pt idx="20">
                  <c:v>105.52800000000001</c:v>
                </c:pt>
                <c:pt idx="21">
                  <c:v>105.5</c:v>
                </c:pt>
                <c:pt idx="22">
                  <c:v>105.5</c:v>
                </c:pt>
                <c:pt idx="23">
                  <c:v>105.5</c:v>
                </c:pt>
                <c:pt idx="24">
                  <c:v>105.5</c:v>
                </c:pt>
                <c:pt idx="25">
                  <c:v>105.3</c:v>
                </c:pt>
                <c:pt idx="26">
                  <c:v>105.334</c:v>
                </c:pt>
                <c:pt idx="27">
                  <c:v>105.36</c:v>
                </c:pt>
                <c:pt idx="28">
                  <c:v>105.273</c:v>
                </c:pt>
                <c:pt idx="29">
                  <c:v>105.25</c:v>
                </c:pt>
                <c:pt idx="30">
                  <c:v>105.5</c:v>
                </c:pt>
                <c:pt idx="31">
                  <c:v>105.5</c:v>
                </c:pt>
                <c:pt idx="32">
                  <c:v>105.5</c:v>
                </c:pt>
                <c:pt idx="33">
                  <c:v>105.5</c:v>
                </c:pt>
                <c:pt idx="34">
                  <c:v>105.5</c:v>
                </c:pt>
                <c:pt idx="35">
                  <c:v>105.301</c:v>
                </c:pt>
                <c:pt idx="36">
                  <c:v>105.2</c:v>
                </c:pt>
                <c:pt idx="37">
                  <c:v>105.5</c:v>
                </c:pt>
                <c:pt idx="38">
                  <c:v>105.5</c:v>
                </c:pt>
                <c:pt idx="39">
                  <c:v>105.5</c:v>
                </c:pt>
                <c:pt idx="40">
                  <c:v>105.5</c:v>
                </c:pt>
                <c:pt idx="41">
                  <c:v>105.5</c:v>
                </c:pt>
                <c:pt idx="42">
                  <c:v>105.5</c:v>
                </c:pt>
                <c:pt idx="43">
                  <c:v>105.5</c:v>
                </c:pt>
                <c:pt idx="44">
                  <c:v>105.974</c:v>
                </c:pt>
                <c:pt idx="45">
                  <c:v>105.5</c:v>
                </c:pt>
                <c:pt idx="46">
                  <c:v>105.5</c:v>
                </c:pt>
                <c:pt idx="47">
                  <c:v>105.5</c:v>
                </c:pt>
                <c:pt idx="48">
                  <c:v>105.5</c:v>
                </c:pt>
                <c:pt idx="49">
                  <c:v>105.754</c:v>
                </c:pt>
                <c:pt idx="50">
                  <c:v>105.5</c:v>
                </c:pt>
                <c:pt idx="51">
                  <c:v>105.5</c:v>
                </c:pt>
                <c:pt idx="52">
                  <c:v>105.5</c:v>
                </c:pt>
                <c:pt idx="53">
                  <c:v>105.5</c:v>
                </c:pt>
                <c:pt idx="54">
                  <c:v>105.5</c:v>
                </c:pt>
                <c:pt idx="55">
                  <c:v>105.5</c:v>
                </c:pt>
                <c:pt idx="56">
                  <c:v>105.5</c:v>
                </c:pt>
                <c:pt idx="57">
                  <c:v>105.5</c:v>
                </c:pt>
                <c:pt idx="58">
                  <c:v>105.5</c:v>
                </c:pt>
                <c:pt idx="59">
                  <c:v>105.706</c:v>
                </c:pt>
                <c:pt idx="60">
                  <c:v>105.5</c:v>
                </c:pt>
                <c:pt idx="61">
                  <c:v>105.8</c:v>
                </c:pt>
                <c:pt idx="62">
                  <c:v>105.5</c:v>
                </c:pt>
                <c:pt idx="63">
                  <c:v>105.85</c:v>
                </c:pt>
                <c:pt idx="64">
                  <c:v>105.5</c:v>
                </c:pt>
              </c:numCache>
            </c:numRef>
          </c:val>
          <c:smooth val="1"/>
        </c:ser>
        <c:ser>
          <c:idx val="0"/>
          <c:order val="1"/>
          <c:tx>
            <c:v>offer 2015</c:v>
          </c:tx>
          <c:spPr>
            <a:ln w="12700">
              <a:solidFill>
                <a:srgbClr val="000080"/>
              </a:solidFill>
              <a:prstDash val="solid"/>
            </a:ln>
          </c:spPr>
          <c:marker>
            <c:symbol val="none"/>
          </c:marker>
          <c:cat>
            <c:numRef>
              <c:f>[31]eurbid!$B$461:$B$525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[31]eurbid!$D$461:$D$525</c:f>
              <c:numCache>
                <c:formatCode>General</c:formatCode>
                <c:ptCount val="65"/>
                <c:pt idx="0">
                  <c:v>107</c:v>
                </c:pt>
                <c:pt idx="1">
                  <c:v>107.2</c:v>
                </c:pt>
                <c:pt idx="2">
                  <c:v>107.03</c:v>
                </c:pt>
                <c:pt idx="3">
                  <c:v>107.45</c:v>
                </c:pt>
                <c:pt idx="4">
                  <c:v>107.35</c:v>
                </c:pt>
                <c:pt idx="5">
                  <c:v>106.25</c:v>
                </c:pt>
                <c:pt idx="6">
                  <c:v>106.75</c:v>
                </c:pt>
                <c:pt idx="7">
                  <c:v>106.25</c:v>
                </c:pt>
                <c:pt idx="8">
                  <c:v>106.25</c:v>
                </c:pt>
                <c:pt idx="9">
                  <c:v>106.25</c:v>
                </c:pt>
                <c:pt idx="10">
                  <c:v>106.25</c:v>
                </c:pt>
                <c:pt idx="11">
                  <c:v>106.25</c:v>
                </c:pt>
                <c:pt idx="12">
                  <c:v>106.25</c:v>
                </c:pt>
                <c:pt idx="13">
                  <c:v>106.25</c:v>
                </c:pt>
                <c:pt idx="14">
                  <c:v>106.25</c:v>
                </c:pt>
                <c:pt idx="15">
                  <c:v>106.34</c:v>
                </c:pt>
                <c:pt idx="16">
                  <c:v>106.306</c:v>
                </c:pt>
                <c:pt idx="17">
                  <c:v>106.25</c:v>
                </c:pt>
                <c:pt idx="18">
                  <c:v>106.25</c:v>
                </c:pt>
                <c:pt idx="19">
                  <c:v>106.25</c:v>
                </c:pt>
                <c:pt idx="20">
                  <c:v>105.89100000000001</c:v>
                </c:pt>
                <c:pt idx="21">
                  <c:v>106.25</c:v>
                </c:pt>
                <c:pt idx="22">
                  <c:v>106.25</c:v>
                </c:pt>
                <c:pt idx="23">
                  <c:v>106.25</c:v>
                </c:pt>
                <c:pt idx="24">
                  <c:v>106.25</c:v>
                </c:pt>
                <c:pt idx="25">
                  <c:v>106.5</c:v>
                </c:pt>
                <c:pt idx="26">
                  <c:v>105.746</c:v>
                </c:pt>
                <c:pt idx="27">
                  <c:v>105.77200000000001</c:v>
                </c:pt>
                <c:pt idx="28">
                  <c:v>105.684</c:v>
                </c:pt>
                <c:pt idx="29">
                  <c:v>106.3</c:v>
                </c:pt>
                <c:pt idx="30">
                  <c:v>106.25</c:v>
                </c:pt>
                <c:pt idx="31">
                  <c:v>106.25</c:v>
                </c:pt>
                <c:pt idx="32">
                  <c:v>106.25</c:v>
                </c:pt>
                <c:pt idx="33">
                  <c:v>106.25</c:v>
                </c:pt>
                <c:pt idx="34">
                  <c:v>106.25</c:v>
                </c:pt>
                <c:pt idx="35">
                  <c:v>105.71</c:v>
                </c:pt>
                <c:pt idx="36">
                  <c:v>106.1</c:v>
                </c:pt>
                <c:pt idx="37">
                  <c:v>106.25</c:v>
                </c:pt>
                <c:pt idx="38">
                  <c:v>106.25</c:v>
                </c:pt>
                <c:pt idx="39">
                  <c:v>106.25</c:v>
                </c:pt>
                <c:pt idx="40">
                  <c:v>106.25</c:v>
                </c:pt>
                <c:pt idx="41">
                  <c:v>106.25</c:v>
                </c:pt>
                <c:pt idx="42">
                  <c:v>106.25</c:v>
                </c:pt>
                <c:pt idx="43">
                  <c:v>106.25</c:v>
                </c:pt>
                <c:pt idx="44">
                  <c:v>106.383</c:v>
                </c:pt>
                <c:pt idx="45">
                  <c:v>106.25</c:v>
                </c:pt>
                <c:pt idx="46">
                  <c:v>106.25</c:v>
                </c:pt>
                <c:pt idx="47">
                  <c:v>106.25</c:v>
                </c:pt>
                <c:pt idx="48">
                  <c:v>106.25</c:v>
                </c:pt>
                <c:pt idx="49">
                  <c:v>106.161</c:v>
                </c:pt>
                <c:pt idx="50">
                  <c:v>106.25</c:v>
                </c:pt>
                <c:pt idx="51">
                  <c:v>106.25</c:v>
                </c:pt>
                <c:pt idx="52">
                  <c:v>106.25</c:v>
                </c:pt>
                <c:pt idx="53">
                  <c:v>106.25</c:v>
                </c:pt>
                <c:pt idx="54">
                  <c:v>106.25</c:v>
                </c:pt>
                <c:pt idx="55">
                  <c:v>106.25</c:v>
                </c:pt>
                <c:pt idx="56">
                  <c:v>106.25</c:v>
                </c:pt>
                <c:pt idx="57">
                  <c:v>106.25</c:v>
                </c:pt>
                <c:pt idx="58">
                  <c:v>106.25</c:v>
                </c:pt>
                <c:pt idx="59">
                  <c:v>106.11</c:v>
                </c:pt>
                <c:pt idx="60">
                  <c:v>106.25</c:v>
                </c:pt>
                <c:pt idx="61">
                  <c:v>106.65</c:v>
                </c:pt>
                <c:pt idx="62">
                  <c:v>106.25</c:v>
                </c:pt>
                <c:pt idx="63">
                  <c:v>106.7</c:v>
                </c:pt>
                <c:pt idx="64">
                  <c:v>106.25</c:v>
                </c:pt>
              </c:numCache>
            </c:numRef>
          </c:val>
          <c:smooth val="0"/>
        </c:ser>
        <c:ser>
          <c:idx val="2"/>
          <c:order val="2"/>
          <c:tx>
            <c:v>bid 2016</c:v>
          </c:tx>
          <c:spPr>
            <a:ln w="25400">
              <a:solidFill>
                <a:srgbClr val="00B050"/>
              </a:solidFill>
              <a:prstDash val="sysDash"/>
            </a:ln>
          </c:spPr>
          <c:marker>
            <c:symbol val="none"/>
          </c:marker>
          <c:cat>
            <c:numRef>
              <c:f>[31]eurbid!$B$461:$B$525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[31]eurbid!$E$461:$E$525</c:f>
              <c:numCache>
                <c:formatCode>General</c:formatCode>
                <c:ptCount val="65"/>
                <c:pt idx="0">
                  <c:v>104.377</c:v>
                </c:pt>
                <c:pt idx="1">
                  <c:v>104.92700000000001</c:v>
                </c:pt>
                <c:pt idx="2">
                  <c:v>105.172</c:v>
                </c:pt>
                <c:pt idx="3">
                  <c:v>105.20399999999999</c:v>
                </c:pt>
                <c:pt idx="4">
                  <c:v>105.22</c:v>
                </c:pt>
                <c:pt idx="5">
                  <c:v>105.282</c:v>
                </c:pt>
                <c:pt idx="6">
                  <c:v>105.09099999999999</c:v>
                </c:pt>
                <c:pt idx="7">
                  <c:v>104.958</c:v>
                </c:pt>
                <c:pt idx="8">
                  <c:v>105.06699999999999</c:v>
                </c:pt>
                <c:pt idx="9">
                  <c:v>104.99</c:v>
                </c:pt>
                <c:pt idx="10">
                  <c:v>105.188</c:v>
                </c:pt>
                <c:pt idx="11">
                  <c:v>105.149</c:v>
                </c:pt>
                <c:pt idx="12">
                  <c:v>105.05800000000001</c:v>
                </c:pt>
                <c:pt idx="13">
                  <c:v>104.982</c:v>
                </c:pt>
                <c:pt idx="14">
                  <c:v>103.75</c:v>
                </c:pt>
                <c:pt idx="15">
                  <c:v>104.556</c:v>
                </c:pt>
                <c:pt idx="16">
                  <c:v>104.426</c:v>
                </c:pt>
                <c:pt idx="17">
                  <c:v>103.75</c:v>
                </c:pt>
                <c:pt idx="18">
                  <c:v>103.75</c:v>
                </c:pt>
                <c:pt idx="19">
                  <c:v>103.75</c:v>
                </c:pt>
                <c:pt idx="20">
                  <c:v>103.92</c:v>
                </c:pt>
                <c:pt idx="21">
                  <c:v>103.75</c:v>
                </c:pt>
                <c:pt idx="22">
                  <c:v>103.75</c:v>
                </c:pt>
                <c:pt idx="23">
                  <c:v>103.75</c:v>
                </c:pt>
                <c:pt idx="24">
                  <c:v>103.75</c:v>
                </c:pt>
                <c:pt idx="25">
                  <c:v>103.685</c:v>
                </c:pt>
                <c:pt idx="26">
                  <c:v>104.42</c:v>
                </c:pt>
                <c:pt idx="27">
                  <c:v>103.44499999999999</c:v>
                </c:pt>
                <c:pt idx="28">
                  <c:v>103.6</c:v>
                </c:pt>
                <c:pt idx="29">
                  <c:v>103.75</c:v>
                </c:pt>
                <c:pt idx="30">
                  <c:v>103.75</c:v>
                </c:pt>
                <c:pt idx="31">
                  <c:v>103.75</c:v>
                </c:pt>
                <c:pt idx="32">
                  <c:v>103.75</c:v>
                </c:pt>
                <c:pt idx="33">
                  <c:v>103.75</c:v>
                </c:pt>
                <c:pt idx="34">
                  <c:v>103.75</c:v>
                </c:pt>
                <c:pt idx="35">
                  <c:v>103.351</c:v>
                </c:pt>
                <c:pt idx="36">
                  <c:v>103.364</c:v>
                </c:pt>
                <c:pt idx="37">
                  <c:v>103.75</c:v>
                </c:pt>
                <c:pt idx="38">
                  <c:v>103.75</c:v>
                </c:pt>
                <c:pt idx="39">
                  <c:v>103.75</c:v>
                </c:pt>
                <c:pt idx="40">
                  <c:v>103.75</c:v>
                </c:pt>
                <c:pt idx="41">
                  <c:v>103.75</c:v>
                </c:pt>
                <c:pt idx="42">
                  <c:v>103.75</c:v>
                </c:pt>
                <c:pt idx="43">
                  <c:v>103.75</c:v>
                </c:pt>
                <c:pt idx="44">
                  <c:v>104.39700000000001</c:v>
                </c:pt>
                <c:pt idx="45">
                  <c:v>103.75</c:v>
                </c:pt>
                <c:pt idx="46">
                  <c:v>103.75</c:v>
                </c:pt>
                <c:pt idx="47">
                  <c:v>103.75</c:v>
                </c:pt>
                <c:pt idx="48">
                  <c:v>103.75</c:v>
                </c:pt>
                <c:pt idx="49">
                  <c:v>103.75</c:v>
                </c:pt>
                <c:pt idx="50">
                  <c:v>103.75</c:v>
                </c:pt>
                <c:pt idx="51">
                  <c:v>103.75</c:v>
                </c:pt>
                <c:pt idx="52">
                  <c:v>103.75</c:v>
                </c:pt>
                <c:pt idx="53">
                  <c:v>103.75</c:v>
                </c:pt>
                <c:pt idx="54">
                  <c:v>103.75</c:v>
                </c:pt>
                <c:pt idx="55">
                  <c:v>103.75</c:v>
                </c:pt>
                <c:pt idx="56">
                  <c:v>103.75</c:v>
                </c:pt>
                <c:pt idx="57">
                  <c:v>103.75</c:v>
                </c:pt>
                <c:pt idx="58">
                  <c:v>103.75</c:v>
                </c:pt>
                <c:pt idx="59">
                  <c:v>104.24299999999999</c:v>
                </c:pt>
                <c:pt idx="60">
                  <c:v>103.75</c:v>
                </c:pt>
                <c:pt idx="61">
                  <c:v>104.42400000000001</c:v>
                </c:pt>
                <c:pt idx="62">
                  <c:v>103.75</c:v>
                </c:pt>
                <c:pt idx="63">
                  <c:v>104.726</c:v>
                </c:pt>
                <c:pt idx="64">
                  <c:v>104.702</c:v>
                </c:pt>
              </c:numCache>
            </c:numRef>
          </c:val>
          <c:smooth val="0"/>
        </c:ser>
        <c:ser>
          <c:idx val="3"/>
          <c:order val="3"/>
          <c:tx>
            <c:v>offer 2016</c:v>
          </c:tx>
          <c:spPr>
            <a:ln w="25400">
              <a:solidFill>
                <a:srgbClr val="002060"/>
              </a:solidFill>
              <a:prstDash val="sysDash"/>
            </a:ln>
          </c:spPr>
          <c:marker>
            <c:symbol val="none"/>
          </c:marker>
          <c:cat>
            <c:numRef>
              <c:f>[31]eurbid!$B$461:$B$525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[31]eurbid!$F$461:$F$525</c:f>
              <c:numCache>
                <c:formatCode>General</c:formatCode>
                <c:ptCount val="65"/>
                <c:pt idx="0">
                  <c:v>104.867</c:v>
                </c:pt>
                <c:pt idx="1">
                  <c:v>105.42</c:v>
                </c:pt>
                <c:pt idx="2">
                  <c:v>105.666</c:v>
                </c:pt>
                <c:pt idx="3">
                  <c:v>105.69799999999999</c:v>
                </c:pt>
                <c:pt idx="4">
                  <c:v>105.71</c:v>
                </c:pt>
                <c:pt idx="5">
                  <c:v>105.776</c:v>
                </c:pt>
                <c:pt idx="6">
                  <c:v>105.584</c:v>
                </c:pt>
                <c:pt idx="7">
                  <c:v>105.45</c:v>
                </c:pt>
                <c:pt idx="8">
                  <c:v>105.559</c:v>
                </c:pt>
                <c:pt idx="9">
                  <c:v>105.48</c:v>
                </c:pt>
                <c:pt idx="10">
                  <c:v>105.68</c:v>
                </c:pt>
                <c:pt idx="11">
                  <c:v>105.64</c:v>
                </c:pt>
                <c:pt idx="12">
                  <c:v>105.54900000000001</c:v>
                </c:pt>
                <c:pt idx="13">
                  <c:v>105.47199999999999</c:v>
                </c:pt>
                <c:pt idx="14">
                  <c:v>104.25</c:v>
                </c:pt>
                <c:pt idx="15">
                  <c:v>105.04300000000001</c:v>
                </c:pt>
                <c:pt idx="16">
                  <c:v>104.91200000000001</c:v>
                </c:pt>
                <c:pt idx="17">
                  <c:v>104.25</c:v>
                </c:pt>
                <c:pt idx="18">
                  <c:v>104.25</c:v>
                </c:pt>
                <c:pt idx="19">
                  <c:v>104.25</c:v>
                </c:pt>
                <c:pt idx="20">
                  <c:v>104.4</c:v>
                </c:pt>
                <c:pt idx="21">
                  <c:v>104.25</c:v>
                </c:pt>
                <c:pt idx="22">
                  <c:v>104.25</c:v>
                </c:pt>
                <c:pt idx="23">
                  <c:v>104.25</c:v>
                </c:pt>
                <c:pt idx="24">
                  <c:v>104.25</c:v>
                </c:pt>
                <c:pt idx="25">
                  <c:v>104.044</c:v>
                </c:pt>
                <c:pt idx="26">
                  <c:v>104.9</c:v>
                </c:pt>
                <c:pt idx="27">
                  <c:v>103.803</c:v>
                </c:pt>
                <c:pt idx="28">
                  <c:v>104.08</c:v>
                </c:pt>
                <c:pt idx="29">
                  <c:v>104.25</c:v>
                </c:pt>
                <c:pt idx="30">
                  <c:v>104.25</c:v>
                </c:pt>
                <c:pt idx="31">
                  <c:v>104.25</c:v>
                </c:pt>
                <c:pt idx="32">
                  <c:v>104.25</c:v>
                </c:pt>
                <c:pt idx="33">
                  <c:v>104.25</c:v>
                </c:pt>
                <c:pt idx="34">
                  <c:v>104.25</c:v>
                </c:pt>
                <c:pt idx="35">
                  <c:v>103.706</c:v>
                </c:pt>
                <c:pt idx="36">
                  <c:v>103.71899999999999</c:v>
                </c:pt>
                <c:pt idx="37">
                  <c:v>104.25</c:v>
                </c:pt>
                <c:pt idx="38">
                  <c:v>104.25</c:v>
                </c:pt>
                <c:pt idx="39">
                  <c:v>104.25</c:v>
                </c:pt>
                <c:pt idx="40">
                  <c:v>104.25</c:v>
                </c:pt>
                <c:pt idx="41">
                  <c:v>104.25</c:v>
                </c:pt>
                <c:pt idx="42">
                  <c:v>104.25</c:v>
                </c:pt>
                <c:pt idx="43">
                  <c:v>104.25</c:v>
                </c:pt>
                <c:pt idx="44">
                  <c:v>104.755</c:v>
                </c:pt>
                <c:pt idx="45">
                  <c:v>104.25</c:v>
                </c:pt>
                <c:pt idx="46">
                  <c:v>104.25</c:v>
                </c:pt>
                <c:pt idx="47">
                  <c:v>104.25</c:v>
                </c:pt>
                <c:pt idx="48">
                  <c:v>104.25</c:v>
                </c:pt>
                <c:pt idx="49">
                  <c:v>104.25</c:v>
                </c:pt>
                <c:pt idx="50">
                  <c:v>104.25</c:v>
                </c:pt>
                <c:pt idx="51">
                  <c:v>104.25</c:v>
                </c:pt>
                <c:pt idx="52">
                  <c:v>104.25</c:v>
                </c:pt>
                <c:pt idx="53">
                  <c:v>104.25</c:v>
                </c:pt>
                <c:pt idx="54">
                  <c:v>104.25</c:v>
                </c:pt>
                <c:pt idx="55">
                  <c:v>104.25</c:v>
                </c:pt>
                <c:pt idx="56">
                  <c:v>104.25</c:v>
                </c:pt>
                <c:pt idx="57">
                  <c:v>104.25</c:v>
                </c:pt>
                <c:pt idx="58">
                  <c:v>104.25</c:v>
                </c:pt>
                <c:pt idx="59">
                  <c:v>104.59699999999999</c:v>
                </c:pt>
                <c:pt idx="60">
                  <c:v>104.25</c:v>
                </c:pt>
                <c:pt idx="61">
                  <c:v>104.77800000000001</c:v>
                </c:pt>
                <c:pt idx="62">
                  <c:v>104.25</c:v>
                </c:pt>
                <c:pt idx="63">
                  <c:v>105.081</c:v>
                </c:pt>
                <c:pt idx="64">
                  <c:v>105.057</c:v>
                </c:pt>
              </c:numCache>
            </c:numRef>
          </c:val>
          <c:smooth val="0"/>
        </c:ser>
        <c:dLbls>
          <c:showLegendKey val="0"/>
          <c:showVal val="0"/>
          <c:showCatName val="0"/>
          <c:showSerName val="0"/>
          <c:showPercent val="0"/>
          <c:showBubbleSize val="0"/>
        </c:dLbls>
        <c:marker val="1"/>
        <c:smooth val="0"/>
        <c:axId val="133568000"/>
        <c:axId val="190921472"/>
      </c:lineChart>
      <c:catAx>
        <c:axId val="133568000"/>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90921472"/>
        <c:crossesAt val="85"/>
        <c:auto val="0"/>
        <c:lblAlgn val="ctr"/>
        <c:lblOffset val="100"/>
        <c:tickLblSkip val="5"/>
        <c:tickMarkSkip val="10"/>
        <c:noMultiLvlLbl val="0"/>
      </c:catAx>
      <c:valAx>
        <c:axId val="190921472"/>
        <c:scaling>
          <c:orientation val="minMax"/>
          <c:max val="110"/>
          <c:min val="100"/>
        </c:scaling>
        <c:delete val="0"/>
        <c:axPos val="l"/>
        <c:majorGridlines>
          <c:spPr>
            <a:ln w="3175">
              <a:solidFill>
                <a:srgbClr val="000000"/>
              </a:solidFill>
              <a:prstDash val="sysDash"/>
            </a:ln>
          </c:spPr>
        </c:majorGridlines>
        <c:title>
          <c:tx>
            <c:rich>
              <a:bodyPr/>
              <a:lstStyle/>
              <a:p>
                <a:pPr>
                  <a:defRPr sz="950" b="0" i="0" u="none" strike="noStrike" baseline="0">
                    <a:solidFill>
                      <a:srgbClr val="000000"/>
                    </a:solidFill>
                    <a:latin typeface="Arial Cyr"/>
                    <a:ea typeface="Arial Cyr"/>
                    <a:cs typeface="Arial Cyr"/>
                  </a:defRPr>
                </a:pPr>
                <a:r>
                  <a:rPr lang="en-US"/>
                  <a:t>euro</a:t>
                </a:r>
              </a:p>
            </c:rich>
          </c:tx>
          <c:layout>
            <c:manualLayout>
              <c:xMode val="edge"/>
              <c:yMode val="edge"/>
              <c:x val="4.7186963820335173E-2"/>
              <c:y val="0.4149490730104359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33568000"/>
        <c:crosses val="autoZero"/>
        <c:crossBetween val="between"/>
        <c:majorUnit val="2"/>
        <c:minorUnit val="0.5"/>
      </c:valAx>
      <c:spPr>
        <a:solidFill>
          <a:srgbClr val="FFFFFF"/>
        </a:solidFill>
        <a:ln w="3175">
          <a:solidFill>
            <a:srgbClr val="000000"/>
          </a:solidFill>
          <a:prstDash val="solid"/>
        </a:ln>
      </c:spPr>
    </c:plotArea>
    <c:legend>
      <c:legendPos val="b"/>
      <c:layout>
        <c:manualLayout>
          <c:xMode val="edge"/>
          <c:yMode val="edge"/>
          <c:x val="0.32676219359505859"/>
          <c:y val="0.87044146006948075"/>
          <c:w val="0.41923782495385958"/>
          <c:h val="9.0899420065860492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75" b="1" i="0" u="none" strike="noStrike" baseline="0">
                <a:solidFill>
                  <a:srgbClr val="000000"/>
                </a:solidFill>
                <a:latin typeface="Arial Cyr"/>
                <a:ea typeface="Arial Cyr"/>
                <a:cs typeface="Arial Cyr"/>
              </a:defRPr>
            </a:pPr>
            <a:r>
              <a:rPr lang="en-US" sz="1175" b="1" i="0" u="none" strike="noStrike" baseline="0">
                <a:effectLst/>
              </a:rPr>
              <a:t>Bid and Offer Quatations of Bulgarian Twelve-year Eurobonds Issued in 2015 and 2016</a:t>
            </a:r>
            <a:endParaRPr lang="bg-BG"/>
          </a:p>
        </c:rich>
      </c:tx>
      <c:layout>
        <c:manualLayout>
          <c:xMode val="edge"/>
          <c:yMode val="edge"/>
          <c:x val="0.15124027341105328"/>
          <c:y val="3.8659676824216602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 2015</c:v>
          </c:tx>
          <c:spPr>
            <a:ln w="12700">
              <a:solidFill>
                <a:srgbClr val="FF0000"/>
              </a:solidFill>
              <a:prstDash val="solid"/>
            </a:ln>
          </c:spPr>
          <c:marker>
            <c:symbol val="none"/>
          </c:marker>
          <c:dPt>
            <c:idx val="5"/>
            <c:bubble3D val="0"/>
          </c:dPt>
          <c:cat>
            <c:numRef>
              <c:f>[32]eurbid!$B$461:$B$525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[32]eurbid!$C$461:$C$525</c:f>
              <c:numCache>
                <c:formatCode>General</c:formatCode>
                <c:ptCount val="65"/>
                <c:pt idx="0">
                  <c:v>103.8</c:v>
                </c:pt>
                <c:pt idx="1">
                  <c:v>104.16</c:v>
                </c:pt>
                <c:pt idx="2">
                  <c:v>104.55</c:v>
                </c:pt>
                <c:pt idx="3">
                  <c:v>104.6</c:v>
                </c:pt>
                <c:pt idx="4">
                  <c:v>104.55</c:v>
                </c:pt>
                <c:pt idx="5">
                  <c:v>104.333</c:v>
                </c:pt>
                <c:pt idx="6">
                  <c:v>104.48</c:v>
                </c:pt>
                <c:pt idx="7">
                  <c:v>104.059</c:v>
                </c:pt>
                <c:pt idx="8">
                  <c:v>104.429</c:v>
                </c:pt>
                <c:pt idx="9">
                  <c:v>104.81100000000001</c:v>
                </c:pt>
                <c:pt idx="10">
                  <c:v>104.482</c:v>
                </c:pt>
                <c:pt idx="11">
                  <c:v>104.559</c:v>
                </c:pt>
                <c:pt idx="12">
                  <c:v>104.425</c:v>
                </c:pt>
                <c:pt idx="13">
                  <c:v>104.49</c:v>
                </c:pt>
                <c:pt idx="14">
                  <c:v>103</c:v>
                </c:pt>
                <c:pt idx="15">
                  <c:v>104.4</c:v>
                </c:pt>
                <c:pt idx="16">
                  <c:v>104.04600000000001</c:v>
                </c:pt>
                <c:pt idx="17">
                  <c:v>104.19499999999999</c:v>
                </c:pt>
                <c:pt idx="18">
                  <c:v>104.41200000000001</c:v>
                </c:pt>
                <c:pt idx="19">
                  <c:v>103</c:v>
                </c:pt>
                <c:pt idx="20">
                  <c:v>103</c:v>
                </c:pt>
                <c:pt idx="21">
                  <c:v>103.8</c:v>
                </c:pt>
                <c:pt idx="22">
                  <c:v>104.063</c:v>
                </c:pt>
                <c:pt idx="23">
                  <c:v>103</c:v>
                </c:pt>
                <c:pt idx="24">
                  <c:v>103</c:v>
                </c:pt>
                <c:pt idx="25">
                  <c:v>103.3</c:v>
                </c:pt>
                <c:pt idx="26">
                  <c:v>103.873</c:v>
                </c:pt>
                <c:pt idx="27">
                  <c:v>103.956</c:v>
                </c:pt>
                <c:pt idx="28">
                  <c:v>103.863</c:v>
                </c:pt>
                <c:pt idx="29">
                  <c:v>103</c:v>
                </c:pt>
                <c:pt idx="30">
                  <c:v>103.886</c:v>
                </c:pt>
                <c:pt idx="31">
                  <c:v>103.96299999999999</c:v>
                </c:pt>
                <c:pt idx="32">
                  <c:v>103.505</c:v>
                </c:pt>
                <c:pt idx="33">
                  <c:v>103.517</c:v>
                </c:pt>
                <c:pt idx="34">
                  <c:v>103</c:v>
                </c:pt>
                <c:pt idx="35">
                  <c:v>103.523</c:v>
                </c:pt>
                <c:pt idx="36">
                  <c:v>103.611</c:v>
                </c:pt>
                <c:pt idx="37">
                  <c:v>103.494</c:v>
                </c:pt>
                <c:pt idx="38">
                  <c:v>103</c:v>
                </c:pt>
                <c:pt idx="39">
                  <c:v>103</c:v>
                </c:pt>
                <c:pt idx="40">
                  <c:v>103</c:v>
                </c:pt>
                <c:pt idx="41">
                  <c:v>104.45099999999999</c:v>
                </c:pt>
                <c:pt idx="42">
                  <c:v>104.646</c:v>
                </c:pt>
                <c:pt idx="43">
                  <c:v>104.651</c:v>
                </c:pt>
                <c:pt idx="44">
                  <c:v>104.73699999999999</c:v>
                </c:pt>
                <c:pt idx="45">
                  <c:v>104.7</c:v>
                </c:pt>
                <c:pt idx="46">
                  <c:v>104.559</c:v>
                </c:pt>
                <c:pt idx="47">
                  <c:v>104.65600000000001</c:v>
                </c:pt>
                <c:pt idx="48">
                  <c:v>104.45699999999999</c:v>
                </c:pt>
                <c:pt idx="49">
                  <c:v>104.551</c:v>
                </c:pt>
                <c:pt idx="50">
                  <c:v>104.224</c:v>
                </c:pt>
                <c:pt idx="51">
                  <c:v>104.48</c:v>
                </c:pt>
                <c:pt idx="52">
                  <c:v>104.762</c:v>
                </c:pt>
                <c:pt idx="53">
                  <c:v>104.65</c:v>
                </c:pt>
                <c:pt idx="54">
                  <c:v>104.804</c:v>
                </c:pt>
                <c:pt idx="55">
                  <c:v>104.869</c:v>
                </c:pt>
                <c:pt idx="56">
                  <c:v>104.90600000000001</c:v>
                </c:pt>
                <c:pt idx="57">
                  <c:v>104.861</c:v>
                </c:pt>
                <c:pt idx="58">
                  <c:v>104.95699999999999</c:v>
                </c:pt>
                <c:pt idx="59">
                  <c:v>104.744</c:v>
                </c:pt>
                <c:pt idx="60">
                  <c:v>105.214</c:v>
                </c:pt>
                <c:pt idx="61">
                  <c:v>105.1</c:v>
                </c:pt>
                <c:pt idx="62">
                  <c:v>105.3</c:v>
                </c:pt>
                <c:pt idx="63">
                  <c:v>105.55</c:v>
                </c:pt>
                <c:pt idx="64">
                  <c:v>105.6</c:v>
                </c:pt>
              </c:numCache>
            </c:numRef>
          </c:val>
          <c:smooth val="1"/>
        </c:ser>
        <c:ser>
          <c:idx val="0"/>
          <c:order val="1"/>
          <c:tx>
            <c:v>offer 2015</c:v>
          </c:tx>
          <c:spPr>
            <a:ln w="12700">
              <a:solidFill>
                <a:srgbClr val="000080"/>
              </a:solidFill>
              <a:prstDash val="solid"/>
            </a:ln>
          </c:spPr>
          <c:marker>
            <c:symbol val="none"/>
          </c:marker>
          <c:cat>
            <c:numRef>
              <c:f>[32]eurbid!$B$461:$B$525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[32]eurbid!$D$461:$D$525</c:f>
              <c:numCache>
                <c:formatCode>General</c:formatCode>
                <c:ptCount val="65"/>
                <c:pt idx="0">
                  <c:v>104.6</c:v>
                </c:pt>
                <c:pt idx="1">
                  <c:v>105.1</c:v>
                </c:pt>
                <c:pt idx="2">
                  <c:v>105.42</c:v>
                </c:pt>
                <c:pt idx="3">
                  <c:v>105.42</c:v>
                </c:pt>
                <c:pt idx="4">
                  <c:v>105.42</c:v>
                </c:pt>
                <c:pt idx="5">
                  <c:v>105.268</c:v>
                </c:pt>
                <c:pt idx="6">
                  <c:v>105.417</c:v>
                </c:pt>
                <c:pt idx="7">
                  <c:v>104.991</c:v>
                </c:pt>
                <c:pt idx="8">
                  <c:v>105.364</c:v>
                </c:pt>
                <c:pt idx="9">
                  <c:v>105.75</c:v>
                </c:pt>
                <c:pt idx="10">
                  <c:v>105.417</c:v>
                </c:pt>
                <c:pt idx="11">
                  <c:v>105.495</c:v>
                </c:pt>
                <c:pt idx="12">
                  <c:v>105.35899999999999</c:v>
                </c:pt>
                <c:pt idx="13">
                  <c:v>105.42400000000001</c:v>
                </c:pt>
                <c:pt idx="14">
                  <c:v>103.75</c:v>
                </c:pt>
                <c:pt idx="15">
                  <c:v>105.333</c:v>
                </c:pt>
                <c:pt idx="16">
                  <c:v>105.155</c:v>
                </c:pt>
                <c:pt idx="17">
                  <c:v>105.125</c:v>
                </c:pt>
                <c:pt idx="18">
                  <c:v>105.34399999999999</c:v>
                </c:pt>
                <c:pt idx="19">
                  <c:v>103.75</c:v>
                </c:pt>
                <c:pt idx="20">
                  <c:v>103.75</c:v>
                </c:pt>
                <c:pt idx="21">
                  <c:v>104.72499999999999</c:v>
                </c:pt>
                <c:pt idx="22">
                  <c:v>104.99</c:v>
                </c:pt>
                <c:pt idx="23">
                  <c:v>103.75</c:v>
                </c:pt>
                <c:pt idx="24">
                  <c:v>103.75</c:v>
                </c:pt>
                <c:pt idx="25">
                  <c:v>104.45</c:v>
                </c:pt>
                <c:pt idx="26">
                  <c:v>104.149</c:v>
                </c:pt>
                <c:pt idx="27">
                  <c:v>104.232</c:v>
                </c:pt>
                <c:pt idx="28">
                  <c:v>104.139</c:v>
                </c:pt>
                <c:pt idx="29">
                  <c:v>103.75</c:v>
                </c:pt>
                <c:pt idx="30">
                  <c:v>104.161</c:v>
                </c:pt>
                <c:pt idx="31">
                  <c:v>104.239</c:v>
                </c:pt>
                <c:pt idx="32">
                  <c:v>103.779</c:v>
                </c:pt>
                <c:pt idx="33">
                  <c:v>103.791</c:v>
                </c:pt>
                <c:pt idx="34">
                  <c:v>103.75</c:v>
                </c:pt>
                <c:pt idx="35">
                  <c:v>103.797</c:v>
                </c:pt>
                <c:pt idx="36">
                  <c:v>103.88500000000001</c:v>
                </c:pt>
                <c:pt idx="37">
                  <c:v>103.768</c:v>
                </c:pt>
                <c:pt idx="38">
                  <c:v>103.75</c:v>
                </c:pt>
                <c:pt idx="39">
                  <c:v>103.75</c:v>
                </c:pt>
                <c:pt idx="40">
                  <c:v>103.75</c:v>
                </c:pt>
                <c:pt idx="41">
                  <c:v>104.727</c:v>
                </c:pt>
                <c:pt idx="42">
                  <c:v>104.923</c:v>
                </c:pt>
                <c:pt idx="43">
                  <c:v>104.928</c:v>
                </c:pt>
                <c:pt idx="44">
                  <c:v>105.10599999999999</c:v>
                </c:pt>
                <c:pt idx="45">
                  <c:v>105.069</c:v>
                </c:pt>
                <c:pt idx="46">
                  <c:v>104.92700000000001</c:v>
                </c:pt>
                <c:pt idx="47">
                  <c:v>105.02500000000001</c:v>
                </c:pt>
                <c:pt idx="48">
                  <c:v>104.825</c:v>
                </c:pt>
                <c:pt idx="49">
                  <c:v>104.919</c:v>
                </c:pt>
                <c:pt idx="50">
                  <c:v>104.59099999999999</c:v>
                </c:pt>
                <c:pt idx="51">
                  <c:v>104.848</c:v>
                </c:pt>
                <c:pt idx="52">
                  <c:v>105.131</c:v>
                </c:pt>
                <c:pt idx="53">
                  <c:v>105.018</c:v>
                </c:pt>
                <c:pt idx="54">
                  <c:v>105.172</c:v>
                </c:pt>
                <c:pt idx="55">
                  <c:v>105.238</c:v>
                </c:pt>
                <c:pt idx="56">
                  <c:v>105.27500000000001</c:v>
                </c:pt>
                <c:pt idx="57">
                  <c:v>105.229</c:v>
                </c:pt>
                <c:pt idx="58">
                  <c:v>105.32599999999999</c:v>
                </c:pt>
                <c:pt idx="59">
                  <c:v>105.11199999999999</c:v>
                </c:pt>
                <c:pt idx="60">
                  <c:v>105.583</c:v>
                </c:pt>
                <c:pt idx="61">
                  <c:v>106.05</c:v>
                </c:pt>
                <c:pt idx="62">
                  <c:v>106.3</c:v>
                </c:pt>
                <c:pt idx="63">
                  <c:v>106.39</c:v>
                </c:pt>
                <c:pt idx="64">
                  <c:v>106.4</c:v>
                </c:pt>
              </c:numCache>
            </c:numRef>
          </c:val>
          <c:smooth val="0"/>
        </c:ser>
        <c:ser>
          <c:idx val="2"/>
          <c:order val="2"/>
          <c:tx>
            <c:v>bid 2016</c:v>
          </c:tx>
          <c:spPr>
            <a:ln w="25400">
              <a:solidFill>
                <a:srgbClr val="00B050"/>
              </a:solidFill>
              <a:prstDash val="sysDash"/>
            </a:ln>
          </c:spPr>
          <c:marker>
            <c:symbol val="none"/>
          </c:marker>
          <c:cat>
            <c:numRef>
              <c:f>[32]eurbid!$B$461:$B$525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[32]eurbid!$E$461:$E$525</c:f>
              <c:numCache>
                <c:formatCode>General</c:formatCode>
                <c:ptCount val="65"/>
                <c:pt idx="0">
                  <c:v>106.249</c:v>
                </c:pt>
                <c:pt idx="1">
                  <c:v>106.61</c:v>
                </c:pt>
                <c:pt idx="2">
                  <c:v>107.46</c:v>
                </c:pt>
                <c:pt idx="3">
                  <c:v>107.69</c:v>
                </c:pt>
                <c:pt idx="4">
                  <c:v>106</c:v>
                </c:pt>
                <c:pt idx="5">
                  <c:v>106</c:v>
                </c:pt>
                <c:pt idx="6">
                  <c:v>107.14</c:v>
                </c:pt>
                <c:pt idx="7">
                  <c:v>106</c:v>
                </c:pt>
                <c:pt idx="8">
                  <c:v>106</c:v>
                </c:pt>
                <c:pt idx="9">
                  <c:v>106</c:v>
                </c:pt>
                <c:pt idx="10">
                  <c:v>106</c:v>
                </c:pt>
                <c:pt idx="11">
                  <c:v>106</c:v>
                </c:pt>
                <c:pt idx="12">
                  <c:v>106.687</c:v>
                </c:pt>
                <c:pt idx="13">
                  <c:v>106</c:v>
                </c:pt>
                <c:pt idx="14">
                  <c:v>106</c:v>
                </c:pt>
                <c:pt idx="15">
                  <c:v>106.596</c:v>
                </c:pt>
                <c:pt idx="16">
                  <c:v>106.556</c:v>
                </c:pt>
                <c:pt idx="17">
                  <c:v>106</c:v>
                </c:pt>
                <c:pt idx="18">
                  <c:v>106</c:v>
                </c:pt>
                <c:pt idx="19">
                  <c:v>106</c:v>
                </c:pt>
                <c:pt idx="20">
                  <c:v>106</c:v>
                </c:pt>
                <c:pt idx="21">
                  <c:v>106</c:v>
                </c:pt>
                <c:pt idx="22">
                  <c:v>106</c:v>
                </c:pt>
                <c:pt idx="23">
                  <c:v>106</c:v>
                </c:pt>
                <c:pt idx="24">
                  <c:v>106</c:v>
                </c:pt>
                <c:pt idx="25">
                  <c:v>105.97199999999999</c:v>
                </c:pt>
                <c:pt idx="26">
                  <c:v>105.649</c:v>
                </c:pt>
                <c:pt idx="27">
                  <c:v>105.771</c:v>
                </c:pt>
                <c:pt idx="28">
                  <c:v>105.51300000000001</c:v>
                </c:pt>
                <c:pt idx="29">
                  <c:v>106</c:v>
                </c:pt>
                <c:pt idx="30">
                  <c:v>106</c:v>
                </c:pt>
                <c:pt idx="31">
                  <c:v>106</c:v>
                </c:pt>
                <c:pt idx="32">
                  <c:v>106</c:v>
                </c:pt>
                <c:pt idx="33">
                  <c:v>106</c:v>
                </c:pt>
                <c:pt idx="34">
                  <c:v>106</c:v>
                </c:pt>
                <c:pt idx="35">
                  <c:v>105.31</c:v>
                </c:pt>
                <c:pt idx="36">
                  <c:v>105.548</c:v>
                </c:pt>
                <c:pt idx="37">
                  <c:v>106</c:v>
                </c:pt>
                <c:pt idx="38">
                  <c:v>106</c:v>
                </c:pt>
                <c:pt idx="39">
                  <c:v>106</c:v>
                </c:pt>
                <c:pt idx="40">
                  <c:v>106</c:v>
                </c:pt>
                <c:pt idx="41">
                  <c:v>106</c:v>
                </c:pt>
                <c:pt idx="42">
                  <c:v>106</c:v>
                </c:pt>
                <c:pt idx="43">
                  <c:v>106</c:v>
                </c:pt>
                <c:pt idx="44">
                  <c:v>106.77</c:v>
                </c:pt>
                <c:pt idx="45">
                  <c:v>106</c:v>
                </c:pt>
                <c:pt idx="46">
                  <c:v>106</c:v>
                </c:pt>
                <c:pt idx="47">
                  <c:v>106</c:v>
                </c:pt>
                <c:pt idx="48">
                  <c:v>106</c:v>
                </c:pt>
                <c:pt idx="49">
                  <c:v>106</c:v>
                </c:pt>
                <c:pt idx="50">
                  <c:v>106</c:v>
                </c:pt>
                <c:pt idx="51">
                  <c:v>106</c:v>
                </c:pt>
                <c:pt idx="52">
                  <c:v>106</c:v>
                </c:pt>
                <c:pt idx="53">
                  <c:v>106</c:v>
                </c:pt>
                <c:pt idx="54">
                  <c:v>106</c:v>
                </c:pt>
                <c:pt idx="55">
                  <c:v>106.895</c:v>
                </c:pt>
                <c:pt idx="56">
                  <c:v>106</c:v>
                </c:pt>
                <c:pt idx="57">
                  <c:v>106.974</c:v>
                </c:pt>
                <c:pt idx="58">
                  <c:v>107.03</c:v>
                </c:pt>
                <c:pt idx="59">
                  <c:v>107.10899999999999</c:v>
                </c:pt>
                <c:pt idx="60">
                  <c:v>107.875</c:v>
                </c:pt>
                <c:pt idx="61">
                  <c:v>107.886</c:v>
                </c:pt>
                <c:pt idx="62">
                  <c:v>108.029</c:v>
                </c:pt>
                <c:pt idx="63">
                  <c:v>108.42</c:v>
                </c:pt>
                <c:pt idx="64">
                  <c:v>108.28400000000001</c:v>
                </c:pt>
              </c:numCache>
            </c:numRef>
          </c:val>
          <c:smooth val="0"/>
        </c:ser>
        <c:ser>
          <c:idx val="3"/>
          <c:order val="3"/>
          <c:tx>
            <c:v>offer 2016</c:v>
          </c:tx>
          <c:spPr>
            <a:ln w="25400">
              <a:solidFill>
                <a:srgbClr val="002060"/>
              </a:solidFill>
              <a:prstDash val="sysDash"/>
            </a:ln>
          </c:spPr>
          <c:marker>
            <c:symbol val="none"/>
          </c:marker>
          <c:cat>
            <c:numRef>
              <c:f>[32]eurbid!$B$461:$B$525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[32]eurbid!$F$461:$F$525</c:f>
              <c:numCache>
                <c:formatCode>General</c:formatCode>
                <c:ptCount val="65"/>
                <c:pt idx="0">
                  <c:v>106.755</c:v>
                </c:pt>
                <c:pt idx="1">
                  <c:v>107.42</c:v>
                </c:pt>
                <c:pt idx="2">
                  <c:v>108.28</c:v>
                </c:pt>
                <c:pt idx="3">
                  <c:v>108.52</c:v>
                </c:pt>
                <c:pt idx="4">
                  <c:v>107</c:v>
                </c:pt>
                <c:pt idx="5">
                  <c:v>107</c:v>
                </c:pt>
                <c:pt idx="6">
                  <c:v>107.75</c:v>
                </c:pt>
                <c:pt idx="7">
                  <c:v>107</c:v>
                </c:pt>
                <c:pt idx="8">
                  <c:v>107</c:v>
                </c:pt>
                <c:pt idx="9">
                  <c:v>107</c:v>
                </c:pt>
                <c:pt idx="10">
                  <c:v>107</c:v>
                </c:pt>
                <c:pt idx="11">
                  <c:v>107</c:v>
                </c:pt>
                <c:pt idx="12">
                  <c:v>107.194</c:v>
                </c:pt>
                <c:pt idx="13">
                  <c:v>107</c:v>
                </c:pt>
                <c:pt idx="14">
                  <c:v>107</c:v>
                </c:pt>
                <c:pt idx="15">
                  <c:v>107.102</c:v>
                </c:pt>
                <c:pt idx="16">
                  <c:v>107.062</c:v>
                </c:pt>
                <c:pt idx="17">
                  <c:v>107</c:v>
                </c:pt>
                <c:pt idx="18">
                  <c:v>107</c:v>
                </c:pt>
                <c:pt idx="19">
                  <c:v>107</c:v>
                </c:pt>
                <c:pt idx="20">
                  <c:v>107</c:v>
                </c:pt>
                <c:pt idx="21">
                  <c:v>107</c:v>
                </c:pt>
                <c:pt idx="22">
                  <c:v>107</c:v>
                </c:pt>
                <c:pt idx="23">
                  <c:v>107</c:v>
                </c:pt>
                <c:pt idx="24">
                  <c:v>107</c:v>
                </c:pt>
                <c:pt idx="25">
                  <c:v>106.473</c:v>
                </c:pt>
                <c:pt idx="26">
                  <c:v>106.148</c:v>
                </c:pt>
                <c:pt idx="27">
                  <c:v>106.271</c:v>
                </c:pt>
                <c:pt idx="28">
                  <c:v>106.011</c:v>
                </c:pt>
                <c:pt idx="29">
                  <c:v>107</c:v>
                </c:pt>
                <c:pt idx="30">
                  <c:v>107</c:v>
                </c:pt>
                <c:pt idx="31">
                  <c:v>107</c:v>
                </c:pt>
                <c:pt idx="32">
                  <c:v>107</c:v>
                </c:pt>
                <c:pt idx="33">
                  <c:v>107</c:v>
                </c:pt>
                <c:pt idx="34">
                  <c:v>107</c:v>
                </c:pt>
                <c:pt idx="35">
                  <c:v>105.806</c:v>
                </c:pt>
                <c:pt idx="36">
                  <c:v>106.045</c:v>
                </c:pt>
                <c:pt idx="37">
                  <c:v>107</c:v>
                </c:pt>
                <c:pt idx="38">
                  <c:v>107</c:v>
                </c:pt>
                <c:pt idx="39">
                  <c:v>107</c:v>
                </c:pt>
                <c:pt idx="40">
                  <c:v>107</c:v>
                </c:pt>
                <c:pt idx="41">
                  <c:v>107</c:v>
                </c:pt>
                <c:pt idx="42">
                  <c:v>107</c:v>
                </c:pt>
                <c:pt idx="43">
                  <c:v>107</c:v>
                </c:pt>
                <c:pt idx="44">
                  <c:v>107.374</c:v>
                </c:pt>
                <c:pt idx="45">
                  <c:v>107</c:v>
                </c:pt>
                <c:pt idx="46">
                  <c:v>107</c:v>
                </c:pt>
                <c:pt idx="47">
                  <c:v>107</c:v>
                </c:pt>
                <c:pt idx="48">
                  <c:v>107</c:v>
                </c:pt>
                <c:pt idx="49">
                  <c:v>107</c:v>
                </c:pt>
                <c:pt idx="50">
                  <c:v>107</c:v>
                </c:pt>
                <c:pt idx="51">
                  <c:v>107</c:v>
                </c:pt>
                <c:pt idx="52">
                  <c:v>107</c:v>
                </c:pt>
                <c:pt idx="53">
                  <c:v>107</c:v>
                </c:pt>
                <c:pt idx="54">
                  <c:v>107</c:v>
                </c:pt>
                <c:pt idx="55">
                  <c:v>107.498</c:v>
                </c:pt>
                <c:pt idx="56">
                  <c:v>107</c:v>
                </c:pt>
                <c:pt idx="57">
                  <c:v>107.577</c:v>
                </c:pt>
                <c:pt idx="58">
                  <c:v>107.633</c:v>
                </c:pt>
                <c:pt idx="59">
                  <c:v>107.712</c:v>
                </c:pt>
                <c:pt idx="60">
                  <c:v>108.483</c:v>
                </c:pt>
                <c:pt idx="61">
                  <c:v>108.494</c:v>
                </c:pt>
                <c:pt idx="62">
                  <c:v>108.63800000000001</c:v>
                </c:pt>
                <c:pt idx="63">
                  <c:v>108.93</c:v>
                </c:pt>
                <c:pt idx="64">
                  <c:v>108.89400000000001</c:v>
                </c:pt>
              </c:numCache>
            </c:numRef>
          </c:val>
          <c:smooth val="0"/>
        </c:ser>
        <c:dLbls>
          <c:showLegendKey val="0"/>
          <c:showVal val="0"/>
          <c:showCatName val="0"/>
          <c:showSerName val="0"/>
          <c:showPercent val="0"/>
          <c:showBubbleSize val="0"/>
        </c:dLbls>
        <c:marker val="1"/>
        <c:smooth val="0"/>
        <c:axId val="193066496"/>
        <c:axId val="224814208"/>
      </c:lineChart>
      <c:catAx>
        <c:axId val="193066496"/>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224814208"/>
        <c:crossesAt val="85"/>
        <c:auto val="0"/>
        <c:lblAlgn val="ctr"/>
        <c:lblOffset val="100"/>
        <c:tickLblSkip val="5"/>
        <c:tickMarkSkip val="10"/>
        <c:noMultiLvlLbl val="0"/>
      </c:catAx>
      <c:valAx>
        <c:axId val="224814208"/>
        <c:scaling>
          <c:orientation val="minMax"/>
          <c:max val="112"/>
          <c:min val="100"/>
        </c:scaling>
        <c:delete val="0"/>
        <c:axPos val="l"/>
        <c:majorGridlines>
          <c:spPr>
            <a:ln w="3175">
              <a:solidFill>
                <a:srgbClr val="000000"/>
              </a:solidFill>
              <a:prstDash val="sysDash"/>
            </a:ln>
          </c:spPr>
        </c:majorGridlines>
        <c:title>
          <c:tx>
            <c:rich>
              <a:bodyPr/>
              <a:lstStyle/>
              <a:p>
                <a:pPr>
                  <a:defRPr sz="950" b="0" i="0" u="none" strike="noStrike" baseline="0">
                    <a:solidFill>
                      <a:srgbClr val="000000"/>
                    </a:solidFill>
                    <a:latin typeface="Arial Cyr"/>
                    <a:ea typeface="Arial Cyr"/>
                    <a:cs typeface="Arial Cyr"/>
                  </a:defRPr>
                </a:pPr>
                <a:r>
                  <a:rPr lang="en-US"/>
                  <a:t>euro</a:t>
                </a:r>
              </a:p>
            </c:rich>
          </c:tx>
          <c:layout>
            <c:manualLayout>
              <c:xMode val="edge"/>
              <c:yMode val="edge"/>
              <c:x val="4.7187149309516521E-2"/>
              <c:y val="0.4149490730104359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93066496"/>
        <c:crosses val="autoZero"/>
        <c:crossBetween val="between"/>
        <c:majorUnit val="2"/>
        <c:minorUnit val="0.5"/>
      </c:valAx>
      <c:spPr>
        <a:solidFill>
          <a:srgbClr val="FFFFFF"/>
        </a:solidFill>
        <a:ln w="3175">
          <a:solidFill>
            <a:srgbClr val="000000"/>
          </a:solidFill>
          <a:prstDash val="solid"/>
        </a:ln>
      </c:spPr>
    </c:plotArea>
    <c:legend>
      <c:legendPos val="b"/>
      <c:layout>
        <c:manualLayout>
          <c:xMode val="edge"/>
          <c:yMode val="edge"/>
          <c:x val="0.30559546664440795"/>
          <c:y val="0.86691367823053955"/>
          <c:w val="0.41923782495385964"/>
          <c:h val="9.7954983743742896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75" b="1" i="0" u="none" strike="noStrike" baseline="0">
                <a:solidFill>
                  <a:srgbClr val="000000"/>
                </a:solidFill>
                <a:latin typeface="Arial Cyr"/>
                <a:ea typeface="Arial Cyr"/>
                <a:cs typeface="Arial Cyr"/>
              </a:defRPr>
            </a:pPr>
            <a:r>
              <a:rPr lang="en-US" sz="1175" b="1" i="0" u="none" strike="noStrike" baseline="0">
                <a:effectLst/>
              </a:rPr>
              <a:t>Bid and Offer Quatations of Bulgarian Twenty-year Eurobonds Issue</a:t>
            </a:r>
            <a:r>
              <a:rPr lang="bg-BG"/>
              <a:t>
</a:t>
            </a:r>
          </a:p>
        </c:rich>
      </c:tx>
      <c:layout>
        <c:manualLayout>
          <c:xMode val="edge"/>
          <c:yMode val="edge"/>
          <c:x val="0.1826980886648428"/>
          <c:y val="3.8659676824216602E-2"/>
        </c:manualLayout>
      </c:layout>
      <c:overlay val="0"/>
      <c:spPr>
        <a:noFill/>
        <a:ln w="25400">
          <a:noFill/>
        </a:ln>
      </c:spPr>
    </c:title>
    <c:autoTitleDeleted val="0"/>
    <c:plotArea>
      <c:layout>
        <c:manualLayout>
          <c:layoutTarget val="inner"/>
          <c:xMode val="edge"/>
          <c:yMode val="edge"/>
          <c:x val="0.16333938294010888"/>
          <c:y val="0.213917794979506"/>
          <c:w val="0.76709013914095581"/>
          <c:h val="0.54209676110073868"/>
        </c:manualLayout>
      </c:layout>
      <c:lineChart>
        <c:grouping val="standard"/>
        <c:varyColors val="0"/>
        <c:ser>
          <c:idx val="1"/>
          <c:order val="0"/>
          <c:tx>
            <c:v>bid</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[33]eurbid!$B$461:$B$525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[33]eurbid!$C$461:$C$525</c:f>
              <c:numCache>
                <c:formatCode>General</c:formatCode>
                <c:ptCount val="65"/>
                <c:pt idx="0">
                  <c:v>98.263999999999996</c:v>
                </c:pt>
                <c:pt idx="1">
                  <c:v>99.8</c:v>
                </c:pt>
                <c:pt idx="2">
                  <c:v>99.873999999999995</c:v>
                </c:pt>
                <c:pt idx="3">
                  <c:v>100</c:v>
                </c:pt>
                <c:pt idx="4">
                  <c:v>100.05</c:v>
                </c:pt>
                <c:pt idx="5">
                  <c:v>100.334</c:v>
                </c:pt>
                <c:pt idx="6">
                  <c:v>100.05200000000001</c:v>
                </c:pt>
                <c:pt idx="7">
                  <c:v>100.273</c:v>
                </c:pt>
                <c:pt idx="8">
                  <c:v>99.786000000000001</c:v>
                </c:pt>
                <c:pt idx="9">
                  <c:v>100.286</c:v>
                </c:pt>
                <c:pt idx="10">
                  <c:v>99.881</c:v>
                </c:pt>
                <c:pt idx="11">
                  <c:v>100.119</c:v>
                </c:pt>
                <c:pt idx="12">
                  <c:v>99.864999999999995</c:v>
                </c:pt>
                <c:pt idx="13">
                  <c:v>99.51</c:v>
                </c:pt>
                <c:pt idx="14">
                  <c:v>99.436000000000007</c:v>
                </c:pt>
                <c:pt idx="15">
                  <c:v>99.864000000000004</c:v>
                </c:pt>
                <c:pt idx="16">
                  <c:v>99.301000000000002</c:v>
                </c:pt>
                <c:pt idx="17">
                  <c:v>98</c:v>
                </c:pt>
                <c:pt idx="18">
                  <c:v>98</c:v>
                </c:pt>
                <c:pt idx="19">
                  <c:v>98</c:v>
                </c:pt>
                <c:pt idx="20">
                  <c:v>98.188999999999993</c:v>
                </c:pt>
                <c:pt idx="21">
                  <c:v>98</c:v>
                </c:pt>
                <c:pt idx="22">
                  <c:v>98</c:v>
                </c:pt>
                <c:pt idx="23">
                  <c:v>98</c:v>
                </c:pt>
                <c:pt idx="24">
                  <c:v>98</c:v>
                </c:pt>
                <c:pt idx="25">
                  <c:v>97.8</c:v>
                </c:pt>
                <c:pt idx="26">
                  <c:v>98.364999999999995</c:v>
                </c:pt>
                <c:pt idx="27">
                  <c:v>98.322999999999993</c:v>
                </c:pt>
                <c:pt idx="28">
                  <c:v>97.903000000000006</c:v>
                </c:pt>
                <c:pt idx="29">
                  <c:v>97.3</c:v>
                </c:pt>
                <c:pt idx="30">
                  <c:v>98</c:v>
                </c:pt>
                <c:pt idx="31">
                  <c:v>98</c:v>
                </c:pt>
                <c:pt idx="32">
                  <c:v>98</c:v>
                </c:pt>
                <c:pt idx="33">
                  <c:v>98</c:v>
                </c:pt>
                <c:pt idx="34">
                  <c:v>98</c:v>
                </c:pt>
                <c:pt idx="35">
                  <c:v>97.460999999999999</c:v>
                </c:pt>
                <c:pt idx="36">
                  <c:v>97.647999999999996</c:v>
                </c:pt>
                <c:pt idx="37">
                  <c:v>98</c:v>
                </c:pt>
                <c:pt idx="38">
                  <c:v>98</c:v>
                </c:pt>
                <c:pt idx="39">
                  <c:v>98</c:v>
                </c:pt>
                <c:pt idx="40">
                  <c:v>98.84</c:v>
                </c:pt>
                <c:pt idx="41">
                  <c:v>99.450999999999993</c:v>
                </c:pt>
                <c:pt idx="42">
                  <c:v>99.334000000000003</c:v>
                </c:pt>
                <c:pt idx="43">
                  <c:v>99.935000000000002</c:v>
                </c:pt>
                <c:pt idx="44">
                  <c:v>100.13</c:v>
                </c:pt>
                <c:pt idx="45">
                  <c:v>100.178</c:v>
                </c:pt>
                <c:pt idx="46">
                  <c:v>100.089</c:v>
                </c:pt>
                <c:pt idx="47">
                  <c:v>100.304</c:v>
                </c:pt>
                <c:pt idx="48">
                  <c:v>100.035</c:v>
                </c:pt>
                <c:pt idx="49">
                  <c:v>99.962999999999994</c:v>
                </c:pt>
                <c:pt idx="50">
                  <c:v>99.131</c:v>
                </c:pt>
                <c:pt idx="51">
                  <c:v>99.738</c:v>
                </c:pt>
                <c:pt idx="52">
                  <c:v>100.038</c:v>
                </c:pt>
                <c:pt idx="53">
                  <c:v>99.301000000000002</c:v>
                </c:pt>
                <c:pt idx="54">
                  <c:v>99.844999999999999</c:v>
                </c:pt>
                <c:pt idx="55">
                  <c:v>99.92</c:v>
                </c:pt>
                <c:pt idx="56">
                  <c:v>100.169</c:v>
                </c:pt>
                <c:pt idx="57">
                  <c:v>100.03700000000001</c:v>
                </c:pt>
                <c:pt idx="58">
                  <c:v>100.54300000000001</c:v>
                </c:pt>
                <c:pt idx="59">
                  <c:v>100.45699999999999</c:v>
                </c:pt>
                <c:pt idx="60">
                  <c:v>101.3</c:v>
                </c:pt>
                <c:pt idx="61">
                  <c:v>101.55</c:v>
                </c:pt>
                <c:pt idx="62">
                  <c:v>101.93</c:v>
                </c:pt>
                <c:pt idx="63">
                  <c:v>102.18</c:v>
                </c:pt>
                <c:pt idx="64">
                  <c:v>102.33</c:v>
                </c:pt>
              </c:numCache>
            </c:numRef>
          </c:val>
          <c:smooth val="1"/>
        </c:ser>
        <c:ser>
          <c:idx val="0"/>
          <c:order val="1"/>
          <c:tx>
            <c:v>offer</c:v>
          </c:tx>
          <c:spPr>
            <a:ln w="12700">
              <a:solidFill>
                <a:srgbClr val="000080"/>
              </a:solidFill>
              <a:prstDash val="solid"/>
            </a:ln>
          </c:spPr>
          <c:marker>
            <c:symbol val="none"/>
          </c:marker>
          <c:cat>
            <c:numRef>
              <c:f>[33]eurbid!$B$461:$B$525</c:f>
              <c:numCache>
                <c:formatCode>General</c:formatCode>
                <c:ptCount val="65"/>
                <c:pt idx="0">
                  <c:v>42737</c:v>
                </c:pt>
                <c:pt idx="1">
                  <c:v>42738</c:v>
                </c:pt>
                <c:pt idx="2">
                  <c:v>42739</c:v>
                </c:pt>
                <c:pt idx="3">
                  <c:v>42740</c:v>
                </c:pt>
                <c:pt idx="4">
                  <c:v>42741</c:v>
                </c:pt>
                <c:pt idx="5">
                  <c:v>42744</c:v>
                </c:pt>
                <c:pt idx="6">
                  <c:v>42745</c:v>
                </c:pt>
                <c:pt idx="7">
                  <c:v>42746</c:v>
                </c:pt>
                <c:pt idx="8">
                  <c:v>42747</c:v>
                </c:pt>
                <c:pt idx="9">
                  <c:v>42748</c:v>
                </c:pt>
                <c:pt idx="10">
                  <c:v>42751</c:v>
                </c:pt>
                <c:pt idx="11">
                  <c:v>42752</c:v>
                </c:pt>
                <c:pt idx="12">
                  <c:v>42753</c:v>
                </c:pt>
                <c:pt idx="13">
                  <c:v>42754</c:v>
                </c:pt>
                <c:pt idx="14">
                  <c:v>42755</c:v>
                </c:pt>
                <c:pt idx="15">
                  <c:v>42758</c:v>
                </c:pt>
                <c:pt idx="16">
                  <c:v>42759</c:v>
                </c:pt>
                <c:pt idx="17">
                  <c:v>42760</c:v>
                </c:pt>
                <c:pt idx="18">
                  <c:v>42761</c:v>
                </c:pt>
                <c:pt idx="19">
                  <c:v>42762</c:v>
                </c:pt>
                <c:pt idx="20">
                  <c:v>42765</c:v>
                </c:pt>
                <c:pt idx="21">
                  <c:v>42766</c:v>
                </c:pt>
                <c:pt idx="22">
                  <c:v>42767</c:v>
                </c:pt>
                <c:pt idx="23">
                  <c:v>42768</c:v>
                </c:pt>
                <c:pt idx="24">
                  <c:v>42769</c:v>
                </c:pt>
                <c:pt idx="25">
                  <c:v>42772</c:v>
                </c:pt>
                <c:pt idx="26">
                  <c:v>42773</c:v>
                </c:pt>
                <c:pt idx="27">
                  <c:v>42774</c:v>
                </c:pt>
                <c:pt idx="28">
                  <c:v>42775</c:v>
                </c:pt>
                <c:pt idx="29">
                  <c:v>42776</c:v>
                </c:pt>
                <c:pt idx="30">
                  <c:v>42779</c:v>
                </c:pt>
                <c:pt idx="31">
                  <c:v>42780</c:v>
                </c:pt>
                <c:pt idx="32">
                  <c:v>42781</c:v>
                </c:pt>
                <c:pt idx="33">
                  <c:v>42782</c:v>
                </c:pt>
                <c:pt idx="34">
                  <c:v>42783</c:v>
                </c:pt>
                <c:pt idx="35">
                  <c:v>42786</c:v>
                </c:pt>
                <c:pt idx="36">
                  <c:v>42787</c:v>
                </c:pt>
                <c:pt idx="37">
                  <c:v>42788</c:v>
                </c:pt>
                <c:pt idx="38">
                  <c:v>42789</c:v>
                </c:pt>
                <c:pt idx="39">
                  <c:v>42790</c:v>
                </c:pt>
                <c:pt idx="40">
                  <c:v>42793</c:v>
                </c:pt>
                <c:pt idx="41">
                  <c:v>42794</c:v>
                </c:pt>
                <c:pt idx="42">
                  <c:v>42795</c:v>
                </c:pt>
                <c:pt idx="43">
                  <c:v>42796</c:v>
                </c:pt>
                <c:pt idx="44">
                  <c:v>42797</c:v>
                </c:pt>
                <c:pt idx="45">
                  <c:v>42800</c:v>
                </c:pt>
                <c:pt idx="46">
                  <c:v>42801</c:v>
                </c:pt>
                <c:pt idx="47">
                  <c:v>42802</c:v>
                </c:pt>
                <c:pt idx="48">
                  <c:v>42803</c:v>
                </c:pt>
                <c:pt idx="49">
                  <c:v>42804</c:v>
                </c:pt>
                <c:pt idx="50">
                  <c:v>42807</c:v>
                </c:pt>
                <c:pt idx="51">
                  <c:v>42808</c:v>
                </c:pt>
                <c:pt idx="52">
                  <c:v>42809</c:v>
                </c:pt>
                <c:pt idx="53">
                  <c:v>42810</c:v>
                </c:pt>
                <c:pt idx="54">
                  <c:v>42811</c:v>
                </c:pt>
                <c:pt idx="55">
                  <c:v>42814</c:v>
                </c:pt>
                <c:pt idx="56">
                  <c:v>42815</c:v>
                </c:pt>
                <c:pt idx="57">
                  <c:v>42816</c:v>
                </c:pt>
                <c:pt idx="58">
                  <c:v>42817</c:v>
                </c:pt>
                <c:pt idx="59">
                  <c:v>42818</c:v>
                </c:pt>
                <c:pt idx="60">
                  <c:v>42821</c:v>
                </c:pt>
                <c:pt idx="61">
                  <c:v>42822</c:v>
                </c:pt>
                <c:pt idx="62">
                  <c:v>42823</c:v>
                </c:pt>
                <c:pt idx="63">
                  <c:v>42824</c:v>
                </c:pt>
                <c:pt idx="64">
                  <c:v>42825</c:v>
                </c:pt>
              </c:numCache>
            </c:numRef>
          </c:cat>
          <c:val>
            <c:numRef>
              <c:f>[33]eurbid!$D$461:$D$525</c:f>
              <c:numCache>
                <c:formatCode>General</c:formatCode>
                <c:ptCount val="65"/>
                <c:pt idx="0">
                  <c:v>98.938999999999993</c:v>
                </c:pt>
                <c:pt idx="1">
                  <c:v>101.05</c:v>
                </c:pt>
                <c:pt idx="2">
                  <c:v>100.562</c:v>
                </c:pt>
                <c:pt idx="3">
                  <c:v>101.5</c:v>
                </c:pt>
                <c:pt idx="4">
                  <c:v>101.15</c:v>
                </c:pt>
                <c:pt idx="5">
                  <c:v>101.026</c:v>
                </c:pt>
                <c:pt idx="6">
                  <c:v>100.741</c:v>
                </c:pt>
                <c:pt idx="7">
                  <c:v>100.964</c:v>
                </c:pt>
                <c:pt idx="8">
                  <c:v>100.473</c:v>
                </c:pt>
                <c:pt idx="9">
                  <c:v>100.977</c:v>
                </c:pt>
                <c:pt idx="10">
                  <c:v>100.568</c:v>
                </c:pt>
                <c:pt idx="11">
                  <c:v>100.80800000000001</c:v>
                </c:pt>
                <c:pt idx="12">
                  <c:v>100.55200000000001</c:v>
                </c:pt>
                <c:pt idx="13">
                  <c:v>100.194</c:v>
                </c:pt>
                <c:pt idx="14">
                  <c:v>100.119</c:v>
                </c:pt>
                <c:pt idx="15">
                  <c:v>100.551</c:v>
                </c:pt>
                <c:pt idx="16">
                  <c:v>100.751</c:v>
                </c:pt>
                <c:pt idx="17">
                  <c:v>99</c:v>
                </c:pt>
                <c:pt idx="18">
                  <c:v>99</c:v>
                </c:pt>
                <c:pt idx="19">
                  <c:v>99</c:v>
                </c:pt>
                <c:pt idx="20">
                  <c:v>98.861000000000004</c:v>
                </c:pt>
                <c:pt idx="21">
                  <c:v>99</c:v>
                </c:pt>
                <c:pt idx="22">
                  <c:v>99</c:v>
                </c:pt>
                <c:pt idx="23">
                  <c:v>99</c:v>
                </c:pt>
                <c:pt idx="24">
                  <c:v>99</c:v>
                </c:pt>
                <c:pt idx="25">
                  <c:v>98.9</c:v>
                </c:pt>
                <c:pt idx="26">
                  <c:v>99.037999999999997</c:v>
                </c:pt>
                <c:pt idx="27">
                  <c:v>98.995000000000005</c:v>
                </c:pt>
                <c:pt idx="28">
                  <c:v>98.570999999999998</c:v>
                </c:pt>
                <c:pt idx="29">
                  <c:v>98.7</c:v>
                </c:pt>
                <c:pt idx="30">
                  <c:v>99</c:v>
                </c:pt>
                <c:pt idx="31">
                  <c:v>99</c:v>
                </c:pt>
                <c:pt idx="32">
                  <c:v>99</c:v>
                </c:pt>
                <c:pt idx="33">
                  <c:v>99</c:v>
                </c:pt>
                <c:pt idx="34">
                  <c:v>99</c:v>
                </c:pt>
                <c:pt idx="35">
                  <c:v>98.125</c:v>
                </c:pt>
                <c:pt idx="36">
                  <c:v>98.313000000000002</c:v>
                </c:pt>
                <c:pt idx="37">
                  <c:v>99</c:v>
                </c:pt>
                <c:pt idx="38">
                  <c:v>99</c:v>
                </c:pt>
                <c:pt idx="39">
                  <c:v>99</c:v>
                </c:pt>
                <c:pt idx="40">
                  <c:v>99.515000000000001</c:v>
                </c:pt>
                <c:pt idx="41">
                  <c:v>100.131</c:v>
                </c:pt>
                <c:pt idx="42">
                  <c:v>100.01300000000001</c:v>
                </c:pt>
                <c:pt idx="43">
                  <c:v>100.619</c:v>
                </c:pt>
                <c:pt idx="44">
                  <c:v>100.815</c:v>
                </c:pt>
                <c:pt idx="45">
                  <c:v>100.864</c:v>
                </c:pt>
                <c:pt idx="46">
                  <c:v>100.774</c:v>
                </c:pt>
                <c:pt idx="47">
                  <c:v>100.991</c:v>
                </c:pt>
                <c:pt idx="48">
                  <c:v>100.71899999999999</c:v>
                </c:pt>
                <c:pt idx="49">
                  <c:v>100.646</c:v>
                </c:pt>
                <c:pt idx="50">
                  <c:v>99.807000000000002</c:v>
                </c:pt>
                <c:pt idx="51">
                  <c:v>100.419</c:v>
                </c:pt>
                <c:pt idx="52">
                  <c:v>100.72199999999999</c:v>
                </c:pt>
                <c:pt idx="53">
                  <c:v>99.977999999999994</c:v>
                </c:pt>
                <c:pt idx="54">
                  <c:v>100.527</c:v>
                </c:pt>
                <c:pt idx="55">
                  <c:v>100.602</c:v>
                </c:pt>
                <c:pt idx="56">
                  <c:v>100.854</c:v>
                </c:pt>
                <c:pt idx="57">
                  <c:v>100.72</c:v>
                </c:pt>
                <c:pt idx="58">
                  <c:v>101.23</c:v>
                </c:pt>
                <c:pt idx="59">
                  <c:v>101.14400000000001</c:v>
                </c:pt>
                <c:pt idx="60">
                  <c:v>102.2</c:v>
                </c:pt>
                <c:pt idx="61">
                  <c:v>102.5</c:v>
                </c:pt>
                <c:pt idx="62">
                  <c:v>102.7</c:v>
                </c:pt>
                <c:pt idx="63">
                  <c:v>102.7</c:v>
                </c:pt>
                <c:pt idx="64">
                  <c:v>103.25</c:v>
                </c:pt>
              </c:numCache>
            </c:numRef>
          </c:val>
          <c:smooth val="0"/>
        </c:ser>
        <c:dLbls>
          <c:showLegendKey val="0"/>
          <c:showVal val="0"/>
          <c:showCatName val="0"/>
          <c:showSerName val="0"/>
          <c:showPercent val="0"/>
          <c:showBubbleSize val="0"/>
        </c:dLbls>
        <c:marker val="1"/>
        <c:smooth val="0"/>
        <c:axId val="193163264"/>
        <c:axId val="128449280"/>
      </c:lineChart>
      <c:catAx>
        <c:axId val="193163264"/>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28449280"/>
        <c:crosses val="autoZero"/>
        <c:auto val="0"/>
        <c:lblAlgn val="ctr"/>
        <c:lblOffset val="100"/>
        <c:tickLblSkip val="5"/>
        <c:tickMarkSkip val="10"/>
        <c:noMultiLvlLbl val="0"/>
      </c:catAx>
      <c:valAx>
        <c:axId val="128449280"/>
        <c:scaling>
          <c:orientation val="minMax"/>
          <c:max val="105"/>
          <c:min val="95"/>
        </c:scaling>
        <c:delete val="0"/>
        <c:axPos val="l"/>
        <c:majorGridlines>
          <c:spPr>
            <a:ln w="3175">
              <a:solidFill>
                <a:srgbClr val="000000"/>
              </a:solidFill>
              <a:prstDash val="solid"/>
            </a:ln>
          </c:spPr>
        </c:majorGridlines>
        <c:title>
          <c:tx>
            <c:rich>
              <a:bodyPr/>
              <a:lstStyle/>
              <a:p>
                <a:pPr>
                  <a:defRPr sz="950" b="0" i="0" u="none" strike="noStrike" baseline="0">
                    <a:solidFill>
                      <a:srgbClr val="000000"/>
                    </a:solidFill>
                    <a:latin typeface="Arial Cyr"/>
                    <a:ea typeface="Arial Cyr"/>
                    <a:cs typeface="Arial Cyr"/>
                  </a:defRPr>
                </a:pPr>
                <a:r>
                  <a:rPr lang="en-US"/>
                  <a:t>euro</a:t>
                </a:r>
              </a:p>
            </c:rich>
          </c:tx>
          <c:layout>
            <c:manualLayout>
              <c:xMode val="edge"/>
              <c:yMode val="edge"/>
              <c:x val="4.7186879417850547E-2"/>
              <c:y val="0.4149490730104359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93163264"/>
        <c:crosses val="autoZero"/>
        <c:crossBetween val="between"/>
        <c:majorUnit val="2"/>
        <c:minorUnit val="0.5"/>
      </c:valAx>
      <c:spPr>
        <a:solidFill>
          <a:srgbClr val="FFFFFF"/>
        </a:solidFill>
        <a:ln w="3175">
          <a:solidFill>
            <a:srgbClr val="000000"/>
          </a:solidFill>
          <a:prstDash val="solid"/>
        </a:ln>
      </c:spPr>
    </c:plotArea>
    <c:legend>
      <c:legendPos val="b"/>
      <c:layout>
        <c:manualLayout>
          <c:xMode val="edge"/>
          <c:yMode val="edge"/>
          <c:x val="0.35498451582441082"/>
          <c:y val="0.9268856910127613"/>
          <c:w val="0.28493641998453889"/>
          <c:h val="5.6700989299414473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Миткова&amp;"Arial,Regular"
</c:oddFooter>
    </c:headerFooter>
    <c:pageMargins b="1.2204724409448819" l="0.74803149606299213" r="0.74803149606299213" t="0.98425196850393704" header="0.51181102362204722" footer="0.51181102362204722"/>
    <c:pageSetup paperSize="9"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1" i="0" u="none" strike="noStrike" baseline="0">
                <a:solidFill>
                  <a:srgbClr val="000000"/>
                </a:solidFill>
                <a:latin typeface="Arial"/>
                <a:ea typeface="Arial"/>
                <a:cs typeface="Arial"/>
              </a:defRPr>
            </a:pPr>
            <a:r>
              <a:rPr lang="en-US"/>
              <a:t>Yield of Ten-year Benchmark Bonds, March 2016 - March 2017</a:t>
            </a:r>
          </a:p>
        </c:rich>
      </c:tx>
      <c:layout>
        <c:manualLayout>
          <c:xMode val="edge"/>
          <c:yMode val="edge"/>
          <c:x val="0.25341307409887548"/>
          <c:y val="4.6129328770612536E-2"/>
        </c:manualLayout>
      </c:layout>
      <c:overlay val="0"/>
      <c:spPr>
        <a:noFill/>
        <a:ln w="25400">
          <a:noFill/>
        </a:ln>
      </c:spPr>
    </c:title>
    <c:autoTitleDeleted val="0"/>
    <c:plotArea>
      <c:layout>
        <c:manualLayout>
          <c:layoutTarget val="inner"/>
          <c:xMode val="edge"/>
          <c:yMode val="edge"/>
          <c:x val="6.6468410198725153E-2"/>
          <c:y val="0.122"/>
          <c:w val="0.87004077615298092"/>
          <c:h val="0.55043888501279115"/>
        </c:manualLayout>
      </c:layout>
      <c:lineChart>
        <c:grouping val="standard"/>
        <c:varyColors val="0"/>
        <c:ser>
          <c:idx val="0"/>
          <c:order val="0"/>
          <c:tx>
            <c:strRef>
              <c:f>[34]Sheet2!$B$2</c:f>
              <c:strCache>
                <c:ptCount val="1"/>
                <c:pt idx="0">
                  <c:v>Greece</c:v>
                </c:pt>
              </c:strCache>
            </c:strRef>
          </c:tx>
          <c:spPr>
            <a:ln w="12700">
              <a:solidFill>
                <a:srgbClr val="002060"/>
              </a:solidFill>
              <a:prstDash val="solid"/>
            </a:ln>
          </c:spPr>
          <c:marker>
            <c:spPr>
              <a:ln>
                <a:solidFill>
                  <a:srgbClr val="002060"/>
                </a:solidFill>
              </a:ln>
            </c:spPr>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[34]Sheet2!$B$3:$B$15</c:f>
              <c:numCache>
                <c:formatCode>General</c:formatCode>
                <c:ptCount val="13"/>
                <c:pt idx="0">
                  <c:v>9.1199999999999992</c:v>
                </c:pt>
                <c:pt idx="1">
                  <c:v>9.0299999999999994</c:v>
                </c:pt>
                <c:pt idx="2">
                  <c:v>7.64</c:v>
                </c:pt>
                <c:pt idx="3">
                  <c:v>7.92</c:v>
                </c:pt>
                <c:pt idx="4">
                  <c:v>7.99</c:v>
                </c:pt>
                <c:pt idx="5">
                  <c:v>8.19</c:v>
                </c:pt>
                <c:pt idx="6">
                  <c:v>8.34</c:v>
                </c:pt>
                <c:pt idx="7">
                  <c:v>8.33</c:v>
                </c:pt>
                <c:pt idx="8">
                  <c:v>7.33</c:v>
                </c:pt>
                <c:pt idx="9">
                  <c:v>6.94</c:v>
                </c:pt>
                <c:pt idx="10">
                  <c:v>7.04</c:v>
                </c:pt>
                <c:pt idx="11">
                  <c:v>7.52</c:v>
                </c:pt>
                <c:pt idx="12">
                  <c:v>7.17</c:v>
                </c:pt>
              </c:numCache>
            </c:numRef>
          </c:val>
          <c:smooth val="0"/>
        </c:ser>
        <c:ser>
          <c:idx val="1"/>
          <c:order val="1"/>
          <c:tx>
            <c:strRef>
              <c:f>[34]Sheet2!$C$2</c:f>
              <c:strCache>
                <c:ptCount val="1"/>
                <c:pt idx="0">
                  <c:v>Ireland</c:v>
                </c:pt>
              </c:strCache>
            </c:strRef>
          </c:tx>
          <c:spPr>
            <a:ln w="25400">
              <a:solidFill>
                <a:srgbClr val="00FF00"/>
              </a:solidFill>
              <a:prstDash val="sysDash"/>
            </a:ln>
          </c:spPr>
          <c:marker>
            <c:symbol val="none"/>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[34]Sheet2!$C$3:$C$15</c:f>
              <c:numCache>
                <c:formatCode>General</c:formatCode>
                <c:ptCount val="13"/>
                <c:pt idx="0">
                  <c:v>0.85</c:v>
                </c:pt>
                <c:pt idx="1">
                  <c:v>0.86</c:v>
                </c:pt>
                <c:pt idx="2">
                  <c:v>0.84</c:v>
                </c:pt>
                <c:pt idx="3">
                  <c:v>0.76</c:v>
                </c:pt>
                <c:pt idx="4">
                  <c:v>0.47</c:v>
                </c:pt>
                <c:pt idx="5">
                  <c:v>0.4</c:v>
                </c:pt>
                <c:pt idx="6">
                  <c:v>0.42</c:v>
                </c:pt>
                <c:pt idx="7">
                  <c:v>0.5</c:v>
                </c:pt>
                <c:pt idx="8">
                  <c:v>0.85</c:v>
                </c:pt>
                <c:pt idx="9">
                  <c:v>0.84</c:v>
                </c:pt>
                <c:pt idx="10">
                  <c:v>0.99</c:v>
                </c:pt>
                <c:pt idx="11">
                  <c:v>1.06</c:v>
                </c:pt>
                <c:pt idx="12">
                  <c:v>1.05</c:v>
                </c:pt>
              </c:numCache>
            </c:numRef>
          </c:val>
          <c:smooth val="0"/>
        </c:ser>
        <c:ser>
          <c:idx val="2"/>
          <c:order val="2"/>
          <c:tx>
            <c:strRef>
              <c:f>[34]Sheet2!$D$2</c:f>
              <c:strCache>
                <c:ptCount val="1"/>
                <c:pt idx="0">
                  <c:v>Portugal</c:v>
                </c:pt>
              </c:strCache>
            </c:strRef>
          </c:tx>
          <c:spPr>
            <a:ln w="12700">
              <a:solidFill>
                <a:srgbClr val="008000"/>
              </a:solidFill>
              <a:prstDash val="lgDashDot"/>
            </a:ln>
          </c:spPr>
          <c:marker>
            <c:symbol val="none"/>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[34]Sheet2!$D$3:$D$15</c:f>
              <c:numCache>
                <c:formatCode>General</c:formatCode>
                <c:ptCount val="13"/>
                <c:pt idx="0">
                  <c:v>2.84</c:v>
                </c:pt>
                <c:pt idx="1">
                  <c:v>3.13</c:v>
                </c:pt>
                <c:pt idx="2">
                  <c:v>3.15</c:v>
                </c:pt>
                <c:pt idx="3">
                  <c:v>3.2</c:v>
                </c:pt>
                <c:pt idx="4">
                  <c:v>3.06</c:v>
                </c:pt>
                <c:pt idx="5">
                  <c:v>2.91</c:v>
                </c:pt>
                <c:pt idx="6">
                  <c:v>3.26</c:v>
                </c:pt>
                <c:pt idx="7">
                  <c:v>3.33</c:v>
                </c:pt>
                <c:pt idx="8">
                  <c:v>3.51</c:v>
                </c:pt>
                <c:pt idx="9">
                  <c:v>3.74</c:v>
                </c:pt>
                <c:pt idx="10">
                  <c:v>3.95</c:v>
                </c:pt>
                <c:pt idx="11">
                  <c:v>4.04</c:v>
                </c:pt>
                <c:pt idx="12">
                  <c:v>3.99</c:v>
                </c:pt>
              </c:numCache>
            </c:numRef>
          </c:val>
          <c:smooth val="0"/>
        </c:ser>
        <c:ser>
          <c:idx val="3"/>
          <c:order val="3"/>
          <c:tx>
            <c:strRef>
              <c:f>[34]Sheet2!$E$2</c:f>
              <c:strCache>
                <c:ptCount val="1"/>
                <c:pt idx="0">
                  <c:v>Romania</c:v>
                </c:pt>
              </c:strCache>
            </c:strRef>
          </c:tx>
          <c:spPr>
            <a:ln w="12700">
              <a:solidFill>
                <a:srgbClr val="808000"/>
              </a:solidFill>
              <a:prstDash val="solid"/>
            </a:ln>
          </c:spPr>
          <c:marker>
            <c:symbol val="none"/>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[34]Sheet2!$E$3:$E$15</c:f>
              <c:numCache>
                <c:formatCode>General</c:formatCode>
                <c:ptCount val="13"/>
                <c:pt idx="0">
                  <c:v>3.34</c:v>
                </c:pt>
                <c:pt idx="1">
                  <c:v>3.49</c:v>
                </c:pt>
                <c:pt idx="2">
                  <c:v>3.43</c:v>
                </c:pt>
                <c:pt idx="3">
                  <c:v>3.48</c:v>
                </c:pt>
                <c:pt idx="4">
                  <c:v>3.14</c:v>
                </c:pt>
                <c:pt idx="5">
                  <c:v>2.93</c:v>
                </c:pt>
                <c:pt idx="6">
                  <c:v>2.92</c:v>
                </c:pt>
                <c:pt idx="7">
                  <c:v>2.94</c:v>
                </c:pt>
                <c:pt idx="8">
                  <c:v>3.56</c:v>
                </c:pt>
                <c:pt idx="9">
                  <c:v>3.73</c:v>
                </c:pt>
                <c:pt idx="10">
                  <c:v>3.75</c:v>
                </c:pt>
                <c:pt idx="11">
                  <c:v>3.96</c:v>
                </c:pt>
                <c:pt idx="12">
                  <c:v>3.99</c:v>
                </c:pt>
              </c:numCache>
            </c:numRef>
          </c:val>
          <c:smooth val="0"/>
        </c:ser>
        <c:ser>
          <c:idx val="4"/>
          <c:order val="4"/>
          <c:tx>
            <c:strRef>
              <c:f>[34]Sheet2!$F$2</c:f>
              <c:strCache>
                <c:ptCount val="1"/>
                <c:pt idx="0">
                  <c:v>Bulgaria</c:v>
                </c:pt>
              </c:strCache>
            </c:strRef>
          </c:tx>
          <c:spPr>
            <a:ln w="12700">
              <a:solidFill>
                <a:srgbClr val="800080"/>
              </a:solidFill>
              <a:prstDash val="lgDash"/>
            </a:ln>
          </c:spPr>
          <c:marker>
            <c:symbol val="none"/>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[34]Sheet2!$F$3:$F$15</c:f>
              <c:numCache>
                <c:formatCode>General</c:formatCode>
                <c:ptCount val="13"/>
                <c:pt idx="0">
                  <c:v>2.66</c:v>
                </c:pt>
                <c:pt idx="1">
                  <c:v>2.44</c:v>
                </c:pt>
                <c:pt idx="2">
                  <c:v>2.37</c:v>
                </c:pt>
                <c:pt idx="3">
                  <c:v>2.4</c:v>
                </c:pt>
                <c:pt idx="4">
                  <c:v>2.39</c:v>
                </c:pt>
                <c:pt idx="5">
                  <c:v>2.2799999999999998</c:v>
                </c:pt>
                <c:pt idx="6">
                  <c:v>2.15</c:v>
                </c:pt>
                <c:pt idx="7">
                  <c:v>1.84</c:v>
                </c:pt>
                <c:pt idx="8">
                  <c:v>1.82</c:v>
                </c:pt>
                <c:pt idx="9">
                  <c:v>1.8</c:v>
                </c:pt>
                <c:pt idx="10">
                  <c:v>1.77</c:v>
                </c:pt>
                <c:pt idx="11">
                  <c:v>1.75</c:v>
                </c:pt>
                <c:pt idx="12">
                  <c:v>1.73</c:v>
                </c:pt>
              </c:numCache>
            </c:numRef>
          </c:val>
          <c:smooth val="0"/>
        </c:ser>
        <c:ser>
          <c:idx val="5"/>
          <c:order val="5"/>
          <c:tx>
            <c:strRef>
              <c:f>[34]Sheet2!$G$2</c:f>
              <c:strCache>
                <c:ptCount val="1"/>
                <c:pt idx="0">
                  <c:v>France</c:v>
                </c:pt>
              </c:strCache>
            </c:strRef>
          </c:tx>
          <c:spPr>
            <a:ln w="12700">
              <a:solidFill>
                <a:srgbClr val="800000"/>
              </a:solidFill>
              <a:prstDash val="sysDash"/>
            </a:ln>
          </c:spPr>
          <c:marker>
            <c:symbol val="square"/>
            <c:size val="3"/>
            <c:spPr>
              <a:noFill/>
              <a:ln w="6350">
                <a:noFill/>
              </a:ln>
            </c:spPr>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[34]Sheet2!$G$3:$G$15</c:f>
              <c:numCache>
                <c:formatCode>General</c:formatCode>
                <c:ptCount val="13"/>
                <c:pt idx="0">
                  <c:v>0.51</c:v>
                </c:pt>
                <c:pt idx="1">
                  <c:v>0.51</c:v>
                </c:pt>
                <c:pt idx="2">
                  <c:v>0.51</c:v>
                </c:pt>
                <c:pt idx="3">
                  <c:v>0.39</c:v>
                </c:pt>
                <c:pt idx="4">
                  <c:v>0.17</c:v>
                </c:pt>
                <c:pt idx="5">
                  <c:v>0.15</c:v>
                </c:pt>
                <c:pt idx="6">
                  <c:v>0.18</c:v>
                </c:pt>
                <c:pt idx="7">
                  <c:v>0.33</c:v>
                </c:pt>
                <c:pt idx="8">
                  <c:v>0.67</c:v>
                </c:pt>
                <c:pt idx="9">
                  <c:v>0.75</c:v>
                </c:pt>
                <c:pt idx="10">
                  <c:v>0.86</c:v>
                </c:pt>
                <c:pt idx="11">
                  <c:v>1.03</c:v>
                </c:pt>
                <c:pt idx="12">
                  <c:v>1.02</c:v>
                </c:pt>
              </c:numCache>
            </c:numRef>
          </c:val>
          <c:smooth val="0"/>
        </c:ser>
        <c:ser>
          <c:idx val="6"/>
          <c:order val="6"/>
          <c:tx>
            <c:strRef>
              <c:f>[34]Sheet2!$H$2</c:f>
              <c:strCache>
                <c:ptCount val="1"/>
                <c:pt idx="0">
                  <c:v>Germany</c:v>
                </c:pt>
              </c:strCache>
            </c:strRef>
          </c:tx>
          <c:spPr>
            <a:ln w="12700">
              <a:solidFill>
                <a:srgbClr val="008080"/>
              </a:solidFill>
              <a:prstDash val="lgDashDotDot"/>
            </a:ln>
          </c:spPr>
          <c:marker>
            <c:symbol val="none"/>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[34]Sheet2!$H$3:$H$15</c:f>
              <c:numCache>
                <c:formatCode>General</c:formatCode>
                <c:ptCount val="13"/>
                <c:pt idx="0">
                  <c:v>0.17</c:v>
                </c:pt>
                <c:pt idx="1">
                  <c:v>0.13</c:v>
                </c:pt>
                <c:pt idx="2">
                  <c:v>0.13</c:v>
                </c:pt>
                <c:pt idx="3">
                  <c:v>-0.02</c:v>
                </c:pt>
                <c:pt idx="4">
                  <c:v>-0.15</c:v>
                </c:pt>
                <c:pt idx="5">
                  <c:v>-0.13</c:v>
                </c:pt>
                <c:pt idx="6">
                  <c:v>-0.09</c:v>
                </c:pt>
                <c:pt idx="7">
                  <c:v>0</c:v>
                </c:pt>
                <c:pt idx="8">
                  <c:v>0.19</c:v>
                </c:pt>
                <c:pt idx="9">
                  <c:v>0.25</c:v>
                </c:pt>
                <c:pt idx="10">
                  <c:v>0.25</c:v>
                </c:pt>
                <c:pt idx="11">
                  <c:v>0.26</c:v>
                </c:pt>
                <c:pt idx="12">
                  <c:v>0.35</c:v>
                </c:pt>
              </c:numCache>
            </c:numRef>
          </c:val>
          <c:smooth val="0"/>
        </c:ser>
        <c:ser>
          <c:idx val="7"/>
          <c:order val="7"/>
          <c:tx>
            <c:strRef>
              <c:f>[34]Sheet2!$I$2</c:f>
              <c:strCache>
                <c:ptCount val="1"/>
                <c:pt idx="0">
                  <c:v>Italy</c:v>
                </c:pt>
              </c:strCache>
            </c:strRef>
          </c:tx>
          <c:spPr>
            <a:ln w="12700">
              <a:solidFill>
                <a:srgbClr val="0000FF"/>
              </a:solidFill>
              <a:prstDash val="solid"/>
            </a:ln>
          </c:spPr>
          <c:marker>
            <c:symbol val="none"/>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[34]Sheet2!$I$3:$I$15</c:f>
              <c:numCache>
                <c:formatCode>General</c:formatCode>
                <c:ptCount val="13"/>
                <c:pt idx="0">
                  <c:v>1.38</c:v>
                </c:pt>
                <c:pt idx="1">
                  <c:v>1.44</c:v>
                </c:pt>
                <c:pt idx="2">
                  <c:v>1.53</c:v>
                </c:pt>
                <c:pt idx="3">
                  <c:v>1.45</c:v>
                </c:pt>
                <c:pt idx="4">
                  <c:v>1.23</c:v>
                </c:pt>
                <c:pt idx="5">
                  <c:v>1.18</c:v>
                </c:pt>
                <c:pt idx="6">
                  <c:v>1.27</c:v>
                </c:pt>
                <c:pt idx="7">
                  <c:v>1.45</c:v>
                </c:pt>
                <c:pt idx="8">
                  <c:v>1.94</c:v>
                </c:pt>
                <c:pt idx="9">
                  <c:v>1.89</c:v>
                </c:pt>
                <c:pt idx="10">
                  <c:v>1.99</c:v>
                </c:pt>
                <c:pt idx="11">
                  <c:v>2.35</c:v>
                </c:pt>
                <c:pt idx="12">
                  <c:v>2.4</c:v>
                </c:pt>
              </c:numCache>
            </c:numRef>
          </c:val>
          <c:smooth val="0"/>
        </c:ser>
        <c:ser>
          <c:idx val="8"/>
          <c:order val="8"/>
          <c:tx>
            <c:strRef>
              <c:f>[34]Sheet2!$J$2</c:f>
              <c:strCache>
                <c:ptCount val="1"/>
                <c:pt idx="0">
                  <c:v>Spain</c:v>
                </c:pt>
              </c:strCache>
            </c:strRef>
          </c:tx>
          <c:spPr>
            <a:ln w="12700">
              <a:solidFill>
                <a:srgbClr val="00CCFF"/>
              </a:solidFill>
              <a:prstDash val="solid"/>
            </a:ln>
          </c:spPr>
          <c:marker>
            <c:symbol val="none"/>
          </c:marker>
          <c:cat>
            <c:strRef>
              <c:f>[34]Sheet2!$A$3:$A$15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[34]Sheet2!$J$3:$J$15</c:f>
              <c:numCache>
                <c:formatCode>General</c:formatCode>
                <c:ptCount val="13"/>
                <c:pt idx="0">
                  <c:v>1.54</c:v>
                </c:pt>
                <c:pt idx="1">
                  <c:v>1.53</c:v>
                </c:pt>
                <c:pt idx="2">
                  <c:v>1.57</c:v>
                </c:pt>
                <c:pt idx="3">
                  <c:v>1.48</c:v>
                </c:pt>
                <c:pt idx="4">
                  <c:v>1.17</c:v>
                </c:pt>
                <c:pt idx="5">
                  <c:v>1.01</c:v>
                </c:pt>
                <c:pt idx="6">
                  <c:v>1.04</c:v>
                </c:pt>
                <c:pt idx="7">
                  <c:v>1.07</c:v>
                </c:pt>
                <c:pt idx="8">
                  <c:v>1.43</c:v>
                </c:pt>
                <c:pt idx="9">
                  <c:v>1.44</c:v>
                </c:pt>
                <c:pt idx="10">
                  <c:v>1.46</c:v>
                </c:pt>
                <c:pt idx="11">
                  <c:v>1.7</c:v>
                </c:pt>
                <c:pt idx="12">
                  <c:v>1.72</c:v>
                </c:pt>
              </c:numCache>
            </c:numRef>
          </c:val>
          <c:smooth val="0"/>
        </c:ser>
        <c:dLbls>
          <c:showLegendKey val="0"/>
          <c:showVal val="0"/>
          <c:showCatName val="0"/>
          <c:showSerName val="0"/>
          <c:showPercent val="0"/>
          <c:showBubbleSize val="0"/>
        </c:dLbls>
        <c:marker val="1"/>
        <c:smooth val="0"/>
        <c:axId val="208646144"/>
        <c:axId val="167657472"/>
      </c:lineChart>
      <c:catAx>
        <c:axId val="208646144"/>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67657472"/>
        <c:crosses val="autoZero"/>
        <c:auto val="1"/>
        <c:lblAlgn val="ctr"/>
        <c:lblOffset val="100"/>
        <c:tickLblSkip val="1"/>
        <c:tickMarkSkip val="1"/>
        <c:noMultiLvlLbl val="0"/>
      </c:catAx>
      <c:valAx>
        <c:axId val="167657472"/>
        <c:scaling>
          <c:orientation val="minMax"/>
          <c:max val="12"/>
          <c:min val="-2"/>
        </c:scaling>
        <c:delete val="0"/>
        <c:axPos val="l"/>
        <c:majorGridlines>
          <c:spPr>
            <a:ln w="3175">
              <a:solidFill>
                <a:srgbClr val="969696"/>
              </a:solidFill>
              <a:prstDash val="solid"/>
            </a:ln>
          </c:spPr>
        </c:majorGridlines>
        <c:title>
          <c:tx>
            <c:rich>
              <a:bodyPr rot="0" vert="horz"/>
              <a:lstStyle/>
              <a:p>
                <a:pPr algn="ctr">
                  <a:defRPr sz="800" b="1" i="0" u="none" strike="noStrike" baseline="0">
                    <a:solidFill>
                      <a:srgbClr val="000000"/>
                    </a:solidFill>
                    <a:latin typeface="Arial"/>
                    <a:ea typeface="Arial"/>
                    <a:cs typeface="Arial"/>
                  </a:defRPr>
                </a:pPr>
                <a:r>
                  <a:rPr lang="bg-BG"/>
                  <a:t>(%)</a:t>
                </a:r>
              </a:p>
            </c:rich>
          </c:tx>
          <c:layout>
            <c:manualLayout>
              <c:xMode val="edge"/>
              <c:yMode val="edge"/>
              <c:x val="4.3154686309372615E-2"/>
              <c:y val="5.2813050267450749E-2"/>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646144"/>
        <c:crosses val="autoZero"/>
        <c:crossBetween val="between"/>
        <c:majorUnit val="2"/>
      </c:valAx>
      <c:spPr>
        <a:solidFill>
          <a:srgbClr val="FFFFFF"/>
        </a:solidFill>
        <a:ln w="3175">
          <a:solidFill>
            <a:srgbClr val="000000"/>
          </a:solidFill>
          <a:prstDash val="solid"/>
        </a:ln>
      </c:spPr>
    </c:plotArea>
    <c:legend>
      <c:legendPos val="b"/>
      <c:layout>
        <c:manualLayout>
          <c:xMode val="edge"/>
          <c:yMode val="edge"/>
          <c:x val="4.6130956504337246E-2"/>
          <c:y val="0.78347099017686073"/>
          <c:w val="0.89137029425573999"/>
          <c:h val="8.8000044298260138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14.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23.xml.rels><?xml version="1.0" encoding="UTF-8" standalone="yes"?>
<Relationships xmlns="http://schemas.openxmlformats.org/package/2006/relationships"><Relationship Id="rId3" Type="http://schemas.openxmlformats.org/officeDocument/2006/relationships/chart" Target="../charts/chart16.xml"/><Relationship Id="rId2" Type="http://schemas.openxmlformats.org/officeDocument/2006/relationships/chart" Target="../charts/chart15.xml"/><Relationship Id="rId1" Type="http://schemas.openxmlformats.org/officeDocument/2006/relationships/chart" Target="../charts/chart14.xml"/><Relationship Id="rId6" Type="http://schemas.openxmlformats.org/officeDocument/2006/relationships/chart" Target="../charts/chart19.xml"/><Relationship Id="rId5" Type="http://schemas.openxmlformats.org/officeDocument/2006/relationships/chart" Target="../charts/chart18.xml"/><Relationship Id="rId4" Type="http://schemas.openxmlformats.org/officeDocument/2006/relationships/chart" Target="../charts/chart17.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0.xml"/></Relationships>
</file>

<file path=xl/drawings/drawing1.xml><?xml version="1.0" encoding="utf-8"?>
<xdr:wsDr xmlns:xdr="http://schemas.openxmlformats.org/drawingml/2006/spreadsheetDrawing" xmlns:a="http://schemas.openxmlformats.org/drawingml/2006/main">
  <xdr:twoCellAnchor>
    <xdr:from>
      <xdr:col>1</xdr:col>
      <xdr:colOff>457200</xdr:colOff>
      <xdr:row>7</xdr:row>
      <xdr:rowOff>66675</xdr:rowOff>
    </xdr:from>
    <xdr:to>
      <xdr:col>11</xdr:col>
      <xdr:colOff>342900</xdr:colOff>
      <xdr:row>27</xdr:row>
      <xdr:rowOff>180975</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0.14105</cdr:x>
      <cdr:y>0.89153</cdr:y>
    </cdr:from>
    <cdr:to>
      <cdr:x>0.99205</cdr:x>
      <cdr:y>0.95594</cdr:y>
    </cdr:to>
    <cdr:sp macro="" textlink="">
      <cdr:nvSpPr>
        <cdr:cNvPr id="61449" name="Text Box 9"/>
        <cdr:cNvSpPr txBox="1">
          <a:spLocks xmlns:a="http://schemas.openxmlformats.org/drawingml/2006/main" noChangeArrowheads="1"/>
        </cdr:cNvSpPr>
      </cdr:nvSpPr>
      <cdr:spPr bwMode="auto">
        <a:xfrm xmlns:a="http://schemas.openxmlformats.org/drawingml/2006/main">
          <a:off x="848231" y="3510316"/>
          <a:ext cx="5098544" cy="25334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during the period of june-december 2016</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0.12924</cdr:x>
      <cdr:y>0.68272</cdr:y>
    </cdr:from>
    <cdr:to>
      <cdr:x>0.20723</cdr:x>
      <cdr:y>0.72516</cdr:y>
    </cdr:to>
    <cdr:sp macro="" textlink="">
      <cdr:nvSpPr>
        <cdr:cNvPr id="61450" name="Text Box 10"/>
        <cdr:cNvSpPr txBox="1">
          <a:spLocks xmlns:a="http://schemas.openxmlformats.org/drawingml/2006/main" noChangeArrowheads="1"/>
        </cdr:cNvSpPr>
      </cdr:nvSpPr>
      <cdr:spPr bwMode="auto">
        <a:xfrm xmlns:a="http://schemas.openxmlformats.org/drawingml/2006/main">
          <a:off x="777479" y="2688861"/>
          <a:ext cx="467256" cy="16697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0.73594</cdr:x>
      <cdr:y>0.67808</cdr:y>
    </cdr:from>
    <cdr:to>
      <cdr:x>0.8063</cdr:x>
      <cdr:y>0.72346</cdr:y>
    </cdr:to>
    <cdr:sp macro="" textlink="">
      <cdr:nvSpPr>
        <cdr:cNvPr id="61452" name="Text Box 12"/>
        <cdr:cNvSpPr txBox="1">
          <a:spLocks xmlns:a="http://schemas.openxmlformats.org/drawingml/2006/main" noChangeArrowheads="1"/>
        </cdr:cNvSpPr>
      </cdr:nvSpPr>
      <cdr:spPr bwMode="auto">
        <a:xfrm xmlns:a="http://schemas.openxmlformats.org/drawingml/2006/main">
          <a:off x="4412348" y="2670627"/>
          <a:ext cx="421562" cy="17849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xdr:wsDr xmlns:xdr="http://schemas.openxmlformats.org/drawingml/2006/spreadsheetDrawing" xmlns:a="http://schemas.openxmlformats.org/drawingml/2006/main">
  <xdr:twoCellAnchor>
    <xdr:from>
      <xdr:col>1</xdr:col>
      <xdr:colOff>0</xdr:colOff>
      <xdr:row>3</xdr:row>
      <xdr:rowOff>0</xdr:rowOff>
    </xdr:from>
    <xdr:to>
      <xdr:col>9</xdr:col>
      <xdr:colOff>381000</xdr:colOff>
      <xdr:row>20</xdr:row>
      <xdr:rowOff>104775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0.14085</cdr:x>
      <cdr:y>0.13656</cdr:y>
    </cdr:from>
    <cdr:to>
      <cdr:x>0.27002</cdr:x>
      <cdr:y>0.20768</cdr:y>
    </cdr:to>
    <cdr:sp macro="" textlink="">
      <cdr:nvSpPr>
        <cdr:cNvPr id="185345" name="Text 3"/>
        <cdr:cNvSpPr txBox="1">
          <a:spLocks xmlns:a="http://schemas.openxmlformats.org/drawingml/2006/main" noChangeArrowheads="1"/>
        </cdr:cNvSpPr>
      </cdr:nvSpPr>
      <cdr:spPr bwMode="auto">
        <a:xfrm xmlns:a="http://schemas.openxmlformats.org/drawingml/2006/main">
          <a:off x="740293" y="457200"/>
          <a:ext cx="678932" cy="23812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bg-BG" sz="1000" b="0" i="0" u="none" strike="noStrike" baseline="0">
              <a:solidFill>
                <a:srgbClr val="000000"/>
              </a:solidFill>
              <a:latin typeface="Arial Cyr"/>
              <a:cs typeface="Arial Cyr"/>
            </a:rPr>
            <a:t>(</a:t>
          </a:r>
          <a:r>
            <a:rPr lang="en-US" sz="800" b="0" i="0" u="none" strike="noStrike" baseline="0">
              <a:solidFill>
                <a:srgbClr val="000000"/>
              </a:solidFill>
              <a:latin typeface="Arial Cyr"/>
              <a:cs typeface="Arial Cyr"/>
            </a:rPr>
            <a:t>BGN</a:t>
          </a:r>
          <a:r>
            <a:rPr lang="en-US" sz="1000" b="0" i="0" u="none" strike="noStrike" baseline="0">
              <a:solidFill>
                <a:srgbClr val="000000"/>
              </a:solidFill>
              <a:latin typeface="Arial Cyr"/>
              <a:cs typeface="Arial Cyr"/>
            </a:rPr>
            <a:t> </a:t>
          </a:r>
          <a:r>
            <a:rPr lang="en-US" sz="800" b="0" i="0" u="none" strike="noStrike" baseline="0">
              <a:solidFill>
                <a:srgbClr val="000000"/>
              </a:solidFill>
              <a:latin typeface="Arial Cyr"/>
              <a:cs typeface="Arial Cyr"/>
            </a:rPr>
            <a:t>milion</a:t>
          </a:r>
          <a:r>
            <a:rPr lang="bg-BG" sz="800" b="0" i="0" u="none" strike="noStrike" baseline="0">
              <a:solidFill>
                <a:srgbClr val="000000"/>
              </a:solidFill>
              <a:latin typeface="Arial Cyr"/>
              <a:cs typeface="Arial Cyr"/>
            </a:rPr>
            <a:t>)</a:t>
          </a:r>
        </a:p>
        <a:p xmlns:a="http://schemas.openxmlformats.org/drawingml/2006/main">
          <a:pPr algn="ctr" rtl="0">
            <a:defRPr sz="1000"/>
          </a:pPr>
          <a:endParaRPr lang="bg-BG" sz="1000" b="0" i="0" u="none" strike="noStrike" baseline="0">
            <a:solidFill>
              <a:srgbClr val="000000"/>
            </a:solidFill>
            <a:latin typeface="Arial Cyr"/>
            <a:cs typeface="Arial Cyr"/>
          </a:endParaRPr>
        </a:p>
      </cdr:txBody>
    </cdr:sp>
  </cdr:relSizeAnchor>
  <cdr:relSizeAnchor xmlns:cdr="http://schemas.openxmlformats.org/drawingml/2006/chartDrawing">
    <cdr:from>
      <cdr:x>0.05859</cdr:x>
      <cdr:y>0.86582</cdr:y>
    </cdr:from>
    <cdr:to>
      <cdr:x>0.92845</cdr:x>
      <cdr:y>0.97678</cdr:y>
    </cdr:to>
    <cdr:sp macro="" textlink="">
      <cdr:nvSpPr>
        <cdr:cNvPr id="3" name="TextBox 1"/>
        <cdr:cNvSpPr txBox="1"/>
      </cdr:nvSpPr>
      <cdr:spPr>
        <a:xfrm xmlns:a="http://schemas.openxmlformats.org/drawingml/2006/main">
          <a:off x="307975" y="2898775"/>
          <a:ext cx="4571982" cy="37148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b="1">
              <a:latin typeface="Arial" panose="020B0604020202020204" pitchFamily="34" charset="0"/>
              <a:cs typeface="Arial" panose="020B0604020202020204" pitchFamily="34" charset="0"/>
            </a:rPr>
            <a:t>Note:</a:t>
          </a:r>
          <a:r>
            <a:rPr lang="en-US" sz="800" b="0">
              <a:latin typeface="Arial" panose="020B0604020202020204" pitchFamily="34" charset="0"/>
              <a:cs typeface="Arial" panose="020B0604020202020204" pitchFamily="34" charset="0"/>
            </a:rPr>
            <a:t> The lev equivalent of government securities denominated in foreign currency is based on BNB exchange rates of foreign currencies against the Bulgarian lev quoted for the last business day of corresponding period.</a:t>
          </a:r>
          <a:endParaRPr lang="bg-BG" sz="800" b="0">
            <a:latin typeface="Arial" panose="020B0604020202020204" pitchFamily="34" charset="0"/>
            <a:cs typeface="Arial" panose="020B0604020202020204" pitchFamily="34" charset="0"/>
          </a:endParaRPr>
        </a:p>
      </cdr:txBody>
    </cdr:sp>
  </cdr:relSizeAnchor>
</c:userShapes>
</file>

<file path=xl/drawings/drawing5.xml><?xml version="1.0" encoding="utf-8"?>
<xdr:wsDr xmlns:xdr="http://schemas.openxmlformats.org/drawingml/2006/spreadsheetDrawing" xmlns:a="http://schemas.openxmlformats.org/drawingml/2006/main">
  <xdr:twoCellAnchor>
    <xdr:from>
      <xdr:col>1</xdr:col>
      <xdr:colOff>0</xdr:colOff>
      <xdr:row>2</xdr:row>
      <xdr:rowOff>0</xdr:rowOff>
    </xdr:from>
    <xdr:to>
      <xdr:col>8</xdr:col>
      <xdr:colOff>409575</xdr:colOff>
      <xdr:row>19</xdr:row>
      <xdr:rowOff>180975</xdr:rowOff>
    </xdr:to>
    <xdr:graphicFrame macro="">
      <xdr:nvGraphicFramePr>
        <xdr:cNvPr id="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0</xdr:colOff>
      <xdr:row>2</xdr:row>
      <xdr:rowOff>0</xdr:rowOff>
    </xdr:from>
    <xdr:to>
      <xdr:col>16</xdr:col>
      <xdr:colOff>409575</xdr:colOff>
      <xdr:row>19</xdr:row>
      <xdr:rowOff>180975</xdr:rowOff>
    </xdr:to>
    <xdr:graphicFrame macro="">
      <xdr:nvGraphicFramePr>
        <xdr:cNvPr id="6"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0.01085</cdr:x>
      <cdr:y>0.84945</cdr:y>
    </cdr:from>
    <cdr:to>
      <cdr:x>0.98371</cdr:x>
      <cdr:y>0.98963</cdr:y>
    </cdr:to>
    <cdr:sp macro="" textlink="">
      <cdr:nvSpPr>
        <cdr:cNvPr id="2" name="TextBox 1"/>
        <cdr:cNvSpPr txBox="1"/>
      </cdr:nvSpPr>
      <cdr:spPr>
        <a:xfrm xmlns:a="http://schemas.openxmlformats.org/drawingml/2006/main">
          <a:off x="50800" y="2905124"/>
          <a:ext cx="4552980" cy="47939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nSpc>
              <a:spcPts val="800"/>
            </a:lnSpc>
          </a:pPr>
          <a:r>
            <a:rPr lang="en-US" sz="750" b="1">
              <a:effectLst/>
              <a:latin typeface="Arial" panose="020B0604020202020204" pitchFamily="34" charset="0"/>
              <a:ea typeface="+mn-ea"/>
              <a:cs typeface="Arial" panose="020B0604020202020204" pitchFamily="34" charset="0"/>
            </a:rPr>
            <a:t>Notes: </a:t>
          </a:r>
        </a:p>
        <a:p xmlns:a="http://schemas.openxmlformats.org/drawingml/2006/main">
          <a:pPr>
            <a:lnSpc>
              <a:spcPts val="800"/>
            </a:lnSpc>
          </a:pPr>
          <a:r>
            <a:rPr lang="en-US" sz="750" b="0">
              <a:effectLst/>
              <a:latin typeface="Arial" panose="020B0604020202020204" pitchFamily="34" charset="0"/>
              <a:ea typeface="+mn-ea"/>
              <a:cs typeface="Arial" panose="020B0604020202020204" pitchFamily="34" charset="0"/>
            </a:rPr>
            <a:t>1. Repo agreements include reverse repo agreements and those concluded during the current day.</a:t>
          </a:r>
        </a:p>
        <a:p xmlns:a="http://schemas.openxmlformats.org/drawingml/2006/main">
          <a:pPr>
            <a:lnSpc>
              <a:spcPts val="800"/>
            </a:lnSpc>
          </a:pPr>
          <a:r>
            <a:rPr lang="en-US" sz="750" b="0">
              <a:effectLst/>
              <a:latin typeface="Arial" panose="020B0604020202020204" pitchFamily="34" charset="0"/>
              <a:ea typeface="+mn-ea"/>
              <a:cs typeface="Arial" panose="020B0604020202020204" pitchFamily="34" charset="0"/>
            </a:rPr>
            <a:t>2. Transactions in government securities denominated in foreign currency are in BGN at the BNB exchange rate of the respective currency on the day of transaction.</a:t>
          </a:r>
          <a:endParaRPr lang="bg-BG" sz="750" b="0">
            <a:latin typeface="Arial" panose="020B0604020202020204" pitchFamily="34" charset="0"/>
            <a:cs typeface="Arial" panose="020B0604020202020204" pitchFamily="34"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0.01289</cdr:x>
      <cdr:y>0.89123</cdr:y>
    </cdr:from>
    <cdr:to>
      <cdr:x>0.97897</cdr:x>
      <cdr:y>0.97755</cdr:y>
    </cdr:to>
    <cdr:sp macro="" textlink="">
      <cdr:nvSpPr>
        <cdr:cNvPr id="2" name="TextBox 1"/>
        <cdr:cNvSpPr txBox="1"/>
      </cdr:nvSpPr>
      <cdr:spPr>
        <a:xfrm xmlns:a="http://schemas.openxmlformats.org/drawingml/2006/main">
          <a:off x="60325" y="3048000"/>
          <a:ext cx="4521273" cy="295234"/>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b="1"/>
            <a:t>Note:</a:t>
          </a:r>
        </a:p>
        <a:p xmlns:a="http://schemas.openxmlformats.org/drawingml/2006/main">
          <a:r>
            <a:rPr lang="en-US" sz="800" b="0"/>
            <a:t>Repo agreements include reverse repo agreements and those concluded during the current day.</a:t>
          </a:r>
          <a:endParaRPr lang="bg-BG" sz="800" b="0"/>
        </a:p>
      </cdr:txBody>
    </cdr:sp>
  </cdr:relSizeAnchor>
</c:userShapes>
</file>

<file path=xl/drawings/drawing8.xml><?xml version="1.0" encoding="utf-8"?>
<xdr:wsDr xmlns:xdr="http://schemas.openxmlformats.org/drawingml/2006/spreadsheetDrawing" xmlns:a="http://schemas.openxmlformats.org/drawingml/2006/main">
  <xdr:twoCellAnchor>
    <xdr:from>
      <xdr:col>0</xdr:col>
      <xdr:colOff>0</xdr:colOff>
      <xdr:row>3</xdr:row>
      <xdr:rowOff>28574</xdr:rowOff>
    </xdr:from>
    <xdr:to>
      <xdr:col>7</xdr:col>
      <xdr:colOff>232800</xdr:colOff>
      <xdr:row>20</xdr:row>
      <xdr:rowOff>155849</xdr:rowOff>
    </xdr:to>
    <xdr:graphicFrame macro="">
      <xdr:nvGraphicFramePr>
        <xdr:cNvPr id="7"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361949</xdr:colOff>
      <xdr:row>3</xdr:row>
      <xdr:rowOff>28574</xdr:rowOff>
    </xdr:from>
    <xdr:to>
      <xdr:col>14</xdr:col>
      <xdr:colOff>594749</xdr:colOff>
      <xdr:row>20</xdr:row>
      <xdr:rowOff>155849</xdr:rowOff>
    </xdr:to>
    <xdr:graphicFrame macro="">
      <xdr:nvGraphicFramePr>
        <xdr:cNvPr id="8"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0.03457</cdr:x>
      <cdr:y>0.6824</cdr:y>
    </cdr:from>
    <cdr:to>
      <cdr:x>0.9679</cdr:x>
      <cdr:y>0.97784</cdr:y>
    </cdr:to>
    <cdr:sp macro="" textlink="">
      <cdr:nvSpPr>
        <cdr:cNvPr id="2" name="TextBox 1"/>
        <cdr:cNvSpPr txBox="1"/>
      </cdr:nvSpPr>
      <cdr:spPr>
        <a:xfrm xmlns:a="http://schemas.openxmlformats.org/drawingml/2006/main">
          <a:off x="155575" y="1965325"/>
          <a:ext cx="4199985" cy="850867"/>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panose="020B0604020202020204" pitchFamily="34" charset="0"/>
              <a:cs typeface="Arial" panose="020B0604020202020204" pitchFamily="34" charset="0"/>
            </a:rPr>
            <a:t>Notes</a:t>
          </a:r>
          <a:r>
            <a:rPr lang="bg-BG" sz="900" b="1">
              <a:latin typeface="Arial" panose="020B0604020202020204" pitchFamily="34" charset="0"/>
              <a:cs typeface="Arial" panose="020B0604020202020204" pitchFamily="34" charset="0"/>
            </a:rPr>
            <a:t>:</a:t>
          </a:r>
        </a:p>
        <a:p xmlns:a="http://schemas.openxmlformats.org/drawingml/2006/main">
          <a:r>
            <a:rPr lang="en-US" sz="900">
              <a:latin typeface="Arial" panose="020B0604020202020204" pitchFamily="34" charset="0"/>
              <a:cs typeface="Arial" panose="020B0604020202020204" pitchFamily="34" charset="0"/>
            </a:rPr>
            <a:t>1. Repo agreements include reverse repo agreements and those concluded during the current day.</a:t>
          </a:r>
        </a:p>
        <a:p xmlns:a="http://schemas.openxmlformats.org/drawingml/2006/main">
          <a:r>
            <a:rPr lang="en-US" sz="900">
              <a:latin typeface="Arial" panose="020B0604020202020204" pitchFamily="34" charset="0"/>
              <a:cs typeface="Arial" panose="020B0604020202020204" pitchFamily="34" charset="0"/>
            </a:rPr>
            <a:t>2. Transactions in government securities denominated in foreign currency are in BGN at the BNB exchange rate of the respective currency on the day of transaction.</a:t>
          </a:r>
          <a:endParaRPr lang="bg-BG" sz="900">
            <a:latin typeface="Arial" panose="020B0604020202020204" pitchFamily="34" charset="0"/>
            <a:cs typeface="Arial" panose="020B0604020202020204" pitchFamily="34" charset="0"/>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0.04092</cdr:x>
      <cdr:y>0.6824</cdr:y>
    </cdr:from>
    <cdr:to>
      <cdr:x>0.97425</cdr:x>
      <cdr:y>0.97784</cdr:y>
    </cdr:to>
    <cdr:sp macro="" textlink="">
      <cdr:nvSpPr>
        <cdr:cNvPr id="2" name="TextBox 1"/>
        <cdr:cNvSpPr txBox="1"/>
      </cdr:nvSpPr>
      <cdr:spPr>
        <a:xfrm xmlns:a="http://schemas.openxmlformats.org/drawingml/2006/main">
          <a:off x="184150" y="1965325"/>
          <a:ext cx="4199985" cy="850867"/>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panose="020B0604020202020204" pitchFamily="34" charset="0"/>
              <a:cs typeface="Arial" panose="020B0604020202020204" pitchFamily="34" charset="0"/>
            </a:rPr>
            <a:t>Notes</a:t>
          </a:r>
          <a:r>
            <a:rPr lang="bg-BG" sz="900" b="1">
              <a:latin typeface="Arial" panose="020B0604020202020204" pitchFamily="34" charset="0"/>
              <a:cs typeface="Arial" panose="020B0604020202020204" pitchFamily="34" charset="0"/>
            </a:rPr>
            <a:t>:</a:t>
          </a:r>
        </a:p>
        <a:p xmlns:a="http://schemas.openxmlformats.org/drawingml/2006/main">
          <a:r>
            <a:rPr lang="en-US" sz="900">
              <a:latin typeface="Arial" panose="020B0604020202020204" pitchFamily="34" charset="0"/>
              <a:cs typeface="Arial" panose="020B0604020202020204" pitchFamily="34" charset="0"/>
            </a:rPr>
            <a:t>1. Repo agreements include reverse repo agreements and those concluded during the current day.</a:t>
          </a:r>
        </a:p>
        <a:p xmlns:a="http://schemas.openxmlformats.org/drawingml/2006/main">
          <a:r>
            <a:rPr lang="en-US" sz="900">
              <a:latin typeface="Arial" panose="020B0604020202020204" pitchFamily="34" charset="0"/>
              <a:cs typeface="Arial" panose="020B0604020202020204" pitchFamily="34" charset="0"/>
            </a:rPr>
            <a:t>2. Transactions in government securities denominated in foreign currency are in BGN at the BNB exchange rate of the respective currency on the day of transaction.</a:t>
          </a:r>
          <a:endParaRPr lang="bg-BG" sz="900">
            <a:latin typeface="Arial" panose="020B0604020202020204" pitchFamily="34" charset="0"/>
            <a:cs typeface="Arial" panose="020B0604020202020204" pitchFamily="34" charset="0"/>
          </a:endParaRPr>
        </a:p>
      </cdr:txBody>
    </cdr:sp>
  </cdr:relSizeAnchor>
</c:userShapes>
</file>

<file path=xl/drawings/drawing11.xml><?xml version="1.0" encoding="utf-8"?>
<xdr:wsDr xmlns:xdr="http://schemas.openxmlformats.org/drawingml/2006/spreadsheetDrawing" xmlns:a="http://schemas.openxmlformats.org/drawingml/2006/main">
  <xdr:twoCellAnchor>
    <xdr:from>
      <xdr:col>0</xdr:col>
      <xdr:colOff>104774</xdr:colOff>
      <xdr:row>3</xdr:row>
      <xdr:rowOff>28575</xdr:rowOff>
    </xdr:from>
    <xdr:to>
      <xdr:col>7</xdr:col>
      <xdr:colOff>219074</xdr:colOff>
      <xdr:row>20</xdr:row>
      <xdr:rowOff>155850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314324</xdr:colOff>
      <xdr:row>3</xdr:row>
      <xdr:rowOff>28575</xdr:rowOff>
    </xdr:from>
    <xdr:to>
      <xdr:col>14</xdr:col>
      <xdr:colOff>542924</xdr:colOff>
      <xdr:row>20</xdr:row>
      <xdr:rowOff>155850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c:userShapes xmlns:c="http://schemas.openxmlformats.org/drawingml/2006/chart">
  <cdr:relSizeAnchor xmlns:cdr="http://schemas.openxmlformats.org/drawingml/2006/chartDrawing">
    <cdr:from>
      <cdr:x>0.13878</cdr:x>
      <cdr:y>0.30497</cdr:y>
    </cdr:from>
    <cdr:to>
      <cdr:x>0.13878</cdr:x>
      <cdr:y>0.30497</cdr:y>
    </cdr:to>
    <cdr:sp macro="" textlink="">
      <cdr:nvSpPr>
        <cdr:cNvPr id="5122" name="Line 2"/>
        <cdr:cNvSpPr>
          <a:spLocks xmlns:a="http://schemas.openxmlformats.org/drawingml/2006/main" noChangeShapeType="1"/>
        </cdr:cNvSpPr>
      </cdr:nvSpPr>
      <cdr:spPr bwMode="auto">
        <a:xfrm xmlns:a="http://schemas.openxmlformats.org/drawingml/2006/main">
          <a:off x="629768" y="790392"/>
          <a:ext cx="0" cy="0"/>
        </a:xfrm>
        <a:prstGeom xmlns:a="http://schemas.openxmlformats.org/drawingml/2006/main" prst="line">
          <a:avLst/>
        </a:prstGeom>
        <a:noFill xmlns:a="http://schemas.openxmlformats.org/drawingml/2006/main"/>
        <a:ln xmlns:a="http://schemas.openxmlformats.org/drawingml/2006/main" w="9525">
          <a:solidFill>
            <a:srgbClr xmlns:mc="http://schemas.openxmlformats.org/markup-compatibility/2006" xmlns:a14="http://schemas.microsoft.com/office/drawing/2010/main" val="000000" mc:Ignorable="a14" a14:legacySpreadsheetColorIndex="64"/>
          </a:solidFill>
          <a:round/>
          <a:headEnd/>
          <a:tailEnd type="triangle" w="med" len="me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0.02361</cdr:x>
      <cdr:y>0.82793</cdr:y>
    </cdr:from>
    <cdr:to>
      <cdr:x>0.97187</cdr:x>
      <cdr:y>0.97896</cdr:y>
    </cdr:to>
    <cdr:sp macro="" textlink="">
      <cdr:nvSpPr>
        <cdr:cNvPr id="3" name="TextBox 1"/>
        <cdr:cNvSpPr txBox="1"/>
      </cdr:nvSpPr>
      <cdr:spPr>
        <a:xfrm xmlns:a="http://schemas.openxmlformats.org/drawingml/2006/main">
          <a:off x="107950" y="2384425"/>
          <a:ext cx="4335445" cy="434967"/>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cyr" panose="020B0604020202020204" pitchFamily="34" charset="0"/>
              <a:cs typeface="Arial cyr" panose="020B0604020202020204" pitchFamily="34" charset="0"/>
            </a:rPr>
            <a:t>Note</a:t>
          </a:r>
          <a:r>
            <a:rPr lang="bg-BG" sz="900" b="1">
              <a:latin typeface="Arial cyr" panose="020B0604020202020204" pitchFamily="34" charset="0"/>
              <a:cs typeface="Arial cyr" panose="020B0604020202020204" pitchFamily="34" charset="0"/>
            </a:rPr>
            <a:t>: </a:t>
          </a:r>
          <a:r>
            <a:rPr lang="en-US" sz="900">
              <a:latin typeface="Arial cyr" panose="020B0604020202020204" pitchFamily="34" charset="0"/>
              <a:cs typeface="Arial cyr" panose="020B0604020202020204" pitchFamily="34" charset="0"/>
            </a:rPr>
            <a:t>The lev equivalent of government securities transactions denominated in foreign currency is based on BNB exchange rate of the respective currency on the day of transaction.</a:t>
          </a:r>
          <a:endParaRPr lang="bg-BG" sz="900">
            <a:latin typeface="Arial cyr" panose="020B0604020202020204" pitchFamily="34" charset="0"/>
            <a:cs typeface="Arial cyr" panose="020B0604020202020204" pitchFamily="34" charset="0"/>
          </a:endParaRPr>
        </a:p>
      </cdr:txBody>
    </cdr:sp>
  </cdr:relSizeAnchor>
</c:userShapes>
</file>

<file path=xl/drawings/drawing13.xml><?xml version="1.0" encoding="utf-8"?>
<c:userShapes xmlns:c="http://schemas.openxmlformats.org/drawingml/2006/chart">
  <cdr:relSizeAnchor xmlns:cdr="http://schemas.openxmlformats.org/drawingml/2006/chartDrawing">
    <cdr:from>
      <cdr:x>0.02986</cdr:x>
      <cdr:y>0.82793</cdr:y>
    </cdr:from>
    <cdr:to>
      <cdr:x>0.97812</cdr:x>
      <cdr:y>0.97896</cdr:y>
    </cdr:to>
    <cdr:sp macro="" textlink="">
      <cdr:nvSpPr>
        <cdr:cNvPr id="2" name="TextBox 1"/>
        <cdr:cNvSpPr txBox="1"/>
      </cdr:nvSpPr>
      <cdr:spPr>
        <a:xfrm xmlns:a="http://schemas.openxmlformats.org/drawingml/2006/main">
          <a:off x="136525" y="2384425"/>
          <a:ext cx="4335445" cy="434967"/>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cyr" panose="020B0604020202020204" pitchFamily="34" charset="0"/>
              <a:cs typeface="Arial cyr" panose="020B0604020202020204" pitchFamily="34" charset="0"/>
            </a:rPr>
            <a:t>Note</a:t>
          </a:r>
          <a:r>
            <a:rPr lang="bg-BG" sz="900" b="1">
              <a:latin typeface="Arial cyr" panose="020B0604020202020204" pitchFamily="34" charset="0"/>
              <a:cs typeface="Arial cyr" panose="020B0604020202020204" pitchFamily="34" charset="0"/>
            </a:rPr>
            <a:t>: </a:t>
          </a:r>
          <a:r>
            <a:rPr lang="en-US" sz="900">
              <a:latin typeface="Arial cyr" panose="020B0604020202020204" pitchFamily="34" charset="0"/>
              <a:cs typeface="Arial cyr" panose="020B0604020202020204" pitchFamily="34" charset="0"/>
            </a:rPr>
            <a:t>The lev equivalent of government securities transactions denominated in foreign currency is based on BNB exchange rate of the respective currency on the day of transaction.</a:t>
          </a:r>
          <a:endParaRPr lang="bg-BG" sz="900">
            <a:latin typeface="Arial cyr" panose="020B0604020202020204" pitchFamily="34" charset="0"/>
            <a:cs typeface="Arial cyr" panose="020B0604020202020204" pitchFamily="34" charset="0"/>
          </a:endParaRPr>
        </a:p>
      </cdr:txBody>
    </cdr:sp>
  </cdr:relSizeAnchor>
</c:userShapes>
</file>

<file path=xl/drawings/drawing14.xml><?xml version="1.0" encoding="utf-8"?>
<xdr:wsDr xmlns:xdr="http://schemas.openxmlformats.org/drawingml/2006/spreadsheetDrawing" xmlns:a="http://schemas.openxmlformats.org/drawingml/2006/main">
  <xdr:twoCellAnchor>
    <xdr:from>
      <xdr:col>0</xdr:col>
      <xdr:colOff>76200</xdr:colOff>
      <xdr:row>1</xdr:row>
      <xdr:rowOff>142875</xdr:rowOff>
    </xdr:from>
    <xdr:to>
      <xdr:col>3</xdr:col>
      <xdr:colOff>336600</xdr:colOff>
      <xdr:row>16</xdr:row>
      <xdr:rowOff>165375</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485774</xdr:colOff>
      <xdr:row>1</xdr:row>
      <xdr:rowOff>142875</xdr:rowOff>
    </xdr:from>
    <xdr:to>
      <xdr:col>7</xdr:col>
      <xdr:colOff>336599</xdr:colOff>
      <xdr:row>16</xdr:row>
      <xdr:rowOff>165375</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c:userShapes xmlns:c="http://schemas.openxmlformats.org/drawingml/2006/chart">
  <cdr:relSizeAnchor xmlns:cdr="http://schemas.openxmlformats.org/drawingml/2006/chartDrawing">
    <cdr:from>
      <cdr:x>0.21574</cdr:x>
      <cdr:y>0.70886</cdr:y>
    </cdr:from>
    <cdr:to>
      <cdr:x>0.97878</cdr:x>
      <cdr:y>0.96794</cdr:y>
    </cdr:to>
    <cdr:sp macro="" textlink="">
      <cdr:nvSpPr>
        <cdr:cNvPr id="2" name="TextBox 1"/>
        <cdr:cNvSpPr txBox="1"/>
      </cdr:nvSpPr>
      <cdr:spPr>
        <a:xfrm xmlns:a="http://schemas.openxmlformats.org/drawingml/2006/main">
          <a:off x="1009650" y="2041525"/>
          <a:ext cx="3571063" cy="746151"/>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panose="020B0604020202020204" pitchFamily="34" charset="0"/>
              <a:cs typeface="Arial" panose="020B0604020202020204" pitchFamily="34" charset="0"/>
            </a:rPr>
            <a:t>Notes:</a:t>
          </a:r>
        </a:p>
        <a:p xmlns:a="http://schemas.openxmlformats.org/drawingml/2006/main">
          <a:r>
            <a:rPr lang="en-US" sz="900" b="0">
              <a:latin typeface="Arial" panose="020B0604020202020204" pitchFamily="34" charset="0"/>
              <a:cs typeface="Arial" panose="020B0604020202020204" pitchFamily="34" charset="0"/>
            </a:rPr>
            <a:t>1. The lev equivalent of government securities denominated in foreign currency is based on BNB exchange rates quoted for the last business  day of corresponding period</a:t>
          </a:r>
        </a:p>
        <a:p xmlns:a="http://schemas.openxmlformats.org/drawingml/2006/main">
          <a:r>
            <a:rPr lang="en-US" sz="900">
              <a:latin typeface="Arial" panose="020B0604020202020204" pitchFamily="34" charset="0"/>
              <a:cs typeface="Arial" panose="020B0604020202020204" pitchFamily="34" charset="0"/>
            </a:rPr>
            <a:t>2. Based on date of the BNB and ESROT participants.</a:t>
          </a:r>
        </a:p>
      </cdr:txBody>
    </cdr:sp>
  </cdr:relSizeAnchor>
</c:userShapes>
</file>

<file path=xl/drawings/drawing16.xml><?xml version="1.0" encoding="utf-8"?>
<c:userShapes xmlns:c="http://schemas.openxmlformats.org/drawingml/2006/chart">
  <cdr:relSizeAnchor xmlns:cdr="http://schemas.openxmlformats.org/drawingml/2006/chartDrawing">
    <cdr:from>
      <cdr:x>0.21574</cdr:x>
      <cdr:y>0.70886</cdr:y>
    </cdr:from>
    <cdr:to>
      <cdr:x>0.97878</cdr:x>
      <cdr:y>0.96794</cdr:y>
    </cdr:to>
    <cdr:sp macro="" textlink="">
      <cdr:nvSpPr>
        <cdr:cNvPr id="2" name="TextBox 1"/>
        <cdr:cNvSpPr txBox="1"/>
      </cdr:nvSpPr>
      <cdr:spPr>
        <a:xfrm xmlns:a="http://schemas.openxmlformats.org/drawingml/2006/main">
          <a:off x="1009650" y="2041525"/>
          <a:ext cx="3571063" cy="746151"/>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panose="020B0604020202020204" pitchFamily="34" charset="0"/>
              <a:cs typeface="Arial" panose="020B0604020202020204" pitchFamily="34" charset="0"/>
            </a:rPr>
            <a:t>Notes:</a:t>
          </a:r>
        </a:p>
        <a:p xmlns:a="http://schemas.openxmlformats.org/drawingml/2006/main">
          <a:r>
            <a:rPr lang="en-US" sz="900" b="0">
              <a:latin typeface="Arial" panose="020B0604020202020204" pitchFamily="34" charset="0"/>
              <a:cs typeface="Arial" panose="020B0604020202020204" pitchFamily="34" charset="0"/>
            </a:rPr>
            <a:t>1. The lev equivalent of government securities denominated in foreign currency is based on BNB exchange rates quoted for the last business  day of corresponding period</a:t>
          </a:r>
        </a:p>
        <a:p xmlns:a="http://schemas.openxmlformats.org/drawingml/2006/main">
          <a:r>
            <a:rPr lang="en-US" sz="900">
              <a:latin typeface="Arial" panose="020B0604020202020204" pitchFamily="34" charset="0"/>
              <a:cs typeface="Arial" panose="020B0604020202020204" pitchFamily="34" charset="0"/>
            </a:rPr>
            <a:t>2. Based on date of the BNB and ESROT participants.</a:t>
          </a:r>
        </a:p>
      </cdr:txBody>
    </cdr:sp>
  </cdr:relSizeAnchor>
</c:userShapes>
</file>

<file path=xl/drawings/drawing17.xml><?xml version="1.0" encoding="utf-8"?>
<xdr:wsDr xmlns:xdr="http://schemas.openxmlformats.org/drawingml/2006/spreadsheetDrawing" xmlns:a="http://schemas.openxmlformats.org/drawingml/2006/main">
  <xdr:twoCellAnchor>
    <xdr:from>
      <xdr:col>1</xdr:col>
      <xdr:colOff>0</xdr:colOff>
      <xdr:row>3</xdr:row>
      <xdr:rowOff>0</xdr:rowOff>
    </xdr:from>
    <xdr:to>
      <xdr:col>9</xdr:col>
      <xdr:colOff>771525</xdr:colOff>
      <xdr:row>19</xdr:row>
      <xdr:rowOff>180975</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0.12711</cdr:x>
      <cdr:y>0.05828</cdr:y>
    </cdr:from>
    <cdr:to>
      <cdr:x>0.1807</cdr:x>
      <cdr:y>0.15319</cdr:y>
    </cdr:to>
    <cdr:pic>
      <cdr:nvPicPr>
        <cdr:cNvPr id="8" name="chart"/>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790575" y="188193"/>
          <a:ext cx="333376" cy="306456"/>
        </a:xfrm>
        <a:prstGeom xmlns:a="http://schemas.openxmlformats.org/drawingml/2006/main" prst="rect">
          <a:avLst/>
        </a:prstGeom>
      </cdr:spPr>
    </cdr:pic>
  </cdr:relSizeAnchor>
</c:userShapes>
</file>

<file path=xl/drawings/drawing19.xml><?xml version="1.0" encoding="utf-8"?>
<xdr:wsDr xmlns:xdr="http://schemas.openxmlformats.org/drawingml/2006/spreadsheetDrawing" xmlns:a="http://schemas.openxmlformats.org/drawingml/2006/main">
  <xdr:twoCellAnchor>
    <xdr:from>
      <xdr:col>1</xdr:col>
      <xdr:colOff>0</xdr:colOff>
      <xdr:row>4</xdr:row>
      <xdr:rowOff>0</xdr:rowOff>
    </xdr:from>
    <xdr:to>
      <xdr:col>9</xdr:col>
      <xdr:colOff>523875</xdr:colOff>
      <xdr:row>22</xdr:row>
      <xdr:rowOff>171450</xdr:rowOff>
    </xdr:to>
    <xdr:graphicFrame macro="">
      <xdr:nvGraphicFramePr>
        <xdr:cNvPr id="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c:userShapes xmlns:c="http://schemas.openxmlformats.org/drawingml/2006/chart">
  <cdr:relSizeAnchor xmlns:cdr="http://schemas.openxmlformats.org/drawingml/2006/chartDrawing">
    <cdr:from>
      <cdr:x>0.1149</cdr:x>
      <cdr:y>0.17424</cdr:y>
    </cdr:from>
    <cdr:to>
      <cdr:x>0.26032</cdr:x>
      <cdr:y>0.22225</cdr:y>
    </cdr:to>
    <cdr:sp macro="" textlink="">
      <cdr:nvSpPr>
        <cdr:cNvPr id="5121" name="Text Box 1"/>
        <cdr:cNvSpPr txBox="1">
          <a:spLocks xmlns:a="http://schemas.openxmlformats.org/drawingml/2006/main" noChangeArrowheads="1"/>
        </cdr:cNvSpPr>
      </cdr:nvSpPr>
      <cdr:spPr bwMode="auto">
        <a:xfrm xmlns:a="http://schemas.openxmlformats.org/drawingml/2006/main">
          <a:off x="703188" y="627264"/>
          <a:ext cx="889970" cy="17283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a:t>
          </a:r>
          <a:r>
            <a:rPr lang="en-US" sz="800" b="1" i="0" u="none" strike="noStrike" baseline="0">
              <a:solidFill>
                <a:srgbClr val="000000"/>
              </a:solidFill>
              <a:latin typeface="Arial"/>
              <a:cs typeface="Arial"/>
            </a:rPr>
            <a:t>million BGN</a:t>
          </a:r>
          <a:r>
            <a:rPr lang="bg-BG" sz="800" b="1" i="0" u="none" strike="noStrike" baseline="0">
              <a:solidFill>
                <a:srgbClr val="000000"/>
              </a:solidFill>
              <a:latin typeface="Arial"/>
              <a:cs typeface="Arial"/>
            </a:rPr>
            <a:t>)</a:t>
          </a:r>
        </a:p>
      </cdr:txBody>
    </cdr:sp>
  </cdr:relSizeAnchor>
  <cdr:relSizeAnchor xmlns:cdr="http://schemas.openxmlformats.org/drawingml/2006/chartDrawing">
    <cdr:from>
      <cdr:x>0.0042</cdr:x>
      <cdr:y>0.00759</cdr:y>
    </cdr:from>
    <cdr:to>
      <cdr:x>0.01387</cdr:x>
      <cdr:y>0.02876</cdr:y>
    </cdr:to>
    <cdr:sp macro="" textlink="">
      <cdr:nvSpPr>
        <cdr:cNvPr id="5122" name="Text 5"/>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0.0042</cdr:x>
      <cdr:y>0.00759</cdr:y>
    </cdr:from>
    <cdr:to>
      <cdr:x>0.01387</cdr:x>
      <cdr:y>0.02876</cdr:y>
    </cdr:to>
    <cdr:sp macro="" textlink="">
      <cdr:nvSpPr>
        <cdr:cNvPr id="5123" name="Text 6"/>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0.04825</cdr:x>
      <cdr:y>0.75142</cdr:y>
    </cdr:from>
    <cdr:to>
      <cdr:x>0.61944</cdr:x>
      <cdr:y>0.889</cdr:y>
    </cdr:to>
    <cdr:sp macro="" textlink="">
      <cdr:nvSpPr>
        <cdr:cNvPr id="2" name="TextBox 1"/>
        <cdr:cNvSpPr txBox="1"/>
      </cdr:nvSpPr>
      <cdr:spPr>
        <a:xfrm xmlns:a="http://schemas.openxmlformats.org/drawingml/2006/main">
          <a:off x="295275" y="2705100"/>
          <a:ext cx="3495675" cy="4953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bg-BG"/>
        </a:p>
      </cdr:txBody>
    </cdr:sp>
  </cdr:relSizeAnchor>
  <cdr:relSizeAnchor xmlns:cdr="http://schemas.openxmlformats.org/drawingml/2006/chartDrawing">
    <cdr:from>
      <cdr:x>0.08093</cdr:x>
      <cdr:y>0.82815</cdr:y>
    </cdr:from>
    <cdr:to>
      <cdr:x>0.94316</cdr:x>
      <cdr:y>0.97631</cdr:y>
    </cdr:to>
    <cdr:sp macro="" textlink="">
      <cdr:nvSpPr>
        <cdr:cNvPr id="3" name="TextBox 2"/>
        <cdr:cNvSpPr txBox="1"/>
      </cdr:nvSpPr>
      <cdr:spPr>
        <a:xfrm xmlns:a="http://schemas.openxmlformats.org/drawingml/2006/main">
          <a:off x="437029" y="2981325"/>
          <a:ext cx="4656045" cy="5334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900" b="1">
              <a:latin typeface="Arial" panose="020B0604020202020204" pitchFamily="34" charset="0"/>
              <a:cs typeface="Arial" panose="020B0604020202020204" pitchFamily="34" charset="0"/>
            </a:rPr>
            <a:t>Note:</a:t>
          </a:r>
        </a:p>
        <a:p xmlns:a="http://schemas.openxmlformats.org/drawingml/2006/main">
          <a:r>
            <a:rPr lang="en-US" sz="900">
              <a:latin typeface="Arial" panose="020B0604020202020204" pitchFamily="34" charset="0"/>
              <a:cs typeface="Arial" panose="020B0604020202020204" pitchFamily="34" charset="0"/>
            </a:rPr>
            <a:t>The lev equivalent of government sequrities denominated in foreign currency is basedon BNB exchange rates quoted for the last business day of corresponding period.</a:t>
          </a:r>
          <a:endParaRPr lang="bg-BG" sz="900">
            <a:latin typeface="Arial" panose="020B0604020202020204" pitchFamily="34" charset="0"/>
            <a:cs typeface="Arial" panose="020B0604020202020204" pitchFamily="34" charset="0"/>
          </a:endParaRPr>
        </a:p>
      </cdr:txBody>
    </cdr:sp>
  </cdr:relSizeAnchor>
</c:userShapes>
</file>

<file path=xl/drawings/drawing21.xml><?xml version="1.0" encoding="utf-8"?>
<xdr:wsDr xmlns:xdr="http://schemas.openxmlformats.org/drawingml/2006/spreadsheetDrawing" xmlns:a="http://schemas.openxmlformats.org/drawingml/2006/main">
  <xdr:twoCellAnchor>
    <xdr:from>
      <xdr:col>1</xdr:col>
      <xdr:colOff>0</xdr:colOff>
      <xdr:row>5</xdr:row>
      <xdr:rowOff>0</xdr:rowOff>
    </xdr:from>
    <xdr:to>
      <xdr:col>6</xdr:col>
      <xdr:colOff>209550</xdr:colOff>
      <xdr:row>29</xdr:row>
      <xdr:rowOff>104775</xdr:rowOff>
    </xdr:to>
    <xdr:graphicFrame macro="">
      <xdr:nvGraphicFramePr>
        <xdr:cNvPr id="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relSizeAnchor xmlns:cdr="http://schemas.openxmlformats.org/drawingml/2006/chartDrawing">
    <cdr:from>
      <cdr:x>0.0116</cdr:x>
      <cdr:y>0.7795</cdr:y>
    </cdr:from>
    <cdr:to>
      <cdr:x>0.99128</cdr:x>
      <cdr:y>0.98412</cdr:y>
    </cdr:to>
    <cdr:sp macro="" textlink="">
      <cdr:nvSpPr>
        <cdr:cNvPr id="2" name="TextBox 1"/>
        <cdr:cNvSpPr txBox="1"/>
      </cdr:nvSpPr>
      <cdr:spPr>
        <a:xfrm xmlns:a="http://schemas.openxmlformats.org/drawingml/2006/main">
          <a:off x="79375" y="3648075"/>
          <a:ext cx="6701008" cy="957611"/>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cyr" panose="020B0604020202020204" pitchFamily="34" charset="0"/>
              <a:cs typeface="Arial cyr" panose="020B0604020202020204" pitchFamily="34" charset="0"/>
            </a:rPr>
            <a:t>Notes</a:t>
          </a:r>
          <a:r>
            <a:rPr lang="bg-BG" sz="900" b="1">
              <a:latin typeface="Arial cyr" panose="020B0604020202020204" pitchFamily="34" charset="0"/>
              <a:cs typeface="Arial cyr" panose="020B0604020202020204" pitchFamily="34" charset="0"/>
            </a:rPr>
            <a:t>:</a:t>
          </a:r>
          <a:endParaRPr lang="en-US" sz="900" b="1">
            <a:latin typeface="Arial cyr" panose="020B0604020202020204" pitchFamily="34" charset="0"/>
            <a:cs typeface="Arial cyr" panose="020B0604020202020204" pitchFamily="34" charset="0"/>
          </a:endParaRPr>
        </a:p>
        <a:p xmlns:a="http://schemas.openxmlformats.org/drawingml/2006/main">
          <a:r>
            <a:rPr lang="en-US" sz="900">
              <a:latin typeface="Arial cyr" panose="020B0604020202020204" pitchFamily="34" charset="0"/>
              <a:cs typeface="Arial cyr" panose="020B0604020202020204" pitchFamily="34" charset="0"/>
            </a:rPr>
            <a:t>1. The volume of government securities transactions includes purchases and sales,repo agreements (incl. reverse repo agreements and repo agreements concluded as well as transactions with and on behalf of customers. </a:t>
          </a:r>
        </a:p>
        <a:p xmlns:a="http://schemas.openxmlformats.org/drawingml/2006/main">
          <a:r>
            <a:rPr lang="en-US" sz="900">
              <a:latin typeface="Arial cyr" panose="020B0604020202020204" pitchFamily="34" charset="0"/>
              <a:cs typeface="Arial cyr" panose="020B0604020202020204" pitchFamily="34" charset="0"/>
            </a:rPr>
            <a:t>2. Transactions in government securities denominated in foreign currency are in BGN at the BNB exchange rate of the respective currency on the day of transaction.</a:t>
          </a:r>
        </a:p>
        <a:p xmlns:a="http://schemas.openxmlformats.org/drawingml/2006/main">
          <a:r>
            <a:rPr lang="en-US" sz="900">
              <a:latin typeface="Arial cyr" panose="020B0604020202020204" pitchFamily="34" charset="0"/>
              <a:cs typeface="Arial cyr" panose="020B0604020202020204" pitchFamily="34" charset="0"/>
            </a:rPr>
            <a:t>3. BNB Banking Department data on the volume of transactions (at market value) in the Bulgarian Stock Exchange and over-the-counter market.</a:t>
          </a:r>
          <a:endParaRPr lang="bg-BG" sz="900">
            <a:latin typeface="Arial cyr" panose="020B0604020202020204" pitchFamily="34" charset="0"/>
            <a:cs typeface="Arial cyr" panose="020B0604020202020204" pitchFamily="34" charset="0"/>
          </a:endParaRPr>
        </a:p>
      </cdr:txBody>
    </cdr:sp>
  </cdr:relSizeAnchor>
</c:userShapes>
</file>

<file path=xl/drawings/drawing23.xml><?xml version="1.0" encoding="utf-8"?>
<xdr:wsDr xmlns:xdr="http://schemas.openxmlformats.org/drawingml/2006/spreadsheetDrawing" xmlns:a="http://schemas.openxmlformats.org/drawingml/2006/main">
  <xdr:twoCellAnchor>
    <xdr:from>
      <xdr:col>1</xdr:col>
      <xdr:colOff>0</xdr:colOff>
      <xdr:row>1</xdr:row>
      <xdr:rowOff>0</xdr:rowOff>
    </xdr:from>
    <xdr:to>
      <xdr:col>9</xdr:col>
      <xdr:colOff>438150</xdr:colOff>
      <xdr:row>19</xdr:row>
      <xdr:rowOff>180975</xdr:rowOff>
    </xdr:to>
    <xdr:graphicFrame macro="">
      <xdr:nvGraphicFramePr>
        <xdr:cNvPr id="9"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523875</xdr:colOff>
      <xdr:row>19</xdr:row>
      <xdr:rowOff>171450</xdr:rowOff>
    </xdr:to>
    <xdr:graphicFrame macro="">
      <xdr:nvGraphicFramePr>
        <xdr:cNvPr id="1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21</xdr:row>
      <xdr:rowOff>0</xdr:rowOff>
    </xdr:from>
    <xdr:to>
      <xdr:col>9</xdr:col>
      <xdr:colOff>523875</xdr:colOff>
      <xdr:row>39</xdr:row>
      <xdr:rowOff>171450</xdr:rowOff>
    </xdr:to>
    <xdr:graphicFrame macro="">
      <xdr:nvGraphicFramePr>
        <xdr:cNvPr id="11"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21</xdr:row>
      <xdr:rowOff>0</xdr:rowOff>
    </xdr:from>
    <xdr:to>
      <xdr:col>18</xdr:col>
      <xdr:colOff>523875</xdr:colOff>
      <xdr:row>39</xdr:row>
      <xdr:rowOff>171450</xdr:rowOff>
    </xdr:to>
    <xdr:graphicFrame macro="">
      <xdr:nvGraphicFramePr>
        <xdr:cNvPr id="1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41</xdr:row>
      <xdr:rowOff>0</xdr:rowOff>
    </xdr:from>
    <xdr:to>
      <xdr:col>9</xdr:col>
      <xdr:colOff>523875</xdr:colOff>
      <xdr:row>59</xdr:row>
      <xdr:rowOff>171450</xdr:rowOff>
    </xdr:to>
    <xdr:graphicFrame macro="">
      <xdr:nvGraphicFramePr>
        <xdr:cNvPr id="1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0</xdr:colOff>
      <xdr:row>41</xdr:row>
      <xdr:rowOff>0</xdr:rowOff>
    </xdr:from>
    <xdr:to>
      <xdr:col>18</xdr:col>
      <xdr:colOff>523875</xdr:colOff>
      <xdr:row>59</xdr:row>
      <xdr:rowOff>171450</xdr:rowOff>
    </xdr:to>
    <xdr:graphicFrame macro="">
      <xdr:nvGraphicFramePr>
        <xdr:cNvPr id="1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0.0042</cdr:x>
      <cdr:y>0.00759</cdr:y>
    </cdr:from>
    <cdr:to>
      <cdr:x>0.01238</cdr:x>
      <cdr:y>0.02876</cdr:y>
    </cdr:to>
    <cdr:sp macro="" textlink="">
      <cdr:nvSpPr>
        <cdr:cNvPr id="5122" name="Text 5"/>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0.0042</cdr:x>
      <cdr:y>0.00759</cdr:y>
    </cdr:from>
    <cdr:to>
      <cdr:x>0.01238</cdr:x>
      <cdr:y>0.02876</cdr:y>
    </cdr:to>
    <cdr:sp macro="" textlink="">
      <cdr:nvSpPr>
        <cdr:cNvPr id="5123" name="Text 6"/>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0.68643</cdr:x>
      <cdr:y>0.96931</cdr:y>
    </cdr:from>
    <cdr:to>
      <cdr:x>0.99925</cdr:x>
      <cdr:y>0.98996</cdr:y>
    </cdr:to>
    <cdr:sp macro="" textlink="">
      <cdr:nvSpPr>
        <cdr:cNvPr id="5124" name="Text 7"/>
        <cdr:cNvSpPr txBox="1">
          <a:spLocks xmlns:a="http://schemas.openxmlformats.org/drawingml/2006/main" noChangeArrowheads="1"/>
        </cdr:cNvSpPr>
      </cdr:nvSpPr>
      <cdr:spPr bwMode="auto">
        <a:xfrm xmlns:a="http://schemas.openxmlformats.org/drawingml/2006/main">
          <a:off x="8242902" y="5901803"/>
          <a:ext cx="3104731" cy="31372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softEdge rad="76200"/>
        </a:effectLst>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36576" tIns="32004" rIns="0" bIns="0" anchor="t" upright="1"/>
        <a:lstStyle xmlns:a="http://schemas.openxmlformats.org/drawingml/2006/main"/>
        <a:p xmlns:a="http://schemas.openxmlformats.org/drawingml/2006/main">
          <a:pPr algn="l" rtl="0">
            <a:defRPr sz="1000"/>
          </a:pPr>
          <a:r>
            <a:rPr lang="en-US" sz="1200" b="1" i="0" u="none" strike="noStrike" baseline="0">
              <a:solidFill>
                <a:srgbClr val="000000"/>
              </a:solidFill>
              <a:latin typeface="Times New Roman"/>
              <a:cs typeface="Times New Roman"/>
            </a:rPr>
            <a:t>January</a:t>
          </a:r>
          <a:r>
            <a:rPr lang="bg-BG" sz="1200" b="1" i="0" u="none" strike="noStrike" baseline="0">
              <a:solidFill>
                <a:srgbClr val="000000"/>
              </a:solidFill>
              <a:latin typeface="Times New Roman"/>
              <a:cs typeface="Times New Roman"/>
            </a:rPr>
            <a:t>- </a:t>
          </a:r>
          <a:r>
            <a:rPr lang="en-US" sz="1200" b="1" i="0" u="none" strike="noStrike" baseline="0">
              <a:solidFill>
                <a:srgbClr val="000000"/>
              </a:solidFill>
              <a:latin typeface="Times New Roman"/>
              <a:cs typeface="Times New Roman"/>
            </a:rPr>
            <a:t>March</a:t>
          </a:r>
          <a:r>
            <a:rPr lang="bg-BG" sz="1200" b="1" i="0" u="none" strike="noStrike" baseline="0">
              <a:solidFill>
                <a:srgbClr val="000000"/>
              </a:solidFill>
              <a:latin typeface="Times New Roman"/>
              <a:cs typeface="Times New Roman"/>
            </a:rPr>
            <a:t> 2017г.</a:t>
          </a:r>
        </a:p>
        <a:p xmlns:a="http://schemas.openxmlformats.org/drawingml/2006/main">
          <a:pPr algn="l" rtl="0">
            <a:defRPr sz="1000"/>
          </a:pPr>
          <a:r>
            <a:rPr lang="bg-BG" sz="1400" b="1" i="0" u="none" strike="noStrike" baseline="0">
              <a:solidFill>
                <a:srgbClr val="000000"/>
              </a:solidFill>
              <a:latin typeface="Times New Roman"/>
              <a:cs typeface="Times New Roman"/>
            </a:rPr>
            <a:t>г.</a:t>
          </a:r>
        </a:p>
        <a:p xmlns:a="http://schemas.openxmlformats.org/drawingml/2006/main">
          <a:pPr algn="l" rtl="0">
            <a:defRPr sz="1000"/>
          </a:pPr>
          <a:r>
            <a:rPr lang="bg-BG" sz="1400" b="1" i="0" u="none" strike="noStrike" baseline="0">
              <a:solidFill>
                <a:srgbClr val="000000"/>
              </a:solidFill>
              <a:latin typeface="Times New Roman"/>
              <a:cs typeface="Times New Roman"/>
            </a:rPr>
            <a:t>  </a:t>
          </a:r>
        </a:p>
      </cdr:txBody>
    </cdr:sp>
  </cdr:relSizeAnchor>
  <cdr:relSizeAnchor xmlns:cdr="http://schemas.openxmlformats.org/drawingml/2006/chartDrawing">
    <cdr:from>
      <cdr:x>0.0042</cdr:x>
      <cdr:y>0.00759</cdr:y>
    </cdr:from>
    <cdr:to>
      <cdr:x>0.01387</cdr:x>
      <cdr:y>0.02876</cdr:y>
    </cdr:to>
    <cdr:sp macro="" textlink="">
      <cdr:nvSpPr>
        <cdr:cNvPr id="2" name="Text 5"/>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0.0042</cdr:x>
      <cdr:y>0.00759</cdr:y>
    </cdr:from>
    <cdr:to>
      <cdr:x>0.01387</cdr:x>
      <cdr:y>0.02876</cdr:y>
    </cdr:to>
    <cdr:sp macro="" textlink="">
      <cdr:nvSpPr>
        <cdr:cNvPr id="3" name="Text 6"/>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0.7723</cdr:x>
      <cdr:y>0.94477</cdr:y>
    </cdr:from>
    <cdr:to>
      <cdr:x>0.97388</cdr:x>
      <cdr:y>0.98916</cdr:y>
    </cdr:to>
    <cdr:sp macro="" textlink="">
      <cdr:nvSpPr>
        <cdr:cNvPr id="4" name="Text 7"/>
        <cdr:cNvSpPr txBox="1">
          <a:spLocks xmlns:a="http://schemas.openxmlformats.org/drawingml/2006/main" noChangeArrowheads="1"/>
        </cdr:cNvSpPr>
      </cdr:nvSpPr>
      <cdr:spPr bwMode="auto">
        <a:xfrm xmlns:a="http://schemas.openxmlformats.org/drawingml/2006/main">
          <a:off x="4688395" y="3838575"/>
          <a:ext cx="1179006" cy="20002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softEdge rad="76200"/>
        </a:effectLst>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36576" tIns="32004" rIns="0" bIns="0" anchor="t" upright="1"/>
        <a:lstStyle xmlns:a="http://schemas.openxmlformats.org/drawingml/2006/main"/>
        <a:p xmlns:a="http://schemas.openxmlformats.org/drawingml/2006/main">
          <a:pPr algn="l" rtl="0">
            <a:defRPr sz="1000"/>
          </a:pPr>
          <a:r>
            <a:rPr lang="en-US" sz="800" b="0" i="0" u="none" strike="noStrike" baseline="0">
              <a:solidFill>
                <a:srgbClr val="000000"/>
              </a:solidFill>
              <a:latin typeface="Arial" panose="020B0604020202020204" pitchFamily="34" charset="0"/>
              <a:cs typeface="Arial" panose="020B0604020202020204" pitchFamily="34" charset="0"/>
            </a:rPr>
            <a:t>january - march </a:t>
          </a:r>
          <a:r>
            <a:rPr lang="bg-BG" sz="800" b="0" i="0" u="none" strike="noStrike" baseline="0">
              <a:solidFill>
                <a:srgbClr val="000000"/>
              </a:solidFill>
              <a:latin typeface="Arial" panose="020B0604020202020204" pitchFamily="34" charset="0"/>
              <a:cs typeface="Arial" panose="020B0604020202020204" pitchFamily="34" charset="0"/>
            </a:rPr>
            <a:t>2</a:t>
          </a:r>
          <a:r>
            <a:rPr lang="en-US" sz="800" b="0" i="0" u="none" strike="noStrike" baseline="0">
              <a:solidFill>
                <a:srgbClr val="000000"/>
              </a:solidFill>
              <a:latin typeface="Arial" panose="020B0604020202020204" pitchFamily="34" charset="0"/>
              <a:cs typeface="Arial" panose="020B0604020202020204" pitchFamily="34" charset="0"/>
            </a:rPr>
            <a:t>0</a:t>
          </a:r>
          <a:r>
            <a:rPr lang="bg-BG" sz="800" b="0" i="0" u="none" strike="noStrike" baseline="0">
              <a:solidFill>
                <a:srgbClr val="000000"/>
              </a:solidFill>
              <a:latin typeface="Arial" panose="020B0604020202020204" pitchFamily="34" charset="0"/>
              <a:cs typeface="Arial" panose="020B0604020202020204" pitchFamily="34" charset="0"/>
            </a:rPr>
            <a:t>17</a:t>
          </a:r>
          <a:endParaRPr lang="bg-BG" sz="1400" b="0" i="0" u="none" strike="noStrike" baseline="0">
            <a:solidFill>
              <a:srgbClr val="000000"/>
            </a:solidFill>
            <a:latin typeface="Times New Roman"/>
            <a:cs typeface="Times New Roman"/>
          </a:endParaRPr>
        </a:p>
        <a:p xmlns:a="http://schemas.openxmlformats.org/drawingml/2006/main">
          <a:pPr algn="l" rtl="0">
            <a:defRPr sz="1000"/>
          </a:pPr>
          <a:r>
            <a:rPr lang="bg-BG" sz="1400" b="1" i="0" u="none" strike="noStrike" baseline="0">
              <a:solidFill>
                <a:srgbClr val="000000"/>
              </a:solidFill>
              <a:latin typeface="Times New Roman"/>
              <a:cs typeface="Times New Roman"/>
            </a:rPr>
            <a:t>  </a:t>
          </a:r>
        </a:p>
      </cdr:txBody>
    </cdr:sp>
  </cdr:relSizeAnchor>
  <cdr:relSizeAnchor xmlns:cdr="http://schemas.openxmlformats.org/drawingml/2006/chartDrawing">
    <cdr:from>
      <cdr:x>0.0042</cdr:x>
      <cdr:y>0.00759</cdr:y>
    </cdr:from>
    <cdr:to>
      <cdr:x>0.01387</cdr:x>
      <cdr:y>0.02876</cdr:y>
    </cdr:to>
    <cdr:sp macro="" textlink="">
      <cdr:nvSpPr>
        <cdr:cNvPr id="5" name="Text 5"/>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0.0042</cdr:x>
      <cdr:y>0.00759</cdr:y>
    </cdr:from>
    <cdr:to>
      <cdr:x>0.01387</cdr:x>
      <cdr:y>0.02876</cdr:y>
    </cdr:to>
    <cdr:sp macro="" textlink="">
      <cdr:nvSpPr>
        <cdr:cNvPr id="6" name="Text 6"/>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userShapes>
</file>

<file path=xl/drawings/drawing25.xml><?xml version="1.0" encoding="utf-8"?>
<xdr:wsDr xmlns:xdr="http://schemas.openxmlformats.org/drawingml/2006/spreadsheetDrawing" xmlns:a="http://schemas.openxmlformats.org/drawingml/2006/main">
  <xdr:twoCellAnchor>
    <xdr:from>
      <xdr:col>2</xdr:col>
      <xdr:colOff>0</xdr:colOff>
      <xdr:row>6</xdr:row>
      <xdr:rowOff>0</xdr:rowOff>
    </xdr:from>
    <xdr:to>
      <xdr:col>12</xdr:col>
      <xdr:colOff>400050</xdr:colOff>
      <xdr:row>29</xdr:row>
      <xdr:rowOff>133350</xdr:rowOff>
    </xdr:to>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c:userShapes xmlns:c="http://schemas.openxmlformats.org/drawingml/2006/chart">
  <cdr:relSizeAnchor xmlns:cdr="http://schemas.openxmlformats.org/drawingml/2006/chartDrawing">
    <cdr:from>
      <cdr:x>0.04613</cdr:x>
      <cdr:y>0.92558</cdr:y>
    </cdr:from>
    <cdr:to>
      <cdr:x>0.96745</cdr:x>
      <cdr:y>0.98312</cdr:y>
    </cdr:to>
    <cdr:sp macro="" textlink="">
      <cdr:nvSpPr>
        <cdr:cNvPr id="2050" name="Text Box 2"/>
        <cdr:cNvSpPr txBox="1">
          <a:spLocks xmlns:a="http://schemas.openxmlformats.org/drawingml/2006/main" noChangeArrowheads="1"/>
        </cdr:cNvSpPr>
      </cdr:nvSpPr>
      <cdr:spPr bwMode="auto">
        <a:xfrm xmlns:a="http://schemas.openxmlformats.org/drawingml/2006/main">
          <a:off x="295275" y="4178855"/>
          <a:ext cx="5897179" cy="25979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0" tIns="22860" rIns="27432" bIns="0" anchor="t" upright="1"/>
        <a:lstStyle xmlns:a="http://schemas.openxmlformats.org/drawingml/2006/main"/>
        <a:p xmlns:a="http://schemas.openxmlformats.org/drawingml/2006/main">
          <a:pPr marL="0" marR="0" lvl="0" indent="0" algn="l" defTabSz="914400" rtl="0" eaLnBrk="1" fontAlgn="auto" latinLnBrk="0" hangingPunct="1">
            <a:lnSpc>
              <a:spcPct val="100000"/>
            </a:lnSpc>
            <a:spcBef>
              <a:spcPts val="0"/>
            </a:spcBef>
            <a:spcAft>
              <a:spcPts val="0"/>
            </a:spcAft>
            <a:buClrTx/>
            <a:buSzTx/>
            <a:buFontTx/>
            <a:buNone/>
            <a:tabLst/>
            <a:defRPr sz="1000"/>
          </a:pPr>
          <a:r>
            <a:rPr lang="en-US" sz="1000" b="0" i="1" baseline="0">
              <a:effectLst/>
              <a:latin typeface="+mn-lt"/>
              <a:ea typeface="+mn-ea"/>
              <a:cs typeface="+mn-cs"/>
            </a:rPr>
            <a:t>Source: According to ECB data.</a:t>
          </a:r>
          <a:endParaRPr lang="bg-BG" sz="800" b="0" i="1" u="none" strike="noStrike" baseline="0">
            <a:solidFill>
              <a:srgbClr val="000000"/>
            </a:solidFill>
            <a:latin typeface="Arial"/>
            <a:cs typeface="Arial"/>
          </a:endParaRPr>
        </a:p>
      </cdr:txBody>
    </cdr:sp>
  </cdr:relSizeAnchor>
  <cdr:relSizeAnchor xmlns:cdr="http://schemas.openxmlformats.org/drawingml/2006/chartDrawing">
    <cdr:from>
      <cdr:x>0.12946</cdr:x>
      <cdr:y>0.6889</cdr:y>
    </cdr:from>
    <cdr:to>
      <cdr:x>0.88839</cdr:x>
      <cdr:y>0.76682</cdr:y>
    </cdr:to>
    <cdr:sp macro="" textlink="">
      <cdr:nvSpPr>
        <cdr:cNvPr id="2052" name="Text Box 4"/>
        <cdr:cNvSpPr txBox="1">
          <a:spLocks xmlns:a="http://schemas.openxmlformats.org/drawingml/2006/main" noChangeArrowheads="1"/>
        </cdr:cNvSpPr>
      </cdr:nvSpPr>
      <cdr:spPr bwMode="auto">
        <a:xfrm xmlns:a="http://schemas.openxmlformats.org/drawingml/2006/main">
          <a:off x="828675" y="3110280"/>
          <a:ext cx="4857749" cy="35179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rtl="0"/>
          <a:r>
            <a:rPr lang="en-US" sz="1000">
              <a:effectLst/>
              <a:latin typeface="+mn-lt"/>
              <a:ea typeface="+mn-ea"/>
              <a:cs typeface="+mn-cs"/>
            </a:rPr>
            <a:t>          201</a:t>
          </a:r>
          <a:r>
            <a:rPr lang="bg-BG" sz="1000">
              <a:effectLst/>
              <a:latin typeface="+mn-lt"/>
              <a:ea typeface="+mn-ea"/>
              <a:cs typeface="+mn-cs"/>
            </a:rPr>
            <a:t>6</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bg-BG" sz="1000">
              <a:effectLst/>
              <a:latin typeface="+mn-lt"/>
              <a:ea typeface="+mn-ea"/>
              <a:cs typeface="+mn-cs"/>
            </a:rPr>
            <a:t>	</a:t>
          </a:r>
          <a:r>
            <a:rPr lang="bg-BG" sz="1000" baseline="0">
              <a:effectLst/>
              <a:latin typeface="+mn-lt"/>
              <a:ea typeface="+mn-ea"/>
              <a:cs typeface="+mn-cs"/>
            </a:rPr>
            <a:t>                  </a:t>
          </a:r>
          <a:r>
            <a:rPr lang="en-US" sz="1000" baseline="0">
              <a:effectLst/>
              <a:latin typeface="+mn-lt"/>
              <a:ea typeface="+mn-ea"/>
              <a:cs typeface="+mn-cs"/>
            </a:rPr>
            <a:t>     </a:t>
          </a:r>
          <a:r>
            <a:rPr lang="bg-BG" sz="1000" baseline="0">
              <a:effectLst/>
              <a:latin typeface="+mn-lt"/>
              <a:ea typeface="+mn-ea"/>
              <a:cs typeface="+mn-cs"/>
            </a:rPr>
            <a:t> </a:t>
          </a:r>
          <a:r>
            <a:rPr lang="bg-BG" sz="1000">
              <a:effectLst/>
              <a:latin typeface="+mn-lt"/>
              <a:ea typeface="+mn-ea"/>
              <a:cs typeface="+mn-cs"/>
            </a:rPr>
            <a:t>2017</a:t>
          </a:r>
          <a:r>
            <a:rPr lang="bg-BG" sz="1000" baseline="0">
              <a:effectLst/>
              <a:latin typeface="+mn-lt"/>
              <a:ea typeface="+mn-ea"/>
              <a:cs typeface="+mn-cs"/>
            </a:rPr>
            <a:t> </a:t>
          </a:r>
          <a:endParaRPr lang="bg-BG" sz="1000">
            <a:effectLst/>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grafika-koefnapokritie-april,16-march,1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41;&#1083;&#1086;&#1082;&#1080;&#1088;&#1072;&#1085;&#1080;%20&#1044;&#1062;&#1050;-03.201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54;&#1073;&#1077;&#1084;%20&#1089;&#1076;&#1077;&#1083;&#1082;&#1080;%20&#1030;-&#1074;&#1086;%20&#1090;&#1088;&#1080;&#1084;&#1077;&#1089;.%20201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41;&#1088;&#1086;&#1081;%20&#1089;&#1076;&#1077;&#1083;&#1082;&#1080;%20&#1030;-&#1074;&#1086;%20&#1090;&#1088;&#1080;&#1084;&#1077;&#1089;.%202017.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57;&#1090;&#1088;&#1091;&#1082;&#1090;&#1091;&#1088;&#1072;-&#1087;&#1086;-&#1089;&#1088;&#1086;&#1095;&#1085;&#1086;&#1089;&#1090;1.17%20&#1085;&#1086;&#107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54;&#1073;&#1077;&#1084;%20&#1080;%20&#1089;&#1090;&#1088;&#1091;&#1082;&#1090;&#1091;&#1088;&#1072;%20&#1085;&#1072;%20&#1089;&#1076;&#1077;&#1083;&#1082;&#1080;&#1090;&#1077;%20&#1089;%20&#1090;&#1098;&#1088;&#1075;&#1091;&#1077;&#1084;&#1080;%20&#1044;&#1062;&#1050;%20&#1087;&#1086;%20&#1074;&#1072;&#1083;&#1091;&#1090;&#1072;%20&#1085;&#1072;%20&#1077;&#1084;&#1080;&#1089;&#1080;&#1080;&#1090;&#1077;.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02-05-&#1044;&#1098;&#1088;&#1078;&#1072;&#1090;&#1077;&#1083;&#1080;%20&#1085;&#1072;%20&#1044;&#1062;&#1050;-03-2017.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57;&#1088;&#1077;&#1076;&#1085;&#1086;&#1087;&#1088;&#1077;&#1090;%20&#1075;&#1086;&#1076;%20&#1076;&#1086;&#1093;%20&#1087;&#1086;%20&#1088;&#1077;&#1087;&#1086;%20&#1089;&#1076;&#1077;&#1083;&#1082;&#1080;%20-%201-&#1074;&#1086;%20&#1090;&#1088;&#1080;&#1084;.%202017.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02-07-&#1044;&#1062;&#1050;%20&#1074;%20&#1087;&#1086;&#1088;&#1090;&#1092;&#1077;&#1081;&#1083;&#1072;%20&#1085;&#1072;%20&#1079;&#1072;&#1089;&#1090;&#1088;&#1072;&#1093;&#1086;&#1074;&#1072;&#1090;&#1077;&#1083;&#1085;&#1080;%20&#1076;&#1088;&#1091;&#1078;&#1077;&#1089;&#1090;&#1074;&#1072;%20&#1080;%20&#1087;&#1077;&#1085;&#1089;&#1080;&#1086;&#1085;&#1085;&#1080;%20&#1092;&#1086;&#1085;&#1076;&#1086;&#1074;&#107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54;&#1073;&#1077;&#1084;%20&#1085;&#1072;%20&#1089;&#1082;&#1083;&#1102;&#1095;&#1077;&#1085;&#1080;&#1090;&#1077;%20&#1089;&#1076;&#1077;&#1083;&#1082;&#1080;%20&#1089;%20&#1044;&#1062;&#1050;%20&#1085;&#1072;%20&#1074;&#1090;&#1086;&#1088;&#1080;&#1095;&#1085;&#1080;&#1103;%20&#1087;&#1072;&#1079;&#1072;&#1088;%20&#1080;%20&#1089;&#1076;&#1077;&#1083;&#1082;&#1080;%20&#1089;%20&#1094;&#1077;&#1085;&#1085;&#1080;%20&#1082;&#1085;&#1080;&#1078;&#107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Euro-Longterms%20-%205%20years%20-%20January%20-%20March%20201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47;&#1059;&#1053;&#1050;%20&#1103;&#1085;&#1091;&#1072;&#1088;&#1080;%20-%20&#1084;&#1072;&#1088;&#1090;%20201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Euro-Longterms%20-%2010%20years%20-%20January%20-%20March%20201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Euro-Longterms%202015%202016%20-%207%20years%20-%20January%20-%20March%20201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Euro-Longterms%202015%202016%20-%2012%20years%20-%20January%20-%20March%20201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Euro-Longterms%20-%2020%20years%20-%20January%20-%20March%20201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AssiaP/AppData/Local/Microsoft/Windows/Temporary%20Internet%20Files/Content.Outlook/9A3AYJX5/30.05.2017/&#1044;&#1086;&#1093;&#1086;&#1076;&#1085;&#1086;&#1089;&#1090;%20&#1085;&#1072;%20&#1073;&#1077;&#1085;&#1095;&#1084;&#1072;&#1088;&#1082;&#1086;&#1074;&#1080;%20&#1086;&#1073;&#1083;&#1080;&#1075;&#1072;&#1094;&#1080;&#1080;%20&#1079;&#1072;%20&#1084;&#1072;&#1088;&#1090;%20201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Copy%20of%20grafika-koefnapokritie-april16-march17-en.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Volume%20and%20Structure%20of%20Frozen%20Government%20Securitie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Volume%20of%20Transactions%20in%20Tradable%20Governmemt%20Securities%2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Number%20of%20Transactions%20in%20Tradable%20Government%20Securities%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Volume%20and%20Structure%20of%20Transactions%20in%20Tradable%20Government%20Securities%20by%20Maturity.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Volume%20and%20Structure%20of%20Transactions%20in%20Tradable%20Government%20Securities%20by%20Currency.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older%20of%20Governments%20Securities-03-2017.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Average%20Annual%20Yield%20of%20REPO.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Government%20Securities%20in%20the%20Portfolio%20of%20Insurance%20Corporations%20and%20Pension%20Funds.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Volume%20of%20Government%20Securities%20Transactions%20in%20the%20Secondary%20Market%2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ZUNK%20january-march%202017.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Euro-Longterms%20-%205%20years%20-%20January%20-%20March%202017%20eng.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Euro-Longterms%20-%2010%20years%20-%20January%20-%20March%202017%20eng.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Euro-Longterms%202015%202016%20-%207%20years%20-%20January%20-%20March%202017%20en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Euro-Longterms%202015%202016%20-%2012%20years%20-%20January%20-%20March%202017%20eng.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Euro-Longterms%20-%2020%20years%20-%20January%20-%20March%202017%20eng.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Yield%20of%20Ten-year%20Benchmark%20Bond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4-годишни ДЦК</v>
          </cell>
          <cell r="D5" t="str">
            <v>10.6-годишни ДЦК</v>
          </cell>
        </row>
        <row r="6">
          <cell r="B6" t="str">
            <v>V</v>
          </cell>
          <cell r="D6">
            <v>2.33</v>
          </cell>
        </row>
        <row r="7">
          <cell r="B7" t="str">
            <v>I</v>
          </cell>
          <cell r="D7">
            <v>4.22</v>
          </cell>
        </row>
        <row r="8">
          <cell r="B8" t="str">
            <v>II</v>
          </cell>
          <cell r="C8">
            <v>3.55</v>
          </cell>
          <cell r="D8">
            <v>3.07</v>
          </cell>
        </row>
        <row r="9">
          <cell r="B9" t="str">
            <v>III</v>
          </cell>
          <cell r="D9">
            <v>1.92</v>
          </cell>
        </row>
      </sheetData>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Chart4"/>
      <sheetName val="Chart2"/>
      <sheetName val="Chart3"/>
      <sheetName val="Chart5"/>
      <sheetName val="Chart7"/>
      <sheetName val="Chart6"/>
      <sheetName val="Chart8"/>
      <sheetName val="Chart9"/>
      <sheetName val="Chart11"/>
      <sheetName val="Chart12"/>
      <sheetName val="Chart10"/>
      <sheetName val="Chart13"/>
      <sheetName val="Chart14"/>
      <sheetName val="Chart16"/>
      <sheetName val="Chart15"/>
      <sheetName val="Chart17"/>
      <sheetName val="Chart18"/>
      <sheetName val="Chart19"/>
      <sheetName val="Chart20"/>
      <sheetName val="Chart21"/>
      <sheetName val="Chart22"/>
      <sheetName val="Chart23"/>
      <sheetName val="Chart24"/>
      <sheetName val="Chart25"/>
      <sheetName val="Sheet1"/>
      <sheetName val="Sheet3"/>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ow r="2">
          <cell r="B2" t="str">
            <v>за обезпечение</v>
          </cell>
          <cell r="C2" t="str">
            <v xml:space="preserve">по учредени </v>
          </cell>
          <cell r="D2" t="str">
            <v xml:space="preserve">други </v>
          </cell>
        </row>
        <row r="3">
          <cell r="B3" t="str">
            <v>на бюджетни средства</v>
          </cell>
          <cell r="C3" t="str">
            <v>особени залози</v>
          </cell>
        </row>
        <row r="4">
          <cell r="A4" t="str">
            <v>31.03.2014</v>
          </cell>
          <cell r="B4">
            <v>2242.94</v>
          </cell>
          <cell r="C4">
            <v>61.41</v>
          </cell>
        </row>
        <row r="5">
          <cell r="A5" t="str">
            <v>31.03.2015</v>
          </cell>
          <cell r="B5">
            <v>1856.28</v>
          </cell>
          <cell r="C5">
            <v>31.17</v>
          </cell>
        </row>
        <row r="6">
          <cell r="A6">
            <v>42460</v>
          </cell>
          <cell r="B6">
            <v>985.32</v>
          </cell>
          <cell r="C6">
            <v>22.5</v>
          </cell>
        </row>
        <row r="7">
          <cell r="A7" t="str">
            <v>31.03.2017</v>
          </cell>
          <cell r="B7">
            <v>935.77</v>
          </cell>
          <cell r="C7">
            <v>9.5</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покупко-продажби</v>
          </cell>
          <cell r="B2">
            <v>1200289962.21</v>
          </cell>
          <cell r="C2">
            <v>328368320.13</v>
          </cell>
          <cell r="D2">
            <v>232906897.5</v>
          </cell>
        </row>
        <row r="3">
          <cell r="A3" t="str">
            <v>репо-сделки и заем на ДЦК</v>
          </cell>
          <cell r="B3">
            <v>1919126125.2</v>
          </cell>
          <cell r="C3">
            <v>1444278630.5</v>
          </cell>
          <cell r="D3">
            <v>2012300000</v>
          </cell>
        </row>
        <row r="4">
          <cell r="A4" t="str">
            <v>сделки със и за сметка на клиенти</v>
          </cell>
          <cell r="B4">
            <v>2693248728.5</v>
          </cell>
          <cell r="C4">
            <v>1485755082.4000001</v>
          </cell>
          <cell r="D4">
            <v>942106735</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покупко-продажби</v>
          </cell>
          <cell r="B2">
            <v>270</v>
          </cell>
          <cell r="C2">
            <v>106</v>
          </cell>
          <cell r="D2">
            <v>53</v>
          </cell>
        </row>
        <row r="3">
          <cell r="A3" t="str">
            <v>репо-сделки и заем на ДЦК</v>
          </cell>
          <cell r="B3">
            <v>187</v>
          </cell>
          <cell r="C3">
            <v>164</v>
          </cell>
          <cell r="D3">
            <v>241</v>
          </cell>
        </row>
        <row r="4">
          <cell r="A4" t="str">
            <v>сделки със и за сметка на клиенти</v>
          </cell>
          <cell r="B4">
            <v>551</v>
          </cell>
          <cell r="C4">
            <v>461</v>
          </cell>
          <cell r="D4">
            <v>259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2016 г.</v>
          </cell>
        </row>
        <row r="23">
          <cell r="B23" t="str">
            <v>ДЦК до 7 години</v>
          </cell>
          <cell r="C23">
            <v>1945.3</v>
          </cell>
        </row>
        <row r="24">
          <cell r="B24" t="str">
            <v>ДЦК до 25 години</v>
          </cell>
          <cell r="C24">
            <v>1246.0999999999999</v>
          </cell>
        </row>
        <row r="45">
          <cell r="C45" t="str">
            <v>2016 г.</v>
          </cell>
        </row>
        <row r="47">
          <cell r="B47" t="str">
            <v>ДЦК до 7 години</v>
          </cell>
          <cell r="C47">
            <v>1817.6</v>
          </cell>
        </row>
        <row r="48">
          <cell r="B48" t="str">
            <v>ДЦК до 25 години</v>
          </cell>
          <cell r="C48">
            <v>1353.8</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Sheet3"/>
    </sheetNames>
    <sheetDataSet>
      <sheetData sheetId="0"/>
      <sheetData sheetId="1">
        <row r="4">
          <cell r="B4" t="str">
            <v>ЛЕВА</v>
          </cell>
          <cell r="C4" t="str">
            <v>ЕВРО</v>
          </cell>
          <cell r="D4" t="str">
            <v>Щ.Д.</v>
          </cell>
          <cell r="H4" t="str">
            <v>ЛЕВА</v>
          </cell>
          <cell r="I4" t="str">
            <v>ЕВРО</v>
          </cell>
          <cell r="J4" t="str">
            <v>Щ.Д.</v>
          </cell>
        </row>
        <row r="5">
          <cell r="A5" t="str">
            <v xml:space="preserve"> 2016г.</v>
          </cell>
          <cell r="B5">
            <v>2960.3</v>
          </cell>
          <cell r="C5">
            <v>225.3</v>
          </cell>
          <cell r="D5">
            <v>1.7</v>
          </cell>
          <cell r="G5" t="str">
            <v xml:space="preserve"> 2017г.</v>
          </cell>
          <cell r="H5">
            <v>2804.9</v>
          </cell>
          <cell r="I5">
            <v>453.5</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3">
          <cell r="A3" t="str">
            <v>банки</v>
          </cell>
          <cell r="B3">
            <v>4428.7039999999997</v>
          </cell>
          <cell r="F3" t="str">
            <v>банки</v>
          </cell>
          <cell r="G3">
            <v>4029.7423290000002</v>
          </cell>
        </row>
        <row r="4">
          <cell r="A4" t="str">
            <v>небанкови финансови институции, фирми и граждани</v>
          </cell>
          <cell r="B4">
            <v>601.73199999999997</v>
          </cell>
          <cell r="F4" t="str">
            <v>небанкови финансови институции, фирми и граждани</v>
          </cell>
          <cell r="G4">
            <v>471.16828700000002</v>
          </cell>
        </row>
        <row r="5">
          <cell r="A5" t="str">
            <v xml:space="preserve">застрахователни дружества и пенсионни фондове </v>
          </cell>
          <cell r="B5">
            <v>1648.691337</v>
          </cell>
          <cell r="F5" t="str">
            <v>застрахователни дружества и пенсионни фондове</v>
          </cell>
          <cell r="G5">
            <v>1523.1049820000001</v>
          </cell>
        </row>
        <row r="6">
          <cell r="A6" t="str">
            <v xml:space="preserve">чуждестранни  инвеститори </v>
          </cell>
          <cell r="B6">
            <v>147.149</v>
          </cell>
          <cell r="F6" t="str">
            <v>чуждестранни  инвеститори</v>
          </cell>
          <cell r="G6">
            <v>112.472801</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QueryResult"/>
    </sheetNames>
    <sheetDataSet>
      <sheetData sheetId="0">
        <row r="2">
          <cell r="B2" t="str">
            <v>от 1 до 3 дни</v>
          </cell>
          <cell r="C2" t="str">
            <v>от 4 до 7 дни</v>
          </cell>
          <cell r="D2" t="str">
            <v>над 8 дни</v>
          </cell>
          <cell r="E2" t="str">
            <v>ОЛП</v>
          </cell>
        </row>
        <row r="3">
          <cell r="A3" t="str">
            <v>Април</v>
          </cell>
          <cell r="B3">
            <v>-0.06</v>
          </cell>
          <cell r="C3">
            <v>-0.14000000000000001</v>
          </cell>
          <cell r="D3">
            <v>-0.01</v>
          </cell>
          <cell r="E3">
            <v>0</v>
          </cell>
        </row>
        <row r="4">
          <cell r="A4" t="str">
            <v>Май</v>
          </cell>
          <cell r="B4">
            <v>-0.15</v>
          </cell>
          <cell r="C4">
            <v>-0.12</v>
          </cell>
          <cell r="D4">
            <v>-0.02</v>
          </cell>
          <cell r="E4">
            <v>0</v>
          </cell>
        </row>
        <row r="5">
          <cell r="A5" t="str">
            <v xml:space="preserve">Юни </v>
          </cell>
          <cell r="B5">
            <v>-0.19</v>
          </cell>
          <cell r="C5">
            <v>-0.04</v>
          </cell>
          <cell r="D5">
            <v>-0.03</v>
          </cell>
          <cell r="E5">
            <v>0</v>
          </cell>
        </row>
        <row r="6">
          <cell r="A6" t="str">
            <v>Юли</v>
          </cell>
          <cell r="B6">
            <v>-0.12</v>
          </cell>
          <cell r="C6">
            <v>-0.05</v>
          </cell>
          <cell r="D6">
            <v>0</v>
          </cell>
          <cell r="E6">
            <v>0</v>
          </cell>
        </row>
        <row r="7">
          <cell r="A7" t="str">
            <v>Август</v>
          </cell>
          <cell r="B7">
            <v>-0.16</v>
          </cell>
          <cell r="C7">
            <v>-0.06</v>
          </cell>
          <cell r="D7">
            <v>0</v>
          </cell>
          <cell r="E7">
            <v>0</v>
          </cell>
        </row>
        <row r="8">
          <cell r="A8" t="str">
            <v>Септември</v>
          </cell>
          <cell r="B8">
            <v>-0.24</v>
          </cell>
          <cell r="C8">
            <v>-0.08</v>
          </cell>
          <cell r="D8">
            <v>-0.09</v>
          </cell>
          <cell r="E8">
            <v>0</v>
          </cell>
        </row>
        <row r="9">
          <cell r="A9" t="str">
            <v>Октомври</v>
          </cell>
          <cell r="B9">
            <v>-0.28000000000000003</v>
          </cell>
          <cell r="C9">
            <v>-0.11</v>
          </cell>
          <cell r="D9">
            <v>-0.12</v>
          </cell>
          <cell r="E9">
            <v>0</v>
          </cell>
        </row>
        <row r="10">
          <cell r="A10" t="str">
            <v>Ноември</v>
          </cell>
          <cell r="B10">
            <v>-0.34</v>
          </cell>
          <cell r="C10">
            <v>-0.16</v>
          </cell>
          <cell r="D10">
            <v>-0.15</v>
          </cell>
          <cell r="E10">
            <v>0</v>
          </cell>
        </row>
        <row r="11">
          <cell r="A11" t="str">
            <v>Декември</v>
          </cell>
          <cell r="B11">
            <v>-0.34</v>
          </cell>
          <cell r="C11">
            <v>-7.0000000000000007E-2</v>
          </cell>
          <cell r="D11">
            <v>0</v>
          </cell>
          <cell r="E11">
            <v>0</v>
          </cell>
        </row>
        <row r="12">
          <cell r="A12" t="str">
            <v>Януари</v>
          </cell>
          <cell r="B12">
            <v>-0.16</v>
          </cell>
          <cell r="C12">
            <v>0</v>
          </cell>
          <cell r="D12">
            <v>-0.21</v>
          </cell>
          <cell r="E12">
            <v>0</v>
          </cell>
        </row>
        <row r="13">
          <cell r="A13" t="str">
            <v>Февруари</v>
          </cell>
          <cell r="B13">
            <v>-0.33</v>
          </cell>
          <cell r="C13">
            <v>-0.06</v>
          </cell>
          <cell r="D13">
            <v>-0.22</v>
          </cell>
          <cell r="E13">
            <v>0</v>
          </cell>
        </row>
        <row r="14">
          <cell r="A14" t="str">
            <v>Март</v>
          </cell>
          <cell r="B14">
            <v>-0.43</v>
          </cell>
          <cell r="C14">
            <v>-0.43</v>
          </cell>
          <cell r="D14">
            <v>-0.26</v>
          </cell>
          <cell r="E14">
            <v>0</v>
          </cell>
        </row>
      </sheetData>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4">
          <cell r="C4" t="str">
            <v>31.03.14</v>
          </cell>
          <cell r="D4" t="str">
            <v>31.03.15</v>
          </cell>
          <cell r="E4" t="str">
            <v>31.03.16</v>
          </cell>
          <cell r="F4" t="str">
            <v>31.03.17</v>
          </cell>
        </row>
        <row r="5">
          <cell r="B5" t="str">
            <v xml:space="preserve"> Пенсионни фондове и застрахователнидружества</v>
          </cell>
          <cell r="C5">
            <v>1572.2</v>
          </cell>
          <cell r="D5">
            <v>1790.6</v>
          </cell>
          <cell r="E5">
            <v>1648.7</v>
          </cell>
          <cell r="F5">
            <v>1523.1</v>
          </cell>
        </row>
      </sheetData>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графика"/>
    </sheetNames>
    <sheetDataSet>
      <sheetData sheetId="0" refreshError="1"/>
      <sheetData sheetId="1">
        <row r="2">
          <cell r="C2" t="str">
            <v>I трим.15</v>
          </cell>
          <cell r="D2" t="str">
            <v>II трим.15</v>
          </cell>
          <cell r="E2" t="str">
            <v>III трим.15</v>
          </cell>
          <cell r="F2" t="str">
            <v>IV трим.15</v>
          </cell>
          <cell r="G2" t="str">
            <v>I трим.16</v>
          </cell>
          <cell r="H2" t="str">
            <v>II трим.16</v>
          </cell>
          <cell r="I2" t="str">
            <v>III трим.16</v>
          </cell>
          <cell r="J2" t="str">
            <v>IV трим.16</v>
          </cell>
          <cell r="K2" t="str">
            <v>I трим.17</v>
          </cell>
        </row>
        <row r="3">
          <cell r="A3" t="str">
            <v>Сделки с ДЦК</v>
          </cell>
          <cell r="C3">
            <v>5812664815.8999996</v>
          </cell>
          <cell r="D3">
            <v>7029838226.9899998</v>
          </cell>
          <cell r="E3">
            <v>6478513818.2200003</v>
          </cell>
          <cell r="F3">
            <v>8872467953.0300007</v>
          </cell>
          <cell r="G3">
            <v>3258402033.04</v>
          </cell>
          <cell r="H3">
            <v>5511102128.5600004</v>
          </cell>
          <cell r="I3">
            <v>5810866318.25</v>
          </cell>
          <cell r="J3">
            <v>4787236885.2600002</v>
          </cell>
          <cell r="K3">
            <v>3187313632.9000001</v>
          </cell>
        </row>
        <row r="4">
          <cell r="A4" t="str">
            <v>Сделки с ценни книжа (БФБ и извънборсов пазар)</v>
          </cell>
          <cell r="C4">
            <v>58354438.290000007</v>
          </cell>
          <cell r="D4">
            <v>29976816.460000001</v>
          </cell>
          <cell r="E4">
            <v>11876790.439999999</v>
          </cell>
          <cell r="F4">
            <v>30821820.100000001</v>
          </cell>
          <cell r="G4">
            <v>99564111.260000005</v>
          </cell>
          <cell r="H4">
            <v>12852790.439999999</v>
          </cell>
          <cell r="I4">
            <v>11176790.439999999</v>
          </cell>
          <cell r="J4">
            <v>12123790.439999999</v>
          </cell>
          <cell r="K4">
            <v>0</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58">
          <cell r="B458">
            <v>42738</v>
          </cell>
          <cell r="C458">
            <v>102.05</v>
          </cell>
          <cell r="D458">
            <v>102.8</v>
          </cell>
        </row>
        <row r="459">
          <cell r="B459">
            <v>42739</v>
          </cell>
          <cell r="C459">
            <v>102.05</v>
          </cell>
          <cell r="D459">
            <v>102.8</v>
          </cell>
        </row>
        <row r="460">
          <cell r="B460">
            <v>42740</v>
          </cell>
          <cell r="C460">
            <v>102.2</v>
          </cell>
          <cell r="D460">
            <v>102.3</v>
          </cell>
        </row>
        <row r="461">
          <cell r="B461">
            <v>42741</v>
          </cell>
          <cell r="C461">
            <v>102.2</v>
          </cell>
          <cell r="D461">
            <v>102.3</v>
          </cell>
        </row>
        <row r="462">
          <cell r="B462">
            <v>42744</v>
          </cell>
          <cell r="C462">
            <v>102.2</v>
          </cell>
          <cell r="D462">
            <v>102.3</v>
          </cell>
        </row>
        <row r="463">
          <cell r="B463">
            <v>42745</v>
          </cell>
          <cell r="C463">
            <v>101.85</v>
          </cell>
          <cell r="D463">
            <v>102.6</v>
          </cell>
        </row>
        <row r="464">
          <cell r="B464">
            <v>42747</v>
          </cell>
          <cell r="C464">
            <v>102.2</v>
          </cell>
          <cell r="D464">
            <v>102.3</v>
          </cell>
        </row>
        <row r="465">
          <cell r="B465">
            <v>42748</v>
          </cell>
          <cell r="C465">
            <v>102.2</v>
          </cell>
          <cell r="D465">
            <v>102.3</v>
          </cell>
        </row>
        <row r="466">
          <cell r="B466">
            <v>42751</v>
          </cell>
          <cell r="C466">
            <v>102.2</v>
          </cell>
          <cell r="D466">
            <v>102.3</v>
          </cell>
        </row>
        <row r="467">
          <cell r="B467">
            <v>42753</v>
          </cell>
          <cell r="C467">
            <v>102.2</v>
          </cell>
          <cell r="D467">
            <v>102.3</v>
          </cell>
        </row>
        <row r="468">
          <cell r="B468">
            <v>42754</v>
          </cell>
          <cell r="C468">
            <v>102.2</v>
          </cell>
          <cell r="D468">
            <v>102.3</v>
          </cell>
        </row>
        <row r="469">
          <cell r="B469">
            <v>42755</v>
          </cell>
          <cell r="C469">
            <v>102.2</v>
          </cell>
          <cell r="D469">
            <v>102.3</v>
          </cell>
        </row>
        <row r="470">
          <cell r="B470">
            <v>42758</v>
          </cell>
          <cell r="C470">
            <v>102</v>
          </cell>
          <cell r="D470">
            <v>102.25</v>
          </cell>
        </row>
        <row r="471">
          <cell r="B471">
            <v>42759</v>
          </cell>
          <cell r="C471">
            <v>101.95</v>
          </cell>
          <cell r="D471">
            <v>102.2</v>
          </cell>
        </row>
        <row r="472">
          <cell r="B472">
            <v>42761</v>
          </cell>
          <cell r="C472">
            <v>102.2</v>
          </cell>
          <cell r="D472">
            <v>102.3</v>
          </cell>
        </row>
        <row r="473">
          <cell r="B473">
            <v>42762</v>
          </cell>
          <cell r="C473">
            <v>102.2</v>
          </cell>
          <cell r="D473">
            <v>102.3</v>
          </cell>
        </row>
        <row r="474">
          <cell r="B474">
            <v>42765</v>
          </cell>
          <cell r="C474">
            <v>101.75</v>
          </cell>
          <cell r="D474">
            <v>102.3</v>
          </cell>
        </row>
        <row r="475">
          <cell r="B475">
            <v>42766</v>
          </cell>
          <cell r="C475">
            <v>101.75</v>
          </cell>
          <cell r="D475">
            <v>102.45</v>
          </cell>
        </row>
        <row r="476">
          <cell r="B476">
            <v>42767</v>
          </cell>
          <cell r="C476">
            <v>101.7</v>
          </cell>
          <cell r="D476">
            <v>102.4</v>
          </cell>
        </row>
        <row r="477">
          <cell r="B477">
            <v>42768</v>
          </cell>
          <cell r="C477">
            <v>101.6</v>
          </cell>
          <cell r="D477">
            <v>102.35</v>
          </cell>
        </row>
        <row r="478">
          <cell r="B478">
            <v>42769</v>
          </cell>
          <cell r="C478">
            <v>101.6</v>
          </cell>
          <cell r="D478">
            <v>102.35</v>
          </cell>
        </row>
        <row r="479">
          <cell r="B479">
            <v>42772</v>
          </cell>
          <cell r="C479">
            <v>101.6</v>
          </cell>
          <cell r="D479">
            <v>102.35</v>
          </cell>
        </row>
        <row r="480">
          <cell r="B480">
            <v>42773</v>
          </cell>
          <cell r="C480">
            <v>101.6</v>
          </cell>
          <cell r="D480">
            <v>102.35</v>
          </cell>
        </row>
        <row r="481">
          <cell r="B481">
            <v>42774</v>
          </cell>
          <cell r="C481">
            <v>101.6</v>
          </cell>
          <cell r="D481">
            <v>102.35</v>
          </cell>
        </row>
        <row r="482">
          <cell r="B482">
            <v>42775</v>
          </cell>
          <cell r="C482">
            <v>101.6</v>
          </cell>
          <cell r="D482">
            <v>102.35</v>
          </cell>
        </row>
        <row r="483">
          <cell r="B483">
            <v>42776</v>
          </cell>
          <cell r="C483">
            <v>101.6</v>
          </cell>
          <cell r="D483">
            <v>102.35</v>
          </cell>
        </row>
        <row r="484">
          <cell r="B484">
            <v>42779</v>
          </cell>
          <cell r="C484">
            <v>101.55</v>
          </cell>
          <cell r="D484">
            <v>102.3</v>
          </cell>
        </row>
        <row r="485">
          <cell r="B485">
            <v>42780</v>
          </cell>
          <cell r="C485">
            <v>101.5</v>
          </cell>
          <cell r="D485">
            <v>102.25</v>
          </cell>
        </row>
        <row r="486">
          <cell r="B486">
            <v>42781</v>
          </cell>
          <cell r="C486">
            <v>101.45</v>
          </cell>
          <cell r="D486">
            <v>102.25</v>
          </cell>
        </row>
        <row r="487">
          <cell r="B487">
            <v>42782</v>
          </cell>
          <cell r="C487">
            <v>101.5</v>
          </cell>
          <cell r="D487">
            <v>102.25</v>
          </cell>
        </row>
        <row r="488">
          <cell r="B488">
            <v>42783</v>
          </cell>
          <cell r="C488">
            <v>101.5</v>
          </cell>
          <cell r="D488">
            <v>102.25</v>
          </cell>
        </row>
        <row r="489">
          <cell r="B489">
            <v>42786</v>
          </cell>
          <cell r="C489">
            <v>101.45</v>
          </cell>
          <cell r="D489">
            <v>102.2</v>
          </cell>
        </row>
        <row r="490">
          <cell r="B490">
            <v>42787</v>
          </cell>
          <cell r="C490">
            <v>101.4</v>
          </cell>
          <cell r="D490">
            <v>102.15</v>
          </cell>
        </row>
        <row r="491">
          <cell r="B491">
            <v>42788</v>
          </cell>
          <cell r="C491">
            <v>101.4</v>
          </cell>
          <cell r="D491">
            <v>102.15</v>
          </cell>
        </row>
        <row r="492">
          <cell r="B492">
            <v>42789</v>
          </cell>
          <cell r="C492">
            <v>101.4</v>
          </cell>
          <cell r="D492">
            <v>102.15</v>
          </cell>
        </row>
        <row r="493">
          <cell r="B493">
            <v>42790</v>
          </cell>
          <cell r="C493">
            <v>101.4</v>
          </cell>
          <cell r="D493">
            <v>102.15</v>
          </cell>
        </row>
        <row r="494">
          <cell r="B494">
            <v>42793</v>
          </cell>
          <cell r="C494">
            <v>101.4</v>
          </cell>
          <cell r="D494">
            <v>102.15</v>
          </cell>
        </row>
        <row r="495">
          <cell r="B495">
            <v>42794</v>
          </cell>
          <cell r="C495">
            <v>101.4</v>
          </cell>
          <cell r="D495">
            <v>102.15</v>
          </cell>
        </row>
        <row r="496">
          <cell r="B496">
            <v>42795</v>
          </cell>
          <cell r="C496">
            <v>101.4</v>
          </cell>
          <cell r="D496">
            <v>102.15</v>
          </cell>
        </row>
        <row r="497">
          <cell r="B497">
            <v>42796</v>
          </cell>
          <cell r="C497">
            <v>101.25</v>
          </cell>
          <cell r="D497">
            <v>102</v>
          </cell>
        </row>
        <row r="498">
          <cell r="B498">
            <v>42797</v>
          </cell>
          <cell r="C498">
            <v>101.3</v>
          </cell>
          <cell r="D498">
            <v>102</v>
          </cell>
        </row>
        <row r="499">
          <cell r="B499">
            <v>42800</v>
          </cell>
          <cell r="C499">
            <v>101.3</v>
          </cell>
          <cell r="D499">
            <v>102</v>
          </cell>
        </row>
        <row r="500">
          <cell r="B500">
            <v>42801</v>
          </cell>
          <cell r="C500">
            <v>101.25</v>
          </cell>
          <cell r="D500">
            <v>102</v>
          </cell>
        </row>
        <row r="501">
          <cell r="B501">
            <v>42802</v>
          </cell>
          <cell r="C501">
            <v>101.25</v>
          </cell>
          <cell r="D501">
            <v>102</v>
          </cell>
        </row>
        <row r="502">
          <cell r="B502">
            <v>42803</v>
          </cell>
          <cell r="C502">
            <v>101.25</v>
          </cell>
          <cell r="D502">
            <v>101.95</v>
          </cell>
        </row>
        <row r="503">
          <cell r="B503">
            <v>42804</v>
          </cell>
          <cell r="C503">
            <v>101.25</v>
          </cell>
          <cell r="D503">
            <v>101.95</v>
          </cell>
        </row>
        <row r="504">
          <cell r="B504">
            <v>42807</v>
          </cell>
          <cell r="C504">
            <v>101.2</v>
          </cell>
          <cell r="D504">
            <v>101.9</v>
          </cell>
        </row>
        <row r="505">
          <cell r="B505">
            <v>42808</v>
          </cell>
          <cell r="C505">
            <v>101.2</v>
          </cell>
          <cell r="D505">
            <v>101.9</v>
          </cell>
        </row>
        <row r="506">
          <cell r="B506">
            <v>42809</v>
          </cell>
          <cell r="C506">
            <v>101.2</v>
          </cell>
          <cell r="D506">
            <v>101.952</v>
          </cell>
        </row>
        <row r="507">
          <cell r="B507">
            <v>42810</v>
          </cell>
          <cell r="C507">
            <v>101.1</v>
          </cell>
          <cell r="D507">
            <v>101.7</v>
          </cell>
        </row>
        <row r="508">
          <cell r="B508">
            <v>42811</v>
          </cell>
          <cell r="C508">
            <v>101.05</v>
          </cell>
          <cell r="D508">
            <v>101.7</v>
          </cell>
        </row>
        <row r="509">
          <cell r="B509">
            <v>42814</v>
          </cell>
          <cell r="C509">
            <v>101.1</v>
          </cell>
          <cell r="D509">
            <v>101.7</v>
          </cell>
        </row>
        <row r="510">
          <cell r="B510">
            <v>42815</v>
          </cell>
          <cell r="C510">
            <v>101.1</v>
          </cell>
          <cell r="D510">
            <v>101.7</v>
          </cell>
        </row>
        <row r="511">
          <cell r="B511">
            <v>42816</v>
          </cell>
          <cell r="C511">
            <v>101.05</v>
          </cell>
          <cell r="D511">
            <v>101.75</v>
          </cell>
        </row>
        <row r="512">
          <cell r="B512">
            <v>42817</v>
          </cell>
          <cell r="C512">
            <v>101.05</v>
          </cell>
          <cell r="D512">
            <v>101.7</v>
          </cell>
        </row>
        <row r="513">
          <cell r="B513">
            <v>42818</v>
          </cell>
          <cell r="C513">
            <v>100.95</v>
          </cell>
          <cell r="D513">
            <v>101.65</v>
          </cell>
        </row>
        <row r="514">
          <cell r="B514">
            <v>42821</v>
          </cell>
          <cell r="C514">
            <v>100.95</v>
          </cell>
          <cell r="D514">
            <v>101.65</v>
          </cell>
        </row>
        <row r="515">
          <cell r="B515">
            <v>42822</v>
          </cell>
          <cell r="C515">
            <v>100.95</v>
          </cell>
          <cell r="D515">
            <v>101.7</v>
          </cell>
        </row>
        <row r="516">
          <cell r="B516">
            <v>42823</v>
          </cell>
          <cell r="C516">
            <v>100.95</v>
          </cell>
          <cell r="D516">
            <v>101.65</v>
          </cell>
        </row>
        <row r="517">
          <cell r="B517">
            <v>42824</v>
          </cell>
          <cell r="C517">
            <v>100.95</v>
          </cell>
          <cell r="D517">
            <v>101.65</v>
          </cell>
        </row>
        <row r="518">
          <cell r="B518">
            <v>42825</v>
          </cell>
          <cell r="C518">
            <v>100.95</v>
          </cell>
          <cell r="D518">
            <v>101.7</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тр. 7"/>
      <sheetName val="ДАННИ 5-8"/>
    </sheetNames>
    <sheetDataSet>
      <sheetData sheetId="0"/>
      <sheetData sheetId="1">
        <row r="1693">
          <cell r="A1693">
            <v>42738</v>
          </cell>
          <cell r="B1693">
            <v>99.2</v>
          </cell>
          <cell r="C1693">
            <v>100.2</v>
          </cell>
        </row>
        <row r="1694">
          <cell r="A1694">
            <v>42739</v>
          </cell>
          <cell r="B1694">
            <v>99.2</v>
          </cell>
          <cell r="C1694">
            <v>100</v>
          </cell>
        </row>
        <row r="1695">
          <cell r="A1695">
            <v>42740</v>
          </cell>
          <cell r="B1695">
            <v>99</v>
          </cell>
          <cell r="C1695">
            <v>100</v>
          </cell>
        </row>
        <row r="1696">
          <cell r="A1696">
            <v>42741</v>
          </cell>
          <cell r="B1696">
            <v>99</v>
          </cell>
          <cell r="C1696">
            <v>100</v>
          </cell>
        </row>
        <row r="1697">
          <cell r="A1697">
            <v>42744</v>
          </cell>
          <cell r="B1697">
            <v>99</v>
          </cell>
          <cell r="C1697">
            <v>100</v>
          </cell>
        </row>
        <row r="1698">
          <cell r="A1698">
            <v>42745</v>
          </cell>
          <cell r="B1698">
            <v>99</v>
          </cell>
          <cell r="C1698">
            <v>100</v>
          </cell>
        </row>
        <row r="1699">
          <cell r="A1699">
            <v>42746</v>
          </cell>
          <cell r="B1699">
            <v>99</v>
          </cell>
          <cell r="C1699">
            <v>100</v>
          </cell>
        </row>
        <row r="1700">
          <cell r="A1700">
            <v>42747</v>
          </cell>
          <cell r="B1700">
            <v>99</v>
          </cell>
          <cell r="C1700">
            <v>100</v>
          </cell>
        </row>
        <row r="1701">
          <cell r="A1701">
            <v>42748</v>
          </cell>
          <cell r="B1701">
            <v>99</v>
          </cell>
          <cell r="C1701">
            <v>100</v>
          </cell>
        </row>
        <row r="1702">
          <cell r="A1702">
            <v>42751</v>
          </cell>
          <cell r="B1702">
            <v>99</v>
          </cell>
          <cell r="C1702">
            <v>100</v>
          </cell>
        </row>
        <row r="1703">
          <cell r="A1703">
            <v>42752</v>
          </cell>
          <cell r="B1703">
            <v>99</v>
          </cell>
          <cell r="C1703">
            <v>100</v>
          </cell>
        </row>
        <row r="1704">
          <cell r="A1704">
            <v>42753</v>
          </cell>
          <cell r="B1704">
            <v>99</v>
          </cell>
          <cell r="C1704">
            <v>100</v>
          </cell>
        </row>
        <row r="1705">
          <cell r="A1705">
            <v>42754</v>
          </cell>
          <cell r="B1705">
            <v>99</v>
          </cell>
          <cell r="C1705">
            <v>100</v>
          </cell>
        </row>
        <row r="1706">
          <cell r="A1706">
            <v>42755</v>
          </cell>
          <cell r="B1706">
            <v>99</v>
          </cell>
          <cell r="C1706">
            <v>100</v>
          </cell>
        </row>
        <row r="1707">
          <cell r="A1707">
            <v>42758</v>
          </cell>
          <cell r="B1707">
            <v>99.2</v>
          </cell>
          <cell r="C1707">
            <v>100.2</v>
          </cell>
        </row>
        <row r="1708">
          <cell r="A1708">
            <v>42759</v>
          </cell>
          <cell r="B1708">
            <v>99</v>
          </cell>
          <cell r="C1708">
            <v>99.25</v>
          </cell>
        </row>
        <row r="1709">
          <cell r="A1709">
            <v>42760</v>
          </cell>
          <cell r="B1709">
            <v>99</v>
          </cell>
          <cell r="C1709">
            <v>100</v>
          </cell>
        </row>
        <row r="1710">
          <cell r="A1710">
            <v>42761</v>
          </cell>
          <cell r="B1710">
            <v>99</v>
          </cell>
          <cell r="C1710">
            <v>100</v>
          </cell>
        </row>
        <row r="1711">
          <cell r="A1711">
            <v>42762</v>
          </cell>
          <cell r="B1711">
            <v>99</v>
          </cell>
          <cell r="C1711">
            <v>100</v>
          </cell>
        </row>
        <row r="1712">
          <cell r="A1712">
            <v>42765</v>
          </cell>
          <cell r="B1712">
            <v>99</v>
          </cell>
          <cell r="C1712">
            <v>100</v>
          </cell>
        </row>
        <row r="1713">
          <cell r="A1713">
            <v>42766</v>
          </cell>
          <cell r="B1713">
            <v>99</v>
          </cell>
          <cell r="C1713">
            <v>100</v>
          </cell>
        </row>
        <row r="1714">
          <cell r="A1714">
            <v>42767</v>
          </cell>
          <cell r="B1714">
            <v>99</v>
          </cell>
          <cell r="C1714">
            <v>100</v>
          </cell>
        </row>
        <row r="1715">
          <cell r="A1715">
            <v>42768</v>
          </cell>
          <cell r="B1715">
            <v>99</v>
          </cell>
          <cell r="C1715">
            <v>100</v>
          </cell>
        </row>
        <row r="1716">
          <cell r="A1716">
            <v>42769</v>
          </cell>
          <cell r="B1716">
            <v>99</v>
          </cell>
          <cell r="C1716">
            <v>100</v>
          </cell>
        </row>
        <row r="1717">
          <cell r="A1717">
            <v>42772</v>
          </cell>
          <cell r="B1717">
            <v>99.1</v>
          </cell>
          <cell r="C1717">
            <v>100.1</v>
          </cell>
        </row>
        <row r="1718">
          <cell r="A1718">
            <v>42773</v>
          </cell>
          <cell r="B1718">
            <v>99.5</v>
          </cell>
          <cell r="C1718">
            <v>99.75</v>
          </cell>
        </row>
        <row r="1719">
          <cell r="A1719">
            <v>42774</v>
          </cell>
          <cell r="B1719">
            <v>99.15</v>
          </cell>
          <cell r="C1719">
            <v>100</v>
          </cell>
        </row>
        <row r="1720">
          <cell r="A1720">
            <v>42775</v>
          </cell>
          <cell r="B1720">
            <v>99.15</v>
          </cell>
          <cell r="C1720">
            <v>100</v>
          </cell>
        </row>
        <row r="1721">
          <cell r="A1721">
            <v>42776</v>
          </cell>
          <cell r="B1721">
            <v>99</v>
          </cell>
          <cell r="C1721">
            <v>100</v>
          </cell>
        </row>
        <row r="1722">
          <cell r="A1722">
            <v>42779</v>
          </cell>
          <cell r="B1722">
            <v>99</v>
          </cell>
          <cell r="C1722">
            <v>100</v>
          </cell>
        </row>
        <row r="1723">
          <cell r="A1723">
            <v>42780</v>
          </cell>
          <cell r="B1723">
            <v>99</v>
          </cell>
          <cell r="C1723">
            <v>100</v>
          </cell>
        </row>
        <row r="1724">
          <cell r="A1724">
            <v>42781</v>
          </cell>
          <cell r="B1724">
            <v>99</v>
          </cell>
          <cell r="C1724">
            <v>100</v>
          </cell>
        </row>
        <row r="1725">
          <cell r="A1725">
            <v>42782</v>
          </cell>
          <cell r="B1725">
            <v>99</v>
          </cell>
          <cell r="C1725">
            <v>100</v>
          </cell>
        </row>
        <row r="1726">
          <cell r="A1726">
            <v>42783</v>
          </cell>
          <cell r="B1726">
            <v>99</v>
          </cell>
          <cell r="C1726">
            <v>100</v>
          </cell>
        </row>
        <row r="1727">
          <cell r="A1727">
            <v>42786</v>
          </cell>
          <cell r="B1727">
            <v>99.15</v>
          </cell>
          <cell r="C1727">
            <v>100</v>
          </cell>
        </row>
        <row r="1728">
          <cell r="A1728">
            <v>42787</v>
          </cell>
          <cell r="B1728">
            <v>99.75</v>
          </cell>
          <cell r="C1728">
            <v>100</v>
          </cell>
        </row>
        <row r="1729">
          <cell r="A1729">
            <v>42788</v>
          </cell>
          <cell r="B1729">
            <v>99</v>
          </cell>
          <cell r="C1729">
            <v>100</v>
          </cell>
        </row>
        <row r="1730">
          <cell r="A1730">
            <v>42789</v>
          </cell>
          <cell r="B1730">
            <v>99</v>
          </cell>
          <cell r="C1730">
            <v>100</v>
          </cell>
        </row>
        <row r="1731">
          <cell r="A1731">
            <v>42790</v>
          </cell>
          <cell r="B1731">
            <v>99</v>
          </cell>
          <cell r="C1731">
            <v>100</v>
          </cell>
        </row>
        <row r="1732">
          <cell r="A1732">
            <v>42793</v>
          </cell>
          <cell r="B1732">
            <v>99</v>
          </cell>
          <cell r="C1732">
            <v>100</v>
          </cell>
        </row>
        <row r="1733">
          <cell r="A1733">
            <v>42794</v>
          </cell>
          <cell r="B1733">
            <v>99</v>
          </cell>
          <cell r="C1733">
            <v>100</v>
          </cell>
        </row>
        <row r="1734">
          <cell r="A1734">
            <v>42795</v>
          </cell>
          <cell r="B1734">
            <v>99</v>
          </cell>
          <cell r="C1734">
            <v>100</v>
          </cell>
        </row>
        <row r="1735">
          <cell r="A1735">
            <v>42796</v>
          </cell>
          <cell r="B1735">
            <v>99</v>
          </cell>
          <cell r="C1735">
            <v>100</v>
          </cell>
        </row>
        <row r="1736">
          <cell r="A1736">
            <v>42800</v>
          </cell>
          <cell r="B1736">
            <v>99</v>
          </cell>
          <cell r="C1736">
            <v>100</v>
          </cell>
        </row>
        <row r="1737">
          <cell r="A1737">
            <v>42801</v>
          </cell>
          <cell r="B1737">
            <v>99</v>
          </cell>
          <cell r="C1737">
            <v>100</v>
          </cell>
        </row>
        <row r="1738">
          <cell r="A1738">
            <v>42802</v>
          </cell>
          <cell r="B1738">
            <v>99</v>
          </cell>
          <cell r="C1738">
            <v>100</v>
          </cell>
        </row>
        <row r="1739">
          <cell r="A1739">
            <v>42803</v>
          </cell>
          <cell r="B1739">
            <v>99</v>
          </cell>
          <cell r="C1739">
            <v>100</v>
          </cell>
        </row>
        <row r="1740">
          <cell r="A1740">
            <v>42804</v>
          </cell>
          <cell r="B1740">
            <v>99</v>
          </cell>
          <cell r="C1740">
            <v>100</v>
          </cell>
        </row>
        <row r="1741">
          <cell r="A1741">
            <v>42807</v>
          </cell>
          <cell r="B1741">
            <v>99</v>
          </cell>
          <cell r="C1741">
            <v>100</v>
          </cell>
        </row>
        <row r="1742">
          <cell r="A1742">
            <v>42808</v>
          </cell>
          <cell r="B1742">
            <v>99</v>
          </cell>
          <cell r="C1742">
            <v>100</v>
          </cell>
        </row>
        <row r="1743">
          <cell r="A1743">
            <v>42809</v>
          </cell>
          <cell r="B1743">
            <v>99</v>
          </cell>
          <cell r="C1743">
            <v>100</v>
          </cell>
        </row>
        <row r="1744">
          <cell r="A1744">
            <v>42810</v>
          </cell>
          <cell r="B1744">
            <v>99</v>
          </cell>
          <cell r="C1744">
            <v>100</v>
          </cell>
        </row>
        <row r="1745">
          <cell r="A1745">
            <v>42811</v>
          </cell>
          <cell r="B1745">
            <v>99</v>
          </cell>
          <cell r="C1745">
            <v>100</v>
          </cell>
        </row>
        <row r="1746">
          <cell r="A1746">
            <v>42814</v>
          </cell>
          <cell r="B1746">
            <v>99</v>
          </cell>
          <cell r="C1746">
            <v>100</v>
          </cell>
        </row>
        <row r="1747">
          <cell r="A1747">
            <v>42815</v>
          </cell>
          <cell r="B1747">
            <v>99</v>
          </cell>
          <cell r="C1747">
            <v>100</v>
          </cell>
        </row>
        <row r="1748">
          <cell r="A1748">
            <v>42816</v>
          </cell>
          <cell r="B1748">
            <v>99</v>
          </cell>
          <cell r="C1748">
            <v>100</v>
          </cell>
        </row>
        <row r="1749">
          <cell r="A1749">
            <v>42817</v>
          </cell>
          <cell r="B1749">
            <v>99</v>
          </cell>
          <cell r="C1749">
            <v>100</v>
          </cell>
        </row>
        <row r="1750">
          <cell r="A1750">
            <v>42818</v>
          </cell>
          <cell r="B1750">
            <v>99</v>
          </cell>
          <cell r="C1750">
            <v>100</v>
          </cell>
        </row>
        <row r="1751">
          <cell r="A1751">
            <v>42821</v>
          </cell>
          <cell r="B1751">
            <v>99</v>
          </cell>
          <cell r="C1751">
            <v>100</v>
          </cell>
        </row>
        <row r="1752">
          <cell r="A1752">
            <v>42822</v>
          </cell>
          <cell r="B1752">
            <v>99</v>
          </cell>
          <cell r="C1752">
            <v>100</v>
          </cell>
        </row>
        <row r="1753">
          <cell r="A1753">
            <v>42823</v>
          </cell>
          <cell r="B1753">
            <v>99</v>
          </cell>
          <cell r="C1753">
            <v>100</v>
          </cell>
        </row>
        <row r="1754">
          <cell r="A1754">
            <v>42824</v>
          </cell>
          <cell r="B1754">
            <v>99</v>
          </cell>
          <cell r="C1754">
            <v>100</v>
          </cell>
        </row>
        <row r="1755">
          <cell r="A1755">
            <v>42825</v>
          </cell>
          <cell r="B1755">
            <v>99</v>
          </cell>
          <cell r="C1755">
            <v>100</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0">
          <cell r="B460">
            <v>42737</v>
          </cell>
          <cell r="C460">
            <v>109.85</v>
          </cell>
          <cell r="D460">
            <v>111.05</v>
          </cell>
        </row>
        <row r="461">
          <cell r="B461">
            <v>42738</v>
          </cell>
          <cell r="C461">
            <v>110.16</v>
          </cell>
          <cell r="D461">
            <v>110.77</v>
          </cell>
        </row>
        <row r="462">
          <cell r="B462">
            <v>42739</v>
          </cell>
          <cell r="C462">
            <v>110.33</v>
          </cell>
          <cell r="D462">
            <v>110.94</v>
          </cell>
        </row>
        <row r="463">
          <cell r="B463">
            <v>42740</v>
          </cell>
          <cell r="C463">
            <v>110</v>
          </cell>
          <cell r="D463">
            <v>111.15</v>
          </cell>
        </row>
        <row r="464">
          <cell r="B464">
            <v>42741</v>
          </cell>
          <cell r="C464">
            <v>110</v>
          </cell>
          <cell r="D464">
            <v>111.05</v>
          </cell>
        </row>
        <row r="465">
          <cell r="B465">
            <v>42744</v>
          </cell>
          <cell r="C465">
            <v>110.25</v>
          </cell>
          <cell r="D465">
            <v>110.86</v>
          </cell>
        </row>
        <row r="466">
          <cell r="B466">
            <v>42745</v>
          </cell>
          <cell r="C466">
            <v>109.55</v>
          </cell>
          <cell r="D466">
            <v>110.5</v>
          </cell>
        </row>
        <row r="467">
          <cell r="B467">
            <v>42746</v>
          </cell>
          <cell r="C467">
            <v>109.91</v>
          </cell>
          <cell r="D467">
            <v>110.44</v>
          </cell>
        </row>
        <row r="468">
          <cell r="B468">
            <v>42747</v>
          </cell>
          <cell r="C468">
            <v>110.18</v>
          </cell>
          <cell r="D468">
            <v>110.71</v>
          </cell>
        </row>
        <row r="469">
          <cell r="B469">
            <v>42748</v>
          </cell>
          <cell r="C469">
            <v>110</v>
          </cell>
          <cell r="D469">
            <v>111.1</v>
          </cell>
        </row>
        <row r="470">
          <cell r="B470">
            <v>42751</v>
          </cell>
          <cell r="C470">
            <v>109.8</v>
          </cell>
          <cell r="D470">
            <v>111.05</v>
          </cell>
        </row>
        <row r="471">
          <cell r="B471">
            <v>42752</v>
          </cell>
          <cell r="C471">
            <v>109.7</v>
          </cell>
          <cell r="D471">
            <v>111.15</v>
          </cell>
        </row>
        <row r="472">
          <cell r="B472">
            <v>42753</v>
          </cell>
          <cell r="C472">
            <v>109.82</v>
          </cell>
          <cell r="D472">
            <v>110.28</v>
          </cell>
        </row>
        <row r="473">
          <cell r="B473">
            <v>42754</v>
          </cell>
          <cell r="C473">
            <v>109.55</v>
          </cell>
          <cell r="D473">
            <v>110.75</v>
          </cell>
        </row>
        <row r="474">
          <cell r="B474">
            <v>42755</v>
          </cell>
          <cell r="C474">
            <v>109.291</v>
          </cell>
          <cell r="D474">
            <v>110.711</v>
          </cell>
        </row>
        <row r="475">
          <cell r="B475">
            <v>42758</v>
          </cell>
          <cell r="C475">
            <v>109.291</v>
          </cell>
          <cell r="D475">
            <v>110.711</v>
          </cell>
        </row>
        <row r="476">
          <cell r="B476">
            <v>42759</v>
          </cell>
          <cell r="C476">
            <v>109.43</v>
          </cell>
          <cell r="D476">
            <v>109.88</v>
          </cell>
        </row>
        <row r="477">
          <cell r="B477">
            <v>42760</v>
          </cell>
          <cell r="C477">
            <v>108.75</v>
          </cell>
          <cell r="D477">
            <v>109.25</v>
          </cell>
        </row>
        <row r="478">
          <cell r="B478">
            <v>42761</v>
          </cell>
          <cell r="C478">
            <v>108.75</v>
          </cell>
          <cell r="D478">
            <v>109.25</v>
          </cell>
        </row>
        <row r="479">
          <cell r="B479">
            <v>42762</v>
          </cell>
          <cell r="C479">
            <v>108.75</v>
          </cell>
          <cell r="D479">
            <v>109.25</v>
          </cell>
        </row>
        <row r="480">
          <cell r="B480">
            <v>42765</v>
          </cell>
          <cell r="C480">
            <v>108.75</v>
          </cell>
          <cell r="D480">
            <v>109.25</v>
          </cell>
        </row>
        <row r="481">
          <cell r="B481">
            <v>42766</v>
          </cell>
          <cell r="C481">
            <v>108.75</v>
          </cell>
          <cell r="D481">
            <v>109.25</v>
          </cell>
        </row>
        <row r="482">
          <cell r="B482">
            <v>42767</v>
          </cell>
          <cell r="C482">
            <v>108.75</v>
          </cell>
          <cell r="D482">
            <v>109.25</v>
          </cell>
        </row>
        <row r="483">
          <cell r="B483">
            <v>42768</v>
          </cell>
          <cell r="C483">
            <v>108.75</v>
          </cell>
          <cell r="D483">
            <v>109.25</v>
          </cell>
        </row>
        <row r="484">
          <cell r="B484">
            <v>42769</v>
          </cell>
          <cell r="C484">
            <v>108.75</v>
          </cell>
          <cell r="D484">
            <v>109.25</v>
          </cell>
        </row>
        <row r="485">
          <cell r="B485">
            <v>42772</v>
          </cell>
          <cell r="C485">
            <v>108.8</v>
          </cell>
          <cell r="D485">
            <v>110.05</v>
          </cell>
        </row>
        <row r="486">
          <cell r="B486">
            <v>42773</v>
          </cell>
          <cell r="C486">
            <v>108.6</v>
          </cell>
          <cell r="D486">
            <v>109.95</v>
          </cell>
        </row>
        <row r="487">
          <cell r="B487">
            <v>42774</v>
          </cell>
          <cell r="C487">
            <v>108.8</v>
          </cell>
          <cell r="D487">
            <v>109.86</v>
          </cell>
        </row>
        <row r="488">
          <cell r="B488">
            <v>42775</v>
          </cell>
          <cell r="C488">
            <v>108.8</v>
          </cell>
          <cell r="D488">
            <v>109.93</v>
          </cell>
        </row>
        <row r="489">
          <cell r="B489">
            <v>42776</v>
          </cell>
          <cell r="C489">
            <v>108.75</v>
          </cell>
          <cell r="D489">
            <v>109.25</v>
          </cell>
        </row>
        <row r="490">
          <cell r="B490">
            <v>42779</v>
          </cell>
          <cell r="C490">
            <v>108.75</v>
          </cell>
          <cell r="D490">
            <v>109.25</v>
          </cell>
        </row>
        <row r="491">
          <cell r="B491">
            <v>42780</v>
          </cell>
          <cell r="C491">
            <v>108.75</v>
          </cell>
          <cell r="D491">
            <v>109.25</v>
          </cell>
        </row>
        <row r="492">
          <cell r="B492">
            <v>42781</v>
          </cell>
          <cell r="C492">
            <v>108.75</v>
          </cell>
          <cell r="D492">
            <v>109.25</v>
          </cell>
        </row>
        <row r="493">
          <cell r="B493">
            <v>42782</v>
          </cell>
          <cell r="C493">
            <v>108.75</v>
          </cell>
          <cell r="D493">
            <v>109.25</v>
          </cell>
        </row>
        <row r="494">
          <cell r="B494">
            <v>42783</v>
          </cell>
          <cell r="C494">
            <v>108.75</v>
          </cell>
          <cell r="D494">
            <v>109.25</v>
          </cell>
        </row>
        <row r="495">
          <cell r="B495">
            <v>42786</v>
          </cell>
          <cell r="C495">
            <v>108.75</v>
          </cell>
          <cell r="D495">
            <v>109.9</v>
          </cell>
        </row>
        <row r="496">
          <cell r="B496">
            <v>42787</v>
          </cell>
          <cell r="C496">
            <v>108.75</v>
          </cell>
          <cell r="D496">
            <v>109.95</v>
          </cell>
        </row>
        <row r="497">
          <cell r="B497">
            <v>42788</v>
          </cell>
          <cell r="C497">
            <v>108.75</v>
          </cell>
          <cell r="D497">
            <v>109.25</v>
          </cell>
        </row>
        <row r="498">
          <cell r="B498">
            <v>42789</v>
          </cell>
          <cell r="C498">
            <v>108.75</v>
          </cell>
          <cell r="D498">
            <v>109.25</v>
          </cell>
        </row>
        <row r="499">
          <cell r="B499">
            <v>42790</v>
          </cell>
          <cell r="C499">
            <v>108.75</v>
          </cell>
          <cell r="D499">
            <v>109.25</v>
          </cell>
        </row>
        <row r="500">
          <cell r="B500">
            <v>42793</v>
          </cell>
          <cell r="C500">
            <v>109.3</v>
          </cell>
          <cell r="D500">
            <v>110.18</v>
          </cell>
        </row>
        <row r="501">
          <cell r="B501">
            <v>42794</v>
          </cell>
          <cell r="C501">
            <v>109.91500000000001</v>
          </cell>
          <cell r="D501">
            <v>110.288</v>
          </cell>
        </row>
        <row r="502">
          <cell r="B502">
            <v>42795</v>
          </cell>
          <cell r="C502">
            <v>109.7</v>
          </cell>
          <cell r="D502">
            <v>110.78</v>
          </cell>
        </row>
        <row r="503">
          <cell r="B503">
            <v>42796</v>
          </cell>
          <cell r="C503">
            <v>109.8</v>
          </cell>
          <cell r="D503">
            <v>110.78</v>
          </cell>
        </row>
        <row r="504">
          <cell r="B504">
            <v>42797</v>
          </cell>
          <cell r="C504">
            <v>109.98099999999999</v>
          </cell>
          <cell r="D504">
            <v>110.35299999999999</v>
          </cell>
        </row>
        <row r="505">
          <cell r="B505">
            <v>42800</v>
          </cell>
          <cell r="C505">
            <v>110.004</v>
          </cell>
          <cell r="D505">
            <v>110.376</v>
          </cell>
        </row>
        <row r="506">
          <cell r="B506">
            <v>42801</v>
          </cell>
          <cell r="C506">
            <v>110.121</v>
          </cell>
          <cell r="D506">
            <v>110.494</v>
          </cell>
        </row>
        <row r="507">
          <cell r="B507">
            <v>42802</v>
          </cell>
          <cell r="C507">
            <v>110.157</v>
          </cell>
          <cell r="D507">
            <v>110.53</v>
          </cell>
        </row>
        <row r="508">
          <cell r="B508">
            <v>42803</v>
          </cell>
          <cell r="C508">
            <v>109.89100000000001</v>
          </cell>
          <cell r="D508">
            <v>110.262</v>
          </cell>
        </row>
        <row r="509">
          <cell r="B509">
            <v>42804</v>
          </cell>
          <cell r="C509">
            <v>109.789</v>
          </cell>
          <cell r="D509">
            <v>110.16</v>
          </cell>
        </row>
        <row r="510">
          <cell r="B510">
            <v>42807</v>
          </cell>
          <cell r="C510">
            <v>109.57299999999999</v>
          </cell>
          <cell r="D510">
            <v>109.943</v>
          </cell>
        </row>
        <row r="511">
          <cell r="B511">
            <v>42808</v>
          </cell>
          <cell r="C511">
            <v>109.812</v>
          </cell>
          <cell r="D511">
            <v>110.18300000000001</v>
          </cell>
        </row>
        <row r="512">
          <cell r="B512">
            <v>42809</v>
          </cell>
          <cell r="C512">
            <v>109.55</v>
          </cell>
          <cell r="D512">
            <v>110.76600000000001</v>
          </cell>
        </row>
        <row r="513">
          <cell r="B513">
            <v>42810</v>
          </cell>
          <cell r="C513">
            <v>109.538</v>
          </cell>
          <cell r="D513">
            <v>109.907</v>
          </cell>
        </row>
        <row r="514">
          <cell r="B514">
            <v>42811</v>
          </cell>
          <cell r="C514">
            <v>109.92700000000001</v>
          </cell>
          <cell r="D514">
            <v>110.298</v>
          </cell>
        </row>
        <row r="515">
          <cell r="B515">
            <v>42814</v>
          </cell>
          <cell r="C515">
            <v>109.65</v>
          </cell>
          <cell r="D515">
            <v>110.48</v>
          </cell>
        </row>
        <row r="516">
          <cell r="B516">
            <v>42815</v>
          </cell>
          <cell r="C516">
            <v>109.65</v>
          </cell>
          <cell r="D516">
            <v>110.48</v>
          </cell>
        </row>
        <row r="517">
          <cell r="B517">
            <v>42816</v>
          </cell>
          <cell r="C517">
            <v>109.84099999999999</v>
          </cell>
          <cell r="D517">
            <v>110.211</v>
          </cell>
        </row>
        <row r="518">
          <cell r="B518">
            <v>42817</v>
          </cell>
          <cell r="C518">
            <v>109.833</v>
          </cell>
          <cell r="D518">
            <v>110.202</v>
          </cell>
        </row>
        <row r="519">
          <cell r="B519">
            <v>42818</v>
          </cell>
          <cell r="C519">
            <v>109.65</v>
          </cell>
          <cell r="D519">
            <v>110.7</v>
          </cell>
        </row>
        <row r="520">
          <cell r="B520">
            <v>42821</v>
          </cell>
          <cell r="C520">
            <v>110.05</v>
          </cell>
          <cell r="D520">
            <v>110.6</v>
          </cell>
        </row>
        <row r="521">
          <cell r="B521">
            <v>42822</v>
          </cell>
          <cell r="C521">
            <v>110.05</v>
          </cell>
          <cell r="D521">
            <v>110.98</v>
          </cell>
        </row>
        <row r="522">
          <cell r="B522">
            <v>42823</v>
          </cell>
          <cell r="C522">
            <v>110.3</v>
          </cell>
          <cell r="D522">
            <v>111.1</v>
          </cell>
        </row>
        <row r="523">
          <cell r="B523">
            <v>42824</v>
          </cell>
          <cell r="C523">
            <v>110.3</v>
          </cell>
          <cell r="D523">
            <v>111.1</v>
          </cell>
        </row>
        <row r="524">
          <cell r="B524">
            <v>42825</v>
          </cell>
          <cell r="C524">
            <v>110.35</v>
          </cell>
          <cell r="D524">
            <v>111.48</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1">
          <cell r="B461">
            <v>42737</v>
          </cell>
          <cell r="C461">
            <v>106.1</v>
          </cell>
          <cell r="D461">
            <v>107</v>
          </cell>
          <cell r="E461">
            <v>104.377</v>
          </cell>
          <cell r="F461">
            <v>104.867</v>
          </cell>
        </row>
        <row r="462">
          <cell r="B462">
            <v>42738</v>
          </cell>
          <cell r="C462">
            <v>106.4</v>
          </cell>
          <cell r="D462">
            <v>107.2</v>
          </cell>
          <cell r="E462">
            <v>104.92700000000001</v>
          </cell>
          <cell r="F462">
            <v>105.42</v>
          </cell>
        </row>
        <row r="463">
          <cell r="B463">
            <v>42739</v>
          </cell>
          <cell r="C463">
            <v>106.5</v>
          </cell>
          <cell r="D463">
            <v>107.03</v>
          </cell>
          <cell r="E463">
            <v>105.172</v>
          </cell>
          <cell r="F463">
            <v>105.666</v>
          </cell>
        </row>
        <row r="464">
          <cell r="B464">
            <v>42740</v>
          </cell>
          <cell r="C464">
            <v>106.4</v>
          </cell>
          <cell r="D464">
            <v>107.45</v>
          </cell>
          <cell r="E464">
            <v>105.20399999999999</v>
          </cell>
          <cell r="F464">
            <v>105.69799999999999</v>
          </cell>
        </row>
        <row r="465">
          <cell r="B465">
            <v>42741</v>
          </cell>
          <cell r="C465">
            <v>106.2</v>
          </cell>
          <cell r="D465">
            <v>107.35</v>
          </cell>
          <cell r="E465">
            <v>105.22</v>
          </cell>
          <cell r="F465">
            <v>105.71</v>
          </cell>
        </row>
        <row r="466">
          <cell r="B466">
            <v>42744</v>
          </cell>
          <cell r="C466">
            <v>105.5</v>
          </cell>
          <cell r="D466">
            <v>106.25</v>
          </cell>
          <cell r="E466">
            <v>105.282</v>
          </cell>
          <cell r="F466">
            <v>105.776</v>
          </cell>
        </row>
        <row r="467">
          <cell r="B467">
            <v>42745</v>
          </cell>
          <cell r="C467">
            <v>106.38</v>
          </cell>
          <cell r="D467">
            <v>106.75</v>
          </cell>
          <cell r="E467">
            <v>105.09099999999999</v>
          </cell>
          <cell r="F467">
            <v>105.584</v>
          </cell>
        </row>
        <row r="468">
          <cell r="B468">
            <v>42746</v>
          </cell>
          <cell r="C468">
            <v>105.5</v>
          </cell>
          <cell r="D468">
            <v>106.25</v>
          </cell>
          <cell r="E468">
            <v>104.958</v>
          </cell>
          <cell r="F468">
            <v>105.45</v>
          </cell>
        </row>
        <row r="469">
          <cell r="B469">
            <v>42747</v>
          </cell>
          <cell r="C469">
            <v>105.5</v>
          </cell>
          <cell r="D469">
            <v>106.25</v>
          </cell>
          <cell r="E469">
            <v>105.06699999999999</v>
          </cell>
          <cell r="F469">
            <v>105.559</v>
          </cell>
        </row>
        <row r="470">
          <cell r="B470">
            <v>42748</v>
          </cell>
          <cell r="C470">
            <v>105.5</v>
          </cell>
          <cell r="D470">
            <v>106.25</v>
          </cell>
          <cell r="E470">
            <v>104.99</v>
          </cell>
          <cell r="F470">
            <v>105.48</v>
          </cell>
        </row>
        <row r="471">
          <cell r="B471">
            <v>42751</v>
          </cell>
          <cell r="C471">
            <v>105.5</v>
          </cell>
          <cell r="D471">
            <v>106.25</v>
          </cell>
          <cell r="E471">
            <v>105.188</v>
          </cell>
          <cell r="F471">
            <v>105.68</v>
          </cell>
        </row>
        <row r="472">
          <cell r="B472">
            <v>42752</v>
          </cell>
          <cell r="C472">
            <v>105.5</v>
          </cell>
          <cell r="D472">
            <v>106.25</v>
          </cell>
          <cell r="E472">
            <v>105.149</v>
          </cell>
          <cell r="F472">
            <v>105.64</v>
          </cell>
        </row>
        <row r="473">
          <cell r="B473">
            <v>42753</v>
          </cell>
          <cell r="C473">
            <v>105.5</v>
          </cell>
          <cell r="D473">
            <v>106.25</v>
          </cell>
          <cell r="E473">
            <v>105.05800000000001</v>
          </cell>
          <cell r="F473">
            <v>105.54900000000001</v>
          </cell>
        </row>
        <row r="474">
          <cell r="B474">
            <v>42754</v>
          </cell>
          <cell r="C474">
            <v>105.5</v>
          </cell>
          <cell r="D474">
            <v>106.25</v>
          </cell>
          <cell r="E474">
            <v>104.982</v>
          </cell>
          <cell r="F474">
            <v>105.47199999999999</v>
          </cell>
        </row>
        <row r="475">
          <cell r="B475">
            <v>42755</v>
          </cell>
          <cell r="C475">
            <v>105.5</v>
          </cell>
          <cell r="D475">
            <v>106.25</v>
          </cell>
          <cell r="E475">
            <v>103.75</v>
          </cell>
          <cell r="F475">
            <v>104.25</v>
          </cell>
        </row>
        <row r="476">
          <cell r="B476">
            <v>42758</v>
          </cell>
          <cell r="C476">
            <v>105.974</v>
          </cell>
          <cell r="D476">
            <v>106.34</v>
          </cell>
          <cell r="E476">
            <v>104.556</v>
          </cell>
          <cell r="F476">
            <v>105.04300000000001</v>
          </cell>
        </row>
        <row r="477">
          <cell r="B477">
            <v>42759</v>
          </cell>
          <cell r="C477">
            <v>105.941</v>
          </cell>
          <cell r="D477">
            <v>106.306</v>
          </cell>
          <cell r="E477">
            <v>104.426</v>
          </cell>
          <cell r="F477">
            <v>104.91200000000001</v>
          </cell>
        </row>
        <row r="478">
          <cell r="B478">
            <v>42760</v>
          </cell>
          <cell r="C478">
            <v>105.5</v>
          </cell>
          <cell r="D478">
            <v>106.25</v>
          </cell>
          <cell r="E478">
            <v>103.75</v>
          </cell>
          <cell r="F478">
            <v>104.25</v>
          </cell>
        </row>
        <row r="479">
          <cell r="B479">
            <v>42761</v>
          </cell>
          <cell r="C479">
            <v>105.5</v>
          </cell>
          <cell r="D479">
            <v>106.25</v>
          </cell>
          <cell r="E479">
            <v>103.75</v>
          </cell>
          <cell r="F479">
            <v>104.25</v>
          </cell>
        </row>
        <row r="480">
          <cell r="B480">
            <v>42762</v>
          </cell>
          <cell r="C480">
            <v>105.5</v>
          </cell>
          <cell r="D480">
            <v>106.25</v>
          </cell>
          <cell r="E480">
            <v>103.75</v>
          </cell>
          <cell r="F480">
            <v>104.25</v>
          </cell>
        </row>
        <row r="481">
          <cell r="B481">
            <v>42765</v>
          </cell>
          <cell r="C481">
            <v>105.52800000000001</v>
          </cell>
          <cell r="D481">
            <v>105.89100000000001</v>
          </cell>
          <cell r="E481">
            <v>103.92</v>
          </cell>
          <cell r="F481">
            <v>104.4</v>
          </cell>
        </row>
        <row r="482">
          <cell r="B482">
            <v>42766</v>
          </cell>
          <cell r="C482">
            <v>105.5</v>
          </cell>
          <cell r="D482">
            <v>106.25</v>
          </cell>
          <cell r="E482">
            <v>103.75</v>
          </cell>
          <cell r="F482">
            <v>104.25</v>
          </cell>
        </row>
        <row r="483">
          <cell r="B483">
            <v>42767</v>
          </cell>
          <cell r="C483">
            <v>105.5</v>
          </cell>
          <cell r="D483">
            <v>106.25</v>
          </cell>
          <cell r="E483">
            <v>103.75</v>
          </cell>
          <cell r="F483">
            <v>104.25</v>
          </cell>
        </row>
        <row r="484">
          <cell r="B484">
            <v>42768</v>
          </cell>
          <cell r="C484">
            <v>105.5</v>
          </cell>
          <cell r="D484">
            <v>106.25</v>
          </cell>
          <cell r="E484">
            <v>103.75</v>
          </cell>
          <cell r="F484">
            <v>104.25</v>
          </cell>
        </row>
        <row r="485">
          <cell r="B485">
            <v>42769</v>
          </cell>
          <cell r="C485">
            <v>105.5</v>
          </cell>
          <cell r="D485">
            <v>106.25</v>
          </cell>
          <cell r="E485">
            <v>103.75</v>
          </cell>
          <cell r="F485">
            <v>104.25</v>
          </cell>
        </row>
        <row r="486">
          <cell r="B486">
            <v>42772</v>
          </cell>
          <cell r="C486">
            <v>105.3</v>
          </cell>
          <cell r="D486">
            <v>106.5</v>
          </cell>
          <cell r="E486">
            <v>103.685</v>
          </cell>
          <cell r="F486">
            <v>104.044</v>
          </cell>
        </row>
        <row r="487">
          <cell r="B487">
            <v>42773</v>
          </cell>
          <cell r="C487">
            <v>105.334</v>
          </cell>
          <cell r="D487">
            <v>105.746</v>
          </cell>
          <cell r="E487">
            <v>104.42</v>
          </cell>
          <cell r="F487">
            <v>104.9</v>
          </cell>
        </row>
        <row r="488">
          <cell r="B488">
            <v>42774</v>
          </cell>
          <cell r="C488">
            <v>105.36</v>
          </cell>
          <cell r="D488">
            <v>105.77200000000001</v>
          </cell>
          <cell r="E488">
            <v>103.44499999999999</v>
          </cell>
          <cell r="F488">
            <v>103.803</v>
          </cell>
        </row>
        <row r="489">
          <cell r="B489">
            <v>42775</v>
          </cell>
          <cell r="C489">
            <v>105.273</v>
          </cell>
          <cell r="D489">
            <v>105.684</v>
          </cell>
          <cell r="E489">
            <v>103.6</v>
          </cell>
          <cell r="F489">
            <v>104.08</v>
          </cell>
        </row>
        <row r="490">
          <cell r="B490">
            <v>42776</v>
          </cell>
          <cell r="C490">
            <v>105.25</v>
          </cell>
          <cell r="D490">
            <v>106.3</v>
          </cell>
          <cell r="E490">
            <v>103.75</v>
          </cell>
          <cell r="F490">
            <v>104.25</v>
          </cell>
        </row>
        <row r="491">
          <cell r="B491">
            <v>42779</v>
          </cell>
          <cell r="C491">
            <v>105.5</v>
          </cell>
          <cell r="D491">
            <v>106.25</v>
          </cell>
          <cell r="E491">
            <v>103.75</v>
          </cell>
          <cell r="F491">
            <v>104.25</v>
          </cell>
        </row>
        <row r="492">
          <cell r="B492">
            <v>42780</v>
          </cell>
          <cell r="C492">
            <v>105.5</v>
          </cell>
          <cell r="D492">
            <v>106.25</v>
          </cell>
          <cell r="E492">
            <v>103.75</v>
          </cell>
          <cell r="F492">
            <v>104.25</v>
          </cell>
        </row>
        <row r="493">
          <cell r="B493">
            <v>42781</v>
          </cell>
          <cell r="C493">
            <v>105.5</v>
          </cell>
          <cell r="D493">
            <v>106.25</v>
          </cell>
          <cell r="E493">
            <v>103.75</v>
          </cell>
          <cell r="F493">
            <v>104.25</v>
          </cell>
        </row>
        <row r="494">
          <cell r="B494">
            <v>42782</v>
          </cell>
          <cell r="C494">
            <v>105.5</v>
          </cell>
          <cell r="D494">
            <v>106.25</v>
          </cell>
          <cell r="E494">
            <v>103.75</v>
          </cell>
          <cell r="F494">
            <v>104.25</v>
          </cell>
        </row>
        <row r="495">
          <cell r="B495">
            <v>42783</v>
          </cell>
          <cell r="C495">
            <v>105.5</v>
          </cell>
          <cell r="D495">
            <v>106.25</v>
          </cell>
          <cell r="E495">
            <v>103.75</v>
          </cell>
          <cell r="F495">
            <v>104.25</v>
          </cell>
        </row>
        <row r="496">
          <cell r="B496">
            <v>42786</v>
          </cell>
          <cell r="C496">
            <v>105.301</v>
          </cell>
          <cell r="D496">
            <v>105.71</v>
          </cell>
          <cell r="E496">
            <v>103.351</v>
          </cell>
          <cell r="F496">
            <v>103.706</v>
          </cell>
        </row>
        <row r="497">
          <cell r="B497">
            <v>42787</v>
          </cell>
          <cell r="C497">
            <v>105.2</v>
          </cell>
          <cell r="D497">
            <v>106.1</v>
          </cell>
          <cell r="E497">
            <v>103.364</v>
          </cell>
          <cell r="F497">
            <v>103.71899999999999</v>
          </cell>
        </row>
        <row r="498">
          <cell r="B498">
            <v>42788</v>
          </cell>
          <cell r="C498">
            <v>105.5</v>
          </cell>
          <cell r="D498">
            <v>106.25</v>
          </cell>
          <cell r="E498">
            <v>103.75</v>
          </cell>
          <cell r="F498">
            <v>104.25</v>
          </cell>
        </row>
        <row r="499">
          <cell r="B499">
            <v>42789</v>
          </cell>
          <cell r="C499">
            <v>105.5</v>
          </cell>
          <cell r="D499">
            <v>106.25</v>
          </cell>
          <cell r="E499">
            <v>103.75</v>
          </cell>
          <cell r="F499">
            <v>104.25</v>
          </cell>
        </row>
        <row r="500">
          <cell r="B500">
            <v>42790</v>
          </cell>
          <cell r="C500">
            <v>105.5</v>
          </cell>
          <cell r="D500">
            <v>106.25</v>
          </cell>
          <cell r="E500">
            <v>103.75</v>
          </cell>
          <cell r="F500">
            <v>104.25</v>
          </cell>
        </row>
        <row r="501">
          <cell r="B501">
            <v>42793</v>
          </cell>
          <cell r="C501">
            <v>105.5</v>
          </cell>
          <cell r="D501">
            <v>106.25</v>
          </cell>
          <cell r="E501">
            <v>103.75</v>
          </cell>
          <cell r="F501">
            <v>104.25</v>
          </cell>
        </row>
        <row r="502">
          <cell r="B502">
            <v>42794</v>
          </cell>
          <cell r="C502">
            <v>105.5</v>
          </cell>
          <cell r="D502">
            <v>106.25</v>
          </cell>
          <cell r="E502">
            <v>103.75</v>
          </cell>
          <cell r="F502">
            <v>104.25</v>
          </cell>
        </row>
        <row r="503">
          <cell r="B503">
            <v>42795</v>
          </cell>
          <cell r="C503">
            <v>105.5</v>
          </cell>
          <cell r="D503">
            <v>106.25</v>
          </cell>
          <cell r="E503">
            <v>103.75</v>
          </cell>
          <cell r="F503">
            <v>104.25</v>
          </cell>
        </row>
        <row r="504">
          <cell r="B504">
            <v>42796</v>
          </cell>
          <cell r="C504">
            <v>105.5</v>
          </cell>
          <cell r="D504">
            <v>106.25</v>
          </cell>
          <cell r="E504">
            <v>103.75</v>
          </cell>
          <cell r="F504">
            <v>104.25</v>
          </cell>
        </row>
        <row r="505">
          <cell r="B505">
            <v>42797</v>
          </cell>
          <cell r="C505">
            <v>105.974</v>
          </cell>
          <cell r="D505">
            <v>106.383</v>
          </cell>
          <cell r="E505">
            <v>104.39700000000001</v>
          </cell>
          <cell r="F505">
            <v>104.755</v>
          </cell>
        </row>
        <row r="506">
          <cell r="B506">
            <v>42800</v>
          </cell>
          <cell r="C506">
            <v>105.5</v>
          </cell>
          <cell r="D506">
            <v>106.25</v>
          </cell>
          <cell r="E506">
            <v>103.75</v>
          </cell>
          <cell r="F506">
            <v>104.25</v>
          </cell>
        </row>
        <row r="507">
          <cell r="B507">
            <v>42801</v>
          </cell>
          <cell r="C507">
            <v>105.5</v>
          </cell>
          <cell r="D507">
            <v>106.25</v>
          </cell>
          <cell r="E507">
            <v>103.75</v>
          </cell>
          <cell r="F507">
            <v>104.25</v>
          </cell>
        </row>
        <row r="508">
          <cell r="B508">
            <v>42802</v>
          </cell>
          <cell r="C508">
            <v>105.5</v>
          </cell>
          <cell r="D508">
            <v>106.25</v>
          </cell>
          <cell r="E508">
            <v>103.75</v>
          </cell>
          <cell r="F508">
            <v>104.25</v>
          </cell>
        </row>
        <row r="509">
          <cell r="B509">
            <v>42803</v>
          </cell>
          <cell r="C509">
            <v>105.5</v>
          </cell>
          <cell r="D509">
            <v>106.25</v>
          </cell>
          <cell r="E509">
            <v>103.75</v>
          </cell>
          <cell r="F509">
            <v>104.25</v>
          </cell>
        </row>
        <row r="510">
          <cell r="B510">
            <v>42804</v>
          </cell>
          <cell r="C510">
            <v>105.754</v>
          </cell>
          <cell r="D510">
            <v>106.161</v>
          </cell>
          <cell r="E510">
            <v>103.75</v>
          </cell>
          <cell r="F510">
            <v>104.25</v>
          </cell>
        </row>
        <row r="511">
          <cell r="B511">
            <v>42807</v>
          </cell>
          <cell r="C511">
            <v>105.5</v>
          </cell>
          <cell r="D511">
            <v>106.25</v>
          </cell>
          <cell r="E511">
            <v>103.75</v>
          </cell>
          <cell r="F511">
            <v>104.25</v>
          </cell>
        </row>
        <row r="512">
          <cell r="B512">
            <v>42808</v>
          </cell>
          <cell r="C512">
            <v>105.5</v>
          </cell>
          <cell r="D512">
            <v>106.25</v>
          </cell>
          <cell r="E512">
            <v>103.75</v>
          </cell>
          <cell r="F512">
            <v>104.25</v>
          </cell>
        </row>
        <row r="513">
          <cell r="B513">
            <v>42809</v>
          </cell>
          <cell r="C513">
            <v>105.5</v>
          </cell>
          <cell r="D513">
            <v>106.25</v>
          </cell>
          <cell r="E513">
            <v>103.75</v>
          </cell>
          <cell r="F513">
            <v>104.25</v>
          </cell>
        </row>
        <row r="514">
          <cell r="B514">
            <v>42810</v>
          </cell>
          <cell r="C514">
            <v>105.5</v>
          </cell>
          <cell r="D514">
            <v>106.25</v>
          </cell>
          <cell r="E514">
            <v>103.75</v>
          </cell>
          <cell r="F514">
            <v>104.25</v>
          </cell>
        </row>
        <row r="515">
          <cell r="B515">
            <v>42811</v>
          </cell>
          <cell r="C515">
            <v>105.5</v>
          </cell>
          <cell r="D515">
            <v>106.25</v>
          </cell>
          <cell r="E515">
            <v>103.75</v>
          </cell>
          <cell r="F515">
            <v>104.25</v>
          </cell>
        </row>
        <row r="516">
          <cell r="B516">
            <v>42814</v>
          </cell>
          <cell r="C516">
            <v>105.5</v>
          </cell>
          <cell r="D516">
            <v>106.25</v>
          </cell>
          <cell r="E516">
            <v>103.75</v>
          </cell>
          <cell r="F516">
            <v>104.25</v>
          </cell>
        </row>
        <row r="517">
          <cell r="B517">
            <v>42815</v>
          </cell>
          <cell r="C517">
            <v>105.5</v>
          </cell>
          <cell r="D517">
            <v>106.25</v>
          </cell>
          <cell r="E517">
            <v>103.75</v>
          </cell>
          <cell r="F517">
            <v>104.25</v>
          </cell>
        </row>
        <row r="518">
          <cell r="B518">
            <v>42816</v>
          </cell>
          <cell r="C518">
            <v>105.5</v>
          </cell>
          <cell r="D518">
            <v>106.25</v>
          </cell>
          <cell r="E518">
            <v>103.75</v>
          </cell>
          <cell r="F518">
            <v>104.25</v>
          </cell>
        </row>
        <row r="519">
          <cell r="B519">
            <v>42817</v>
          </cell>
          <cell r="C519">
            <v>105.5</v>
          </cell>
          <cell r="D519">
            <v>106.25</v>
          </cell>
          <cell r="E519">
            <v>103.75</v>
          </cell>
          <cell r="F519">
            <v>104.25</v>
          </cell>
        </row>
        <row r="520">
          <cell r="B520">
            <v>42818</v>
          </cell>
          <cell r="C520">
            <v>105.706</v>
          </cell>
          <cell r="D520">
            <v>106.11</v>
          </cell>
          <cell r="E520">
            <v>104.24299999999999</v>
          </cell>
          <cell r="F520">
            <v>104.59699999999999</v>
          </cell>
        </row>
        <row r="521">
          <cell r="B521">
            <v>42821</v>
          </cell>
          <cell r="C521">
            <v>105.5</v>
          </cell>
          <cell r="D521">
            <v>106.25</v>
          </cell>
          <cell r="E521">
            <v>103.75</v>
          </cell>
          <cell r="F521">
            <v>104.25</v>
          </cell>
        </row>
        <row r="522">
          <cell r="B522">
            <v>42822</v>
          </cell>
          <cell r="C522">
            <v>105.8</v>
          </cell>
          <cell r="D522">
            <v>106.65</v>
          </cell>
          <cell r="E522">
            <v>104.42400000000001</v>
          </cell>
          <cell r="F522">
            <v>104.77800000000001</v>
          </cell>
        </row>
        <row r="523">
          <cell r="B523">
            <v>42823</v>
          </cell>
          <cell r="C523">
            <v>105.5</v>
          </cell>
          <cell r="D523">
            <v>106.25</v>
          </cell>
          <cell r="E523">
            <v>103.75</v>
          </cell>
          <cell r="F523">
            <v>104.25</v>
          </cell>
        </row>
        <row r="524">
          <cell r="B524">
            <v>42824</v>
          </cell>
          <cell r="C524">
            <v>105.85</v>
          </cell>
          <cell r="D524">
            <v>106.7</v>
          </cell>
          <cell r="E524">
            <v>104.726</v>
          </cell>
          <cell r="F524">
            <v>105.081</v>
          </cell>
        </row>
        <row r="525">
          <cell r="B525">
            <v>42825</v>
          </cell>
          <cell r="C525">
            <v>105.5</v>
          </cell>
          <cell r="D525">
            <v>106.25</v>
          </cell>
          <cell r="E525">
            <v>104.702</v>
          </cell>
          <cell r="F525">
            <v>105.057</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1">
          <cell r="B461">
            <v>42737</v>
          </cell>
          <cell r="C461">
            <v>103.8</v>
          </cell>
          <cell r="D461">
            <v>104.6</v>
          </cell>
          <cell r="E461">
            <v>106.249</v>
          </cell>
          <cell r="F461">
            <v>106.755</v>
          </cell>
        </row>
        <row r="462">
          <cell r="B462">
            <v>42738</v>
          </cell>
          <cell r="C462">
            <v>104.16</v>
          </cell>
          <cell r="D462">
            <v>105.1</v>
          </cell>
          <cell r="E462">
            <v>106.61</v>
          </cell>
          <cell r="F462">
            <v>107.42</v>
          </cell>
        </row>
        <row r="463">
          <cell r="B463">
            <v>42739</v>
          </cell>
          <cell r="C463">
            <v>104.55</v>
          </cell>
          <cell r="D463">
            <v>105.42</v>
          </cell>
          <cell r="E463">
            <v>107.46</v>
          </cell>
          <cell r="F463">
            <v>108.28</v>
          </cell>
        </row>
        <row r="464">
          <cell r="B464">
            <v>42740</v>
          </cell>
          <cell r="C464">
            <v>104.6</v>
          </cell>
          <cell r="D464">
            <v>105.42</v>
          </cell>
          <cell r="E464">
            <v>107.69</v>
          </cell>
          <cell r="F464">
            <v>108.52</v>
          </cell>
        </row>
        <row r="465">
          <cell r="B465">
            <v>42741</v>
          </cell>
          <cell r="C465">
            <v>104.55</v>
          </cell>
          <cell r="D465">
            <v>105.42</v>
          </cell>
          <cell r="E465">
            <v>106</v>
          </cell>
          <cell r="F465">
            <v>107</v>
          </cell>
        </row>
        <row r="466">
          <cell r="B466">
            <v>42744</v>
          </cell>
          <cell r="C466">
            <v>104.333</v>
          </cell>
          <cell r="D466">
            <v>105.268</v>
          </cell>
          <cell r="E466">
            <v>106</v>
          </cell>
          <cell r="F466">
            <v>107</v>
          </cell>
        </row>
        <row r="467">
          <cell r="B467">
            <v>42745</v>
          </cell>
          <cell r="C467">
            <v>104.48</v>
          </cell>
          <cell r="D467">
            <v>105.417</v>
          </cell>
          <cell r="E467">
            <v>107.14</v>
          </cell>
          <cell r="F467">
            <v>107.75</v>
          </cell>
        </row>
        <row r="468">
          <cell r="B468">
            <v>42746</v>
          </cell>
          <cell r="C468">
            <v>104.059</v>
          </cell>
          <cell r="D468">
            <v>104.991</v>
          </cell>
          <cell r="E468">
            <v>106</v>
          </cell>
          <cell r="F468">
            <v>107</v>
          </cell>
        </row>
        <row r="469">
          <cell r="B469">
            <v>42747</v>
          </cell>
          <cell r="C469">
            <v>104.429</v>
          </cell>
          <cell r="D469">
            <v>105.364</v>
          </cell>
          <cell r="E469">
            <v>106</v>
          </cell>
          <cell r="F469">
            <v>107</v>
          </cell>
        </row>
        <row r="470">
          <cell r="B470">
            <v>42748</v>
          </cell>
          <cell r="C470">
            <v>104.81100000000001</v>
          </cell>
          <cell r="D470">
            <v>105.75</v>
          </cell>
          <cell r="E470">
            <v>106</v>
          </cell>
          <cell r="F470">
            <v>107</v>
          </cell>
        </row>
        <row r="471">
          <cell r="B471">
            <v>42751</v>
          </cell>
          <cell r="C471">
            <v>104.482</v>
          </cell>
          <cell r="D471">
            <v>105.417</v>
          </cell>
          <cell r="E471">
            <v>106</v>
          </cell>
          <cell r="F471">
            <v>107</v>
          </cell>
        </row>
        <row r="472">
          <cell r="B472">
            <v>42752</v>
          </cell>
          <cell r="C472">
            <v>104.559</v>
          </cell>
          <cell r="D472">
            <v>105.495</v>
          </cell>
          <cell r="E472">
            <v>106</v>
          </cell>
          <cell r="F472">
            <v>107</v>
          </cell>
        </row>
        <row r="473">
          <cell r="B473">
            <v>42753</v>
          </cell>
          <cell r="C473">
            <v>104.425</v>
          </cell>
          <cell r="D473">
            <v>105.35899999999999</v>
          </cell>
          <cell r="E473">
            <v>106.687</v>
          </cell>
          <cell r="F473">
            <v>107.194</v>
          </cell>
        </row>
        <row r="474">
          <cell r="B474">
            <v>42754</v>
          </cell>
          <cell r="C474">
            <v>104.49</v>
          </cell>
          <cell r="D474">
            <v>105.42400000000001</v>
          </cell>
          <cell r="E474">
            <v>106</v>
          </cell>
          <cell r="F474">
            <v>107</v>
          </cell>
        </row>
        <row r="475">
          <cell r="B475">
            <v>42755</v>
          </cell>
          <cell r="C475">
            <v>103</v>
          </cell>
          <cell r="D475">
            <v>103.75</v>
          </cell>
          <cell r="E475">
            <v>106</v>
          </cell>
          <cell r="F475">
            <v>107</v>
          </cell>
        </row>
        <row r="476">
          <cell r="B476">
            <v>42758</v>
          </cell>
          <cell r="C476">
            <v>104.4</v>
          </cell>
          <cell r="D476">
            <v>105.333</v>
          </cell>
          <cell r="E476">
            <v>106.596</v>
          </cell>
          <cell r="F476">
            <v>107.102</v>
          </cell>
        </row>
        <row r="477">
          <cell r="B477">
            <v>42759</v>
          </cell>
          <cell r="C477">
            <v>104.04600000000001</v>
          </cell>
          <cell r="D477">
            <v>105.155</v>
          </cell>
          <cell r="E477">
            <v>106.556</v>
          </cell>
          <cell r="F477">
            <v>107.062</v>
          </cell>
        </row>
        <row r="478">
          <cell r="B478">
            <v>42760</v>
          </cell>
          <cell r="C478">
            <v>104.19499999999999</v>
          </cell>
          <cell r="D478">
            <v>105.125</v>
          </cell>
          <cell r="E478">
            <v>106</v>
          </cell>
          <cell r="F478">
            <v>107</v>
          </cell>
        </row>
        <row r="479">
          <cell r="B479">
            <v>42761</v>
          </cell>
          <cell r="C479">
            <v>104.41200000000001</v>
          </cell>
          <cell r="D479">
            <v>105.34399999999999</v>
          </cell>
          <cell r="E479">
            <v>106</v>
          </cell>
          <cell r="F479">
            <v>107</v>
          </cell>
        </row>
        <row r="480">
          <cell r="B480">
            <v>42762</v>
          </cell>
          <cell r="C480">
            <v>103</v>
          </cell>
          <cell r="D480">
            <v>103.75</v>
          </cell>
          <cell r="E480">
            <v>106</v>
          </cell>
          <cell r="F480">
            <v>107</v>
          </cell>
        </row>
        <row r="481">
          <cell r="B481">
            <v>42765</v>
          </cell>
          <cell r="C481">
            <v>103</v>
          </cell>
          <cell r="D481">
            <v>103.75</v>
          </cell>
          <cell r="E481">
            <v>106</v>
          </cell>
          <cell r="F481">
            <v>107</v>
          </cell>
        </row>
        <row r="482">
          <cell r="B482">
            <v>42766</v>
          </cell>
          <cell r="C482">
            <v>103.8</v>
          </cell>
          <cell r="D482">
            <v>104.72499999999999</v>
          </cell>
          <cell r="E482">
            <v>106</v>
          </cell>
          <cell r="F482">
            <v>107</v>
          </cell>
        </row>
        <row r="483">
          <cell r="B483">
            <v>42767</v>
          </cell>
          <cell r="C483">
            <v>104.063</v>
          </cell>
          <cell r="D483">
            <v>104.99</v>
          </cell>
          <cell r="E483">
            <v>106</v>
          </cell>
          <cell r="F483">
            <v>107</v>
          </cell>
        </row>
        <row r="484">
          <cell r="B484">
            <v>42768</v>
          </cell>
          <cell r="C484">
            <v>103</v>
          </cell>
          <cell r="D484">
            <v>103.75</v>
          </cell>
          <cell r="E484">
            <v>106</v>
          </cell>
          <cell r="F484">
            <v>107</v>
          </cell>
        </row>
        <row r="485">
          <cell r="B485">
            <v>42769</v>
          </cell>
          <cell r="C485">
            <v>103</v>
          </cell>
          <cell r="D485">
            <v>103.75</v>
          </cell>
          <cell r="E485">
            <v>106</v>
          </cell>
          <cell r="F485">
            <v>107</v>
          </cell>
        </row>
        <row r="486">
          <cell r="B486">
            <v>42772</v>
          </cell>
          <cell r="C486">
            <v>103.3</v>
          </cell>
          <cell r="D486">
            <v>104.45</v>
          </cell>
          <cell r="E486">
            <v>105.97199999999999</v>
          </cell>
          <cell r="F486">
            <v>106.473</v>
          </cell>
        </row>
        <row r="487">
          <cell r="B487">
            <v>42773</v>
          </cell>
          <cell r="C487">
            <v>103.873</v>
          </cell>
          <cell r="D487">
            <v>104.149</v>
          </cell>
          <cell r="E487">
            <v>105.649</v>
          </cell>
          <cell r="F487">
            <v>106.148</v>
          </cell>
        </row>
        <row r="488">
          <cell r="B488">
            <v>42774</v>
          </cell>
          <cell r="C488">
            <v>103.956</v>
          </cell>
          <cell r="D488">
            <v>104.232</v>
          </cell>
          <cell r="E488">
            <v>105.771</v>
          </cell>
          <cell r="F488">
            <v>106.271</v>
          </cell>
        </row>
        <row r="489">
          <cell r="B489">
            <v>42775</v>
          </cell>
          <cell r="C489">
            <v>103.863</v>
          </cell>
          <cell r="D489">
            <v>104.139</v>
          </cell>
          <cell r="E489">
            <v>105.51300000000001</v>
          </cell>
          <cell r="F489">
            <v>106.011</v>
          </cell>
        </row>
        <row r="490">
          <cell r="B490">
            <v>42776</v>
          </cell>
          <cell r="C490">
            <v>103</v>
          </cell>
          <cell r="D490">
            <v>103.75</v>
          </cell>
          <cell r="E490">
            <v>106</v>
          </cell>
          <cell r="F490">
            <v>107</v>
          </cell>
        </row>
        <row r="491">
          <cell r="B491">
            <v>42779</v>
          </cell>
          <cell r="C491">
            <v>103.886</v>
          </cell>
          <cell r="D491">
            <v>104.161</v>
          </cell>
          <cell r="E491">
            <v>106</v>
          </cell>
          <cell r="F491">
            <v>107</v>
          </cell>
        </row>
        <row r="492">
          <cell r="B492">
            <v>42780</v>
          </cell>
          <cell r="C492">
            <v>103.96299999999999</v>
          </cell>
          <cell r="D492">
            <v>104.239</v>
          </cell>
          <cell r="E492">
            <v>106</v>
          </cell>
          <cell r="F492">
            <v>107</v>
          </cell>
        </row>
        <row r="493">
          <cell r="B493">
            <v>42781</v>
          </cell>
          <cell r="C493">
            <v>103.505</v>
          </cell>
          <cell r="D493">
            <v>103.779</v>
          </cell>
          <cell r="E493">
            <v>106</v>
          </cell>
          <cell r="F493">
            <v>107</v>
          </cell>
        </row>
        <row r="494">
          <cell r="B494">
            <v>42782</v>
          </cell>
          <cell r="C494">
            <v>103.517</v>
          </cell>
          <cell r="D494">
            <v>103.791</v>
          </cell>
          <cell r="E494">
            <v>106</v>
          </cell>
          <cell r="F494">
            <v>107</v>
          </cell>
        </row>
        <row r="495">
          <cell r="B495">
            <v>42783</v>
          </cell>
          <cell r="C495">
            <v>103</v>
          </cell>
          <cell r="D495">
            <v>103.75</v>
          </cell>
          <cell r="E495">
            <v>106</v>
          </cell>
          <cell r="F495">
            <v>107</v>
          </cell>
        </row>
        <row r="496">
          <cell r="B496">
            <v>42786</v>
          </cell>
          <cell r="C496">
            <v>103.523</v>
          </cell>
          <cell r="D496">
            <v>103.797</v>
          </cell>
          <cell r="E496">
            <v>105.31</v>
          </cell>
          <cell r="F496">
            <v>105.806</v>
          </cell>
        </row>
        <row r="497">
          <cell r="B497">
            <v>42787</v>
          </cell>
          <cell r="C497">
            <v>103.611</v>
          </cell>
          <cell r="D497">
            <v>103.88500000000001</v>
          </cell>
          <cell r="E497">
            <v>105.548</v>
          </cell>
          <cell r="F497">
            <v>106.045</v>
          </cell>
        </row>
        <row r="498">
          <cell r="B498">
            <v>42788</v>
          </cell>
          <cell r="C498">
            <v>103.494</v>
          </cell>
          <cell r="D498">
            <v>103.768</v>
          </cell>
          <cell r="E498">
            <v>106</v>
          </cell>
          <cell r="F498">
            <v>107</v>
          </cell>
        </row>
        <row r="499">
          <cell r="B499">
            <v>42789</v>
          </cell>
          <cell r="C499">
            <v>103</v>
          </cell>
          <cell r="D499">
            <v>103.75</v>
          </cell>
          <cell r="E499">
            <v>106</v>
          </cell>
          <cell r="F499">
            <v>107</v>
          </cell>
        </row>
        <row r="500">
          <cell r="B500">
            <v>42790</v>
          </cell>
          <cell r="C500">
            <v>103</v>
          </cell>
          <cell r="D500">
            <v>103.75</v>
          </cell>
          <cell r="E500">
            <v>106</v>
          </cell>
          <cell r="F500">
            <v>107</v>
          </cell>
        </row>
        <row r="501">
          <cell r="B501">
            <v>42793</v>
          </cell>
          <cell r="C501">
            <v>103</v>
          </cell>
          <cell r="D501">
            <v>103.75</v>
          </cell>
          <cell r="E501">
            <v>106</v>
          </cell>
          <cell r="F501">
            <v>107</v>
          </cell>
        </row>
        <row r="502">
          <cell r="B502">
            <v>42794</v>
          </cell>
          <cell r="C502">
            <v>104.45099999999999</v>
          </cell>
          <cell r="D502">
            <v>104.727</v>
          </cell>
          <cell r="E502">
            <v>106</v>
          </cell>
          <cell r="F502">
            <v>107</v>
          </cell>
        </row>
        <row r="503">
          <cell r="B503">
            <v>42795</v>
          </cell>
          <cell r="C503">
            <v>104.646</v>
          </cell>
          <cell r="D503">
            <v>104.923</v>
          </cell>
          <cell r="E503">
            <v>106</v>
          </cell>
          <cell r="F503">
            <v>107</v>
          </cell>
        </row>
        <row r="504">
          <cell r="B504">
            <v>42796</v>
          </cell>
          <cell r="C504">
            <v>104.651</v>
          </cell>
          <cell r="D504">
            <v>104.928</v>
          </cell>
          <cell r="E504">
            <v>106</v>
          </cell>
          <cell r="F504">
            <v>107</v>
          </cell>
        </row>
        <row r="505">
          <cell r="B505">
            <v>42797</v>
          </cell>
          <cell r="C505">
            <v>104.73699999999999</v>
          </cell>
          <cell r="D505">
            <v>105.10599999999999</v>
          </cell>
          <cell r="E505">
            <v>106.77</v>
          </cell>
          <cell r="F505">
            <v>107.374</v>
          </cell>
        </row>
        <row r="506">
          <cell r="B506">
            <v>42800</v>
          </cell>
          <cell r="C506">
            <v>104.7</v>
          </cell>
          <cell r="D506">
            <v>105.069</v>
          </cell>
          <cell r="E506">
            <v>106</v>
          </cell>
          <cell r="F506">
            <v>107</v>
          </cell>
        </row>
        <row r="507">
          <cell r="B507">
            <v>42801</v>
          </cell>
          <cell r="C507">
            <v>104.559</v>
          </cell>
          <cell r="D507">
            <v>104.92700000000001</v>
          </cell>
          <cell r="E507">
            <v>106</v>
          </cell>
          <cell r="F507">
            <v>107</v>
          </cell>
        </row>
        <row r="508">
          <cell r="B508">
            <v>42802</v>
          </cell>
          <cell r="C508">
            <v>104.65600000000001</v>
          </cell>
          <cell r="D508">
            <v>105.02500000000001</v>
          </cell>
          <cell r="E508">
            <v>106</v>
          </cell>
          <cell r="F508">
            <v>107</v>
          </cell>
        </row>
        <row r="509">
          <cell r="B509">
            <v>42803</v>
          </cell>
          <cell r="C509">
            <v>104.45699999999999</v>
          </cell>
          <cell r="D509">
            <v>104.825</v>
          </cell>
          <cell r="E509">
            <v>106</v>
          </cell>
          <cell r="F509">
            <v>107</v>
          </cell>
        </row>
        <row r="510">
          <cell r="B510">
            <v>42804</v>
          </cell>
          <cell r="C510">
            <v>104.551</v>
          </cell>
          <cell r="D510">
            <v>104.919</v>
          </cell>
          <cell r="E510">
            <v>106</v>
          </cell>
          <cell r="F510">
            <v>107</v>
          </cell>
        </row>
        <row r="511">
          <cell r="B511">
            <v>42807</v>
          </cell>
          <cell r="C511">
            <v>104.224</v>
          </cell>
          <cell r="D511">
            <v>104.59099999999999</v>
          </cell>
          <cell r="E511">
            <v>106</v>
          </cell>
          <cell r="F511">
            <v>107</v>
          </cell>
        </row>
        <row r="512">
          <cell r="B512">
            <v>42808</v>
          </cell>
          <cell r="C512">
            <v>104.48</v>
          </cell>
          <cell r="D512">
            <v>104.848</v>
          </cell>
          <cell r="E512">
            <v>106</v>
          </cell>
          <cell r="F512">
            <v>107</v>
          </cell>
        </row>
        <row r="513">
          <cell r="B513">
            <v>42809</v>
          </cell>
          <cell r="C513">
            <v>104.762</v>
          </cell>
          <cell r="D513">
            <v>105.131</v>
          </cell>
          <cell r="E513">
            <v>106</v>
          </cell>
          <cell r="F513">
            <v>107</v>
          </cell>
        </row>
        <row r="514">
          <cell r="B514">
            <v>42810</v>
          </cell>
          <cell r="C514">
            <v>104.65</v>
          </cell>
          <cell r="D514">
            <v>105.018</v>
          </cell>
          <cell r="E514">
            <v>106</v>
          </cell>
          <cell r="F514">
            <v>107</v>
          </cell>
        </row>
        <row r="515">
          <cell r="B515">
            <v>42811</v>
          </cell>
          <cell r="C515">
            <v>104.804</v>
          </cell>
          <cell r="D515">
            <v>105.172</v>
          </cell>
          <cell r="E515">
            <v>106</v>
          </cell>
          <cell r="F515">
            <v>107</v>
          </cell>
        </row>
        <row r="516">
          <cell r="B516">
            <v>42814</v>
          </cell>
          <cell r="C516">
            <v>104.869</v>
          </cell>
          <cell r="D516">
            <v>105.238</v>
          </cell>
          <cell r="E516">
            <v>106.895</v>
          </cell>
          <cell r="F516">
            <v>107.498</v>
          </cell>
        </row>
        <row r="517">
          <cell r="B517">
            <v>42815</v>
          </cell>
          <cell r="C517">
            <v>104.90600000000001</v>
          </cell>
          <cell r="D517">
            <v>105.27500000000001</v>
          </cell>
          <cell r="E517">
            <v>106</v>
          </cell>
          <cell r="F517">
            <v>107</v>
          </cell>
        </row>
        <row r="518">
          <cell r="B518">
            <v>42816</v>
          </cell>
          <cell r="C518">
            <v>104.861</v>
          </cell>
          <cell r="D518">
            <v>105.229</v>
          </cell>
          <cell r="E518">
            <v>106.974</v>
          </cell>
          <cell r="F518">
            <v>107.577</v>
          </cell>
        </row>
        <row r="519">
          <cell r="B519">
            <v>42817</v>
          </cell>
          <cell r="C519">
            <v>104.95699999999999</v>
          </cell>
          <cell r="D519">
            <v>105.32599999999999</v>
          </cell>
          <cell r="E519">
            <v>107.03</v>
          </cell>
          <cell r="F519">
            <v>107.633</v>
          </cell>
        </row>
        <row r="520">
          <cell r="B520">
            <v>42818</v>
          </cell>
          <cell r="C520">
            <v>104.744</v>
          </cell>
          <cell r="D520">
            <v>105.11199999999999</v>
          </cell>
          <cell r="E520">
            <v>107.10899999999999</v>
          </cell>
          <cell r="F520">
            <v>107.712</v>
          </cell>
        </row>
        <row r="521">
          <cell r="B521">
            <v>42821</v>
          </cell>
          <cell r="C521">
            <v>105.214</v>
          </cell>
          <cell r="D521">
            <v>105.583</v>
          </cell>
          <cell r="E521">
            <v>107.875</v>
          </cell>
          <cell r="F521">
            <v>108.483</v>
          </cell>
        </row>
        <row r="522">
          <cell r="B522">
            <v>42822</v>
          </cell>
          <cell r="C522">
            <v>105.1</v>
          </cell>
          <cell r="D522">
            <v>106.05</v>
          </cell>
          <cell r="E522">
            <v>107.886</v>
          </cell>
          <cell r="F522">
            <v>108.494</v>
          </cell>
        </row>
        <row r="523">
          <cell r="B523">
            <v>42823</v>
          </cell>
          <cell r="C523">
            <v>105.3</v>
          </cell>
          <cell r="D523">
            <v>106.3</v>
          </cell>
          <cell r="E523">
            <v>108.029</v>
          </cell>
          <cell r="F523">
            <v>108.63800000000001</v>
          </cell>
        </row>
        <row r="524">
          <cell r="B524">
            <v>42824</v>
          </cell>
          <cell r="C524">
            <v>105.55</v>
          </cell>
          <cell r="D524">
            <v>106.39</v>
          </cell>
          <cell r="E524">
            <v>108.42</v>
          </cell>
          <cell r="F524">
            <v>108.93</v>
          </cell>
        </row>
        <row r="525">
          <cell r="B525">
            <v>42825</v>
          </cell>
          <cell r="C525">
            <v>105.6</v>
          </cell>
          <cell r="D525">
            <v>106.4</v>
          </cell>
          <cell r="E525">
            <v>108.28400000000001</v>
          </cell>
          <cell r="F525">
            <v>108.89400000000001</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1">
          <cell r="B461">
            <v>42737</v>
          </cell>
          <cell r="C461">
            <v>98.263999999999996</v>
          </cell>
          <cell r="D461">
            <v>98.938999999999993</v>
          </cell>
        </row>
        <row r="462">
          <cell r="B462">
            <v>42738</v>
          </cell>
          <cell r="C462">
            <v>99.8</v>
          </cell>
          <cell r="D462">
            <v>101.05</v>
          </cell>
        </row>
        <row r="463">
          <cell r="B463">
            <v>42739</v>
          </cell>
          <cell r="C463">
            <v>99.873999999999995</v>
          </cell>
          <cell r="D463">
            <v>100.562</v>
          </cell>
        </row>
        <row r="464">
          <cell r="B464">
            <v>42740</v>
          </cell>
          <cell r="C464">
            <v>100</v>
          </cell>
          <cell r="D464">
            <v>101.5</v>
          </cell>
        </row>
        <row r="465">
          <cell r="B465">
            <v>42741</v>
          </cell>
          <cell r="C465">
            <v>100.05</v>
          </cell>
          <cell r="D465">
            <v>101.15</v>
          </cell>
        </row>
        <row r="466">
          <cell r="B466">
            <v>42744</v>
          </cell>
          <cell r="C466">
            <v>100.334</v>
          </cell>
          <cell r="D466">
            <v>101.026</v>
          </cell>
        </row>
        <row r="467">
          <cell r="B467">
            <v>42745</v>
          </cell>
          <cell r="C467">
            <v>100.05200000000001</v>
          </cell>
          <cell r="D467">
            <v>100.741</v>
          </cell>
        </row>
        <row r="468">
          <cell r="B468">
            <v>42746</v>
          </cell>
          <cell r="C468">
            <v>100.273</v>
          </cell>
          <cell r="D468">
            <v>100.964</v>
          </cell>
        </row>
        <row r="469">
          <cell r="B469">
            <v>42747</v>
          </cell>
          <cell r="C469">
            <v>99.786000000000001</v>
          </cell>
          <cell r="D469">
            <v>100.473</v>
          </cell>
        </row>
        <row r="470">
          <cell r="B470">
            <v>42748</v>
          </cell>
          <cell r="C470">
            <v>100.286</v>
          </cell>
          <cell r="D470">
            <v>100.977</v>
          </cell>
        </row>
        <row r="471">
          <cell r="B471">
            <v>42751</v>
          </cell>
          <cell r="C471">
            <v>99.881</v>
          </cell>
          <cell r="D471">
            <v>100.568</v>
          </cell>
        </row>
        <row r="472">
          <cell r="B472">
            <v>42752</v>
          </cell>
          <cell r="C472">
            <v>100.119</v>
          </cell>
          <cell r="D472">
            <v>100.80800000000001</v>
          </cell>
        </row>
        <row r="473">
          <cell r="B473">
            <v>42753</v>
          </cell>
          <cell r="C473">
            <v>99.864999999999995</v>
          </cell>
          <cell r="D473">
            <v>100.55200000000001</v>
          </cell>
        </row>
        <row r="474">
          <cell r="B474">
            <v>42754</v>
          </cell>
          <cell r="C474">
            <v>99.51</v>
          </cell>
          <cell r="D474">
            <v>100.194</v>
          </cell>
        </row>
        <row r="475">
          <cell r="B475">
            <v>42755</v>
          </cell>
          <cell r="C475">
            <v>99.436000000000007</v>
          </cell>
          <cell r="D475">
            <v>100.119</v>
          </cell>
        </row>
        <row r="476">
          <cell r="B476">
            <v>42758</v>
          </cell>
          <cell r="C476">
            <v>99.864000000000004</v>
          </cell>
          <cell r="D476">
            <v>100.551</v>
          </cell>
        </row>
        <row r="477">
          <cell r="B477">
            <v>42759</v>
          </cell>
          <cell r="C477">
            <v>99.301000000000002</v>
          </cell>
          <cell r="D477">
            <v>100.751</v>
          </cell>
        </row>
        <row r="478">
          <cell r="B478">
            <v>42760</v>
          </cell>
          <cell r="C478">
            <v>98</v>
          </cell>
          <cell r="D478">
            <v>99</v>
          </cell>
        </row>
        <row r="479">
          <cell r="B479">
            <v>42761</v>
          </cell>
          <cell r="C479">
            <v>98</v>
          </cell>
          <cell r="D479">
            <v>99</v>
          </cell>
        </row>
        <row r="480">
          <cell r="B480">
            <v>42762</v>
          </cell>
          <cell r="C480">
            <v>98</v>
          </cell>
          <cell r="D480">
            <v>99</v>
          </cell>
        </row>
        <row r="481">
          <cell r="B481">
            <v>42765</v>
          </cell>
          <cell r="C481">
            <v>98.188999999999993</v>
          </cell>
          <cell r="D481">
            <v>98.861000000000004</v>
          </cell>
        </row>
        <row r="482">
          <cell r="B482">
            <v>42766</v>
          </cell>
          <cell r="C482">
            <v>98</v>
          </cell>
          <cell r="D482">
            <v>99</v>
          </cell>
        </row>
        <row r="483">
          <cell r="B483">
            <v>42767</v>
          </cell>
          <cell r="C483">
            <v>98</v>
          </cell>
          <cell r="D483">
            <v>99</v>
          </cell>
        </row>
        <row r="484">
          <cell r="B484">
            <v>42768</v>
          </cell>
          <cell r="C484">
            <v>98</v>
          </cell>
          <cell r="D484">
            <v>99</v>
          </cell>
        </row>
        <row r="485">
          <cell r="B485">
            <v>42769</v>
          </cell>
          <cell r="C485">
            <v>98</v>
          </cell>
          <cell r="D485">
            <v>99</v>
          </cell>
        </row>
        <row r="486">
          <cell r="B486">
            <v>42772</v>
          </cell>
          <cell r="C486">
            <v>97.8</v>
          </cell>
          <cell r="D486">
            <v>98.9</v>
          </cell>
        </row>
        <row r="487">
          <cell r="B487">
            <v>42773</v>
          </cell>
          <cell r="C487">
            <v>98.364999999999995</v>
          </cell>
          <cell r="D487">
            <v>99.037999999999997</v>
          </cell>
        </row>
        <row r="488">
          <cell r="B488">
            <v>42774</v>
          </cell>
          <cell r="C488">
            <v>98.322999999999993</v>
          </cell>
          <cell r="D488">
            <v>98.995000000000005</v>
          </cell>
        </row>
        <row r="489">
          <cell r="B489">
            <v>42775</v>
          </cell>
          <cell r="C489">
            <v>97.903000000000006</v>
          </cell>
          <cell r="D489">
            <v>98.570999999999998</v>
          </cell>
        </row>
        <row r="490">
          <cell r="B490">
            <v>42776</v>
          </cell>
          <cell r="C490">
            <v>97.3</v>
          </cell>
          <cell r="D490">
            <v>98.7</v>
          </cell>
        </row>
        <row r="491">
          <cell r="B491">
            <v>42779</v>
          </cell>
          <cell r="C491">
            <v>98</v>
          </cell>
          <cell r="D491">
            <v>99</v>
          </cell>
        </row>
        <row r="492">
          <cell r="B492">
            <v>42780</v>
          </cell>
          <cell r="C492">
            <v>98</v>
          </cell>
          <cell r="D492">
            <v>99</v>
          </cell>
        </row>
        <row r="493">
          <cell r="B493">
            <v>42781</v>
          </cell>
          <cell r="C493">
            <v>98</v>
          </cell>
          <cell r="D493">
            <v>99</v>
          </cell>
        </row>
        <row r="494">
          <cell r="B494">
            <v>42782</v>
          </cell>
          <cell r="C494">
            <v>98</v>
          </cell>
          <cell r="D494">
            <v>99</v>
          </cell>
        </row>
        <row r="495">
          <cell r="B495">
            <v>42783</v>
          </cell>
          <cell r="C495">
            <v>98</v>
          </cell>
          <cell r="D495">
            <v>99</v>
          </cell>
        </row>
        <row r="496">
          <cell r="B496">
            <v>42786</v>
          </cell>
          <cell r="C496">
            <v>97.460999999999999</v>
          </cell>
          <cell r="D496">
            <v>98.125</v>
          </cell>
        </row>
        <row r="497">
          <cell r="B497">
            <v>42787</v>
          </cell>
          <cell r="C497">
            <v>97.647999999999996</v>
          </cell>
          <cell r="D497">
            <v>98.313000000000002</v>
          </cell>
        </row>
        <row r="498">
          <cell r="B498">
            <v>42788</v>
          </cell>
          <cell r="C498">
            <v>98</v>
          </cell>
          <cell r="D498">
            <v>99</v>
          </cell>
        </row>
        <row r="499">
          <cell r="B499">
            <v>42789</v>
          </cell>
          <cell r="C499">
            <v>98</v>
          </cell>
          <cell r="D499">
            <v>99</v>
          </cell>
        </row>
        <row r="500">
          <cell r="B500">
            <v>42790</v>
          </cell>
          <cell r="C500">
            <v>98</v>
          </cell>
          <cell r="D500">
            <v>99</v>
          </cell>
        </row>
        <row r="501">
          <cell r="B501">
            <v>42793</v>
          </cell>
          <cell r="C501">
            <v>98.84</v>
          </cell>
          <cell r="D501">
            <v>99.515000000000001</v>
          </cell>
        </row>
        <row r="502">
          <cell r="B502">
            <v>42794</v>
          </cell>
          <cell r="C502">
            <v>99.450999999999993</v>
          </cell>
          <cell r="D502">
            <v>100.131</v>
          </cell>
        </row>
        <row r="503">
          <cell r="B503">
            <v>42795</v>
          </cell>
          <cell r="C503">
            <v>99.334000000000003</v>
          </cell>
          <cell r="D503">
            <v>100.01300000000001</v>
          </cell>
        </row>
        <row r="504">
          <cell r="B504">
            <v>42796</v>
          </cell>
          <cell r="C504">
            <v>99.935000000000002</v>
          </cell>
          <cell r="D504">
            <v>100.619</v>
          </cell>
        </row>
        <row r="505">
          <cell r="B505">
            <v>42797</v>
          </cell>
          <cell r="C505">
            <v>100.13</v>
          </cell>
          <cell r="D505">
            <v>100.815</v>
          </cell>
        </row>
        <row r="506">
          <cell r="B506">
            <v>42800</v>
          </cell>
          <cell r="C506">
            <v>100.178</v>
          </cell>
          <cell r="D506">
            <v>100.864</v>
          </cell>
        </row>
        <row r="507">
          <cell r="B507">
            <v>42801</v>
          </cell>
          <cell r="C507">
            <v>100.089</v>
          </cell>
          <cell r="D507">
            <v>100.774</v>
          </cell>
        </row>
        <row r="508">
          <cell r="B508">
            <v>42802</v>
          </cell>
          <cell r="C508">
            <v>100.304</v>
          </cell>
          <cell r="D508">
            <v>100.991</v>
          </cell>
        </row>
        <row r="509">
          <cell r="B509">
            <v>42803</v>
          </cell>
          <cell r="C509">
            <v>100.035</v>
          </cell>
          <cell r="D509">
            <v>100.71899999999999</v>
          </cell>
        </row>
        <row r="510">
          <cell r="B510">
            <v>42804</v>
          </cell>
          <cell r="C510">
            <v>99.962999999999994</v>
          </cell>
          <cell r="D510">
            <v>100.646</v>
          </cell>
        </row>
        <row r="511">
          <cell r="B511">
            <v>42807</v>
          </cell>
          <cell r="C511">
            <v>99.131</v>
          </cell>
          <cell r="D511">
            <v>99.807000000000002</v>
          </cell>
        </row>
        <row r="512">
          <cell r="B512">
            <v>42808</v>
          </cell>
          <cell r="C512">
            <v>99.738</v>
          </cell>
          <cell r="D512">
            <v>100.419</v>
          </cell>
        </row>
        <row r="513">
          <cell r="B513">
            <v>42809</v>
          </cell>
          <cell r="C513">
            <v>100.038</v>
          </cell>
          <cell r="D513">
            <v>100.72199999999999</v>
          </cell>
        </row>
        <row r="514">
          <cell r="B514">
            <v>42810</v>
          </cell>
          <cell r="C514">
            <v>99.301000000000002</v>
          </cell>
          <cell r="D514">
            <v>99.977999999999994</v>
          </cell>
        </row>
        <row r="515">
          <cell r="B515">
            <v>42811</v>
          </cell>
          <cell r="C515">
            <v>99.844999999999999</v>
          </cell>
          <cell r="D515">
            <v>100.527</v>
          </cell>
        </row>
        <row r="516">
          <cell r="B516">
            <v>42814</v>
          </cell>
          <cell r="C516">
            <v>99.92</v>
          </cell>
          <cell r="D516">
            <v>100.602</v>
          </cell>
        </row>
        <row r="517">
          <cell r="B517">
            <v>42815</v>
          </cell>
          <cell r="C517">
            <v>100.169</v>
          </cell>
          <cell r="D517">
            <v>100.854</v>
          </cell>
        </row>
        <row r="518">
          <cell r="B518">
            <v>42816</v>
          </cell>
          <cell r="C518">
            <v>100.03700000000001</v>
          </cell>
          <cell r="D518">
            <v>100.72</v>
          </cell>
        </row>
        <row r="519">
          <cell r="B519">
            <v>42817</v>
          </cell>
          <cell r="C519">
            <v>100.54300000000001</v>
          </cell>
          <cell r="D519">
            <v>101.23</v>
          </cell>
        </row>
        <row r="520">
          <cell r="B520">
            <v>42818</v>
          </cell>
          <cell r="C520">
            <v>100.45699999999999</v>
          </cell>
          <cell r="D520">
            <v>101.14400000000001</v>
          </cell>
        </row>
        <row r="521">
          <cell r="B521">
            <v>42821</v>
          </cell>
          <cell r="C521">
            <v>101.3</v>
          </cell>
          <cell r="D521">
            <v>102.2</v>
          </cell>
        </row>
        <row r="522">
          <cell r="B522">
            <v>42822</v>
          </cell>
          <cell r="C522">
            <v>101.55</v>
          </cell>
          <cell r="D522">
            <v>102.5</v>
          </cell>
        </row>
        <row r="523">
          <cell r="B523">
            <v>42823</v>
          </cell>
          <cell r="C523">
            <v>101.93</v>
          </cell>
          <cell r="D523">
            <v>102.7</v>
          </cell>
        </row>
        <row r="524">
          <cell r="B524">
            <v>42824</v>
          </cell>
          <cell r="C524">
            <v>102.18</v>
          </cell>
          <cell r="D524">
            <v>102.7</v>
          </cell>
        </row>
        <row r="525">
          <cell r="B525">
            <v>42825</v>
          </cell>
          <cell r="C525">
            <v>102.33</v>
          </cell>
          <cell r="D525">
            <v>103.25</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
          <cell r="B2" t="str">
            <v>Гърция</v>
          </cell>
          <cell r="C2" t="str">
            <v>Ирландия</v>
          </cell>
          <cell r="D2" t="str">
            <v>Португалия</v>
          </cell>
          <cell r="E2" t="str">
            <v>Румъния</v>
          </cell>
          <cell r="F2" t="str">
            <v>България</v>
          </cell>
          <cell r="G2" t="str">
            <v>Франция</v>
          </cell>
          <cell r="H2" t="str">
            <v>Германия</v>
          </cell>
          <cell r="I2" t="str">
            <v>Италия</v>
          </cell>
          <cell r="J2" t="str">
            <v>Испания</v>
          </cell>
        </row>
        <row r="3">
          <cell r="A3" t="str">
            <v>III</v>
          </cell>
          <cell r="B3">
            <v>9.1199999999999992</v>
          </cell>
          <cell r="C3">
            <v>0.85</v>
          </cell>
          <cell r="D3">
            <v>2.84</v>
          </cell>
          <cell r="E3">
            <v>3.34</v>
          </cell>
          <cell r="F3">
            <v>2.66</v>
          </cell>
          <cell r="G3">
            <v>0.51</v>
          </cell>
          <cell r="H3">
            <v>0.17</v>
          </cell>
          <cell r="I3">
            <v>1.38</v>
          </cell>
          <cell r="J3">
            <v>1.54</v>
          </cell>
        </row>
        <row r="4">
          <cell r="A4" t="str">
            <v>IV</v>
          </cell>
          <cell r="B4">
            <v>9.0299999999999994</v>
          </cell>
          <cell r="C4">
            <v>0.86</v>
          </cell>
          <cell r="D4">
            <v>3.13</v>
          </cell>
          <cell r="E4">
            <v>3.49</v>
          </cell>
          <cell r="F4">
            <v>2.44</v>
          </cell>
          <cell r="G4">
            <v>0.51</v>
          </cell>
          <cell r="H4">
            <v>0.13</v>
          </cell>
          <cell r="I4">
            <v>1.44</v>
          </cell>
          <cell r="J4">
            <v>1.53</v>
          </cell>
        </row>
        <row r="5">
          <cell r="A5" t="str">
            <v>V</v>
          </cell>
          <cell r="B5">
            <v>7.64</v>
          </cell>
          <cell r="C5">
            <v>0.84</v>
          </cell>
          <cell r="D5">
            <v>3.15</v>
          </cell>
          <cell r="E5">
            <v>3.43</v>
          </cell>
          <cell r="F5">
            <v>2.37</v>
          </cell>
          <cell r="G5">
            <v>0.51</v>
          </cell>
          <cell r="H5">
            <v>0.13</v>
          </cell>
          <cell r="I5">
            <v>1.53</v>
          </cell>
          <cell r="J5">
            <v>1.57</v>
          </cell>
        </row>
        <row r="6">
          <cell r="A6" t="str">
            <v>VI</v>
          </cell>
          <cell r="B6">
            <v>7.92</v>
          </cell>
          <cell r="C6">
            <v>0.76</v>
          </cell>
          <cell r="D6">
            <v>3.2</v>
          </cell>
          <cell r="E6">
            <v>3.48</v>
          </cell>
          <cell r="F6">
            <v>2.4</v>
          </cell>
          <cell r="G6">
            <v>0.39</v>
          </cell>
          <cell r="H6">
            <v>-0.02</v>
          </cell>
          <cell r="I6">
            <v>1.45</v>
          </cell>
          <cell r="J6">
            <v>1.48</v>
          </cell>
        </row>
        <row r="7">
          <cell r="A7" t="str">
            <v>VII</v>
          </cell>
          <cell r="B7">
            <v>7.99</v>
          </cell>
          <cell r="C7">
            <v>0.47</v>
          </cell>
          <cell r="D7">
            <v>3.06</v>
          </cell>
          <cell r="E7">
            <v>3.14</v>
          </cell>
          <cell r="F7">
            <v>2.39</v>
          </cell>
          <cell r="G7">
            <v>0.17</v>
          </cell>
          <cell r="H7">
            <v>-0.15</v>
          </cell>
          <cell r="I7">
            <v>1.23</v>
          </cell>
          <cell r="J7">
            <v>1.17</v>
          </cell>
        </row>
        <row r="8">
          <cell r="A8" t="str">
            <v>VIII</v>
          </cell>
          <cell r="B8">
            <v>8.19</v>
          </cell>
          <cell r="C8">
            <v>0.4</v>
          </cell>
          <cell r="D8">
            <v>2.91</v>
          </cell>
          <cell r="E8">
            <v>2.93</v>
          </cell>
          <cell r="F8">
            <v>2.2799999999999998</v>
          </cell>
          <cell r="G8">
            <v>0.15</v>
          </cell>
          <cell r="H8">
            <v>-0.13</v>
          </cell>
          <cell r="I8">
            <v>1.18</v>
          </cell>
          <cell r="J8">
            <v>1.01</v>
          </cell>
        </row>
        <row r="9">
          <cell r="A9" t="str">
            <v>IX</v>
          </cell>
          <cell r="B9">
            <v>8.34</v>
          </cell>
          <cell r="C9">
            <v>0.42</v>
          </cell>
          <cell r="D9">
            <v>3.26</v>
          </cell>
          <cell r="E9">
            <v>2.92</v>
          </cell>
          <cell r="F9">
            <v>2.15</v>
          </cell>
          <cell r="G9">
            <v>0.18</v>
          </cell>
          <cell r="H9">
            <v>-0.09</v>
          </cell>
          <cell r="I9">
            <v>1.27</v>
          </cell>
          <cell r="J9">
            <v>1.04</v>
          </cell>
        </row>
        <row r="10">
          <cell r="A10" t="str">
            <v>X</v>
          </cell>
          <cell r="B10">
            <v>8.33</v>
          </cell>
          <cell r="C10">
            <v>0.5</v>
          </cell>
          <cell r="D10">
            <v>3.33</v>
          </cell>
          <cell r="E10">
            <v>2.94</v>
          </cell>
          <cell r="F10">
            <v>1.84</v>
          </cell>
          <cell r="G10">
            <v>0.33</v>
          </cell>
          <cell r="H10">
            <v>0</v>
          </cell>
          <cell r="I10">
            <v>1.45</v>
          </cell>
          <cell r="J10">
            <v>1.07</v>
          </cell>
        </row>
        <row r="11">
          <cell r="A11" t="str">
            <v>XI</v>
          </cell>
          <cell r="B11">
            <v>7.33</v>
          </cell>
          <cell r="C11">
            <v>0.85</v>
          </cell>
          <cell r="D11">
            <v>3.51</v>
          </cell>
          <cell r="E11">
            <v>3.56</v>
          </cell>
          <cell r="F11">
            <v>1.82</v>
          </cell>
          <cell r="G11">
            <v>0.67</v>
          </cell>
          <cell r="H11">
            <v>0.19</v>
          </cell>
          <cell r="I11">
            <v>1.94</v>
          </cell>
          <cell r="J11">
            <v>1.43</v>
          </cell>
        </row>
        <row r="12">
          <cell r="A12" t="str">
            <v>XII</v>
          </cell>
          <cell r="B12">
            <v>6.94</v>
          </cell>
          <cell r="C12">
            <v>0.84</v>
          </cell>
          <cell r="D12">
            <v>3.74</v>
          </cell>
          <cell r="E12">
            <v>3.73</v>
          </cell>
          <cell r="F12">
            <v>1.8</v>
          </cell>
          <cell r="G12">
            <v>0.75</v>
          </cell>
          <cell r="H12">
            <v>0.25</v>
          </cell>
          <cell r="I12">
            <v>1.89</v>
          </cell>
          <cell r="J12">
            <v>1.44</v>
          </cell>
        </row>
        <row r="13">
          <cell r="A13" t="str">
            <v>I</v>
          </cell>
          <cell r="B13">
            <v>7.04</v>
          </cell>
          <cell r="C13">
            <v>0.99</v>
          </cell>
          <cell r="D13">
            <v>3.95</v>
          </cell>
          <cell r="E13">
            <v>3.75</v>
          </cell>
          <cell r="F13">
            <v>1.77</v>
          </cell>
          <cell r="G13">
            <v>0.86</v>
          </cell>
          <cell r="H13">
            <v>0.25</v>
          </cell>
          <cell r="I13">
            <v>1.99</v>
          </cell>
          <cell r="J13">
            <v>1.46</v>
          </cell>
        </row>
        <row r="14">
          <cell r="A14" t="str">
            <v>II</v>
          </cell>
          <cell r="B14">
            <v>7.52</v>
          </cell>
          <cell r="C14">
            <v>1.06</v>
          </cell>
          <cell r="D14">
            <v>4.04</v>
          </cell>
          <cell r="E14">
            <v>3.96</v>
          </cell>
          <cell r="F14">
            <v>1.75</v>
          </cell>
          <cell r="G14">
            <v>1.03</v>
          </cell>
          <cell r="H14">
            <v>0.26</v>
          </cell>
          <cell r="I14">
            <v>2.35</v>
          </cell>
          <cell r="J14">
            <v>1.7</v>
          </cell>
        </row>
        <row r="15">
          <cell r="A15" t="str">
            <v>III</v>
          </cell>
          <cell r="B15">
            <v>7.17</v>
          </cell>
          <cell r="C15">
            <v>1.05</v>
          </cell>
          <cell r="D15">
            <v>3.99</v>
          </cell>
          <cell r="E15">
            <v>3.99</v>
          </cell>
          <cell r="F15">
            <v>1.73</v>
          </cell>
          <cell r="G15">
            <v>1.02</v>
          </cell>
          <cell r="H15">
            <v>0.35</v>
          </cell>
          <cell r="I15">
            <v>2.4</v>
          </cell>
          <cell r="J15">
            <v>1.72</v>
          </cell>
        </row>
      </sheetData>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10 years and 6 months</v>
          </cell>
        </row>
        <row r="6">
          <cell r="B6" t="str">
            <v>V</v>
          </cell>
          <cell r="D6">
            <v>2.33</v>
          </cell>
        </row>
        <row r="7">
          <cell r="B7" t="str">
            <v>I</v>
          </cell>
          <cell r="D7">
            <v>4.22</v>
          </cell>
        </row>
        <row r="8">
          <cell r="B8" t="str">
            <v>II</v>
          </cell>
          <cell r="C8">
            <v>3.55</v>
          </cell>
          <cell r="D8">
            <v>3.07</v>
          </cell>
        </row>
        <row r="9">
          <cell r="B9" t="str">
            <v>III</v>
          </cell>
          <cell r="D9">
            <v>1.92</v>
          </cell>
        </row>
      </sheetData>
      <sheetData sheetId="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Chart4"/>
      <sheetName val="Chart2"/>
      <sheetName val="Chart3"/>
      <sheetName val="Chart5"/>
      <sheetName val="Chart7"/>
      <sheetName val="Chart6"/>
      <sheetName val="Chart8"/>
      <sheetName val="Chart9"/>
      <sheetName val="Chart11"/>
      <sheetName val="Chart12"/>
      <sheetName val="Chart10"/>
      <sheetName val="Chart13"/>
      <sheetName val="Chart14"/>
      <sheetName val="Chart16"/>
      <sheetName val="Chart15"/>
      <sheetName val="Chart17"/>
      <sheetName val="Chart18"/>
      <sheetName val="Chart19"/>
      <sheetName val="Chart20"/>
      <sheetName val="Chart21"/>
      <sheetName val="Chart22"/>
      <sheetName val="Chart23"/>
      <sheetName val="Chart24"/>
      <sheetName val="Chart25"/>
      <sheetName val="Sheet1"/>
      <sheetName val="Sheet3"/>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ow r="4">
          <cell r="A4" t="str">
            <v>31.III.2014</v>
          </cell>
          <cell r="B4">
            <v>2242.94</v>
          </cell>
          <cell r="C4">
            <v>61.41</v>
          </cell>
        </row>
        <row r="5">
          <cell r="A5" t="str">
            <v>31.III.2015</v>
          </cell>
          <cell r="B5">
            <v>1856.28</v>
          </cell>
          <cell r="C5">
            <v>31.17</v>
          </cell>
        </row>
        <row r="6">
          <cell r="A6" t="str">
            <v>31.III.2016</v>
          </cell>
          <cell r="B6">
            <v>985.32</v>
          </cell>
          <cell r="C6">
            <v>22.5</v>
          </cell>
        </row>
        <row r="7">
          <cell r="A7" t="str">
            <v>31.III.2017</v>
          </cell>
          <cell r="B7">
            <v>935.77</v>
          </cell>
          <cell r="C7">
            <v>9.5</v>
          </cell>
        </row>
      </sheetData>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1200289962.21</v>
          </cell>
          <cell r="C2">
            <v>328368320.13</v>
          </cell>
          <cell r="D2">
            <v>232906897.5</v>
          </cell>
        </row>
        <row r="3">
          <cell r="A3" t="str">
            <v>Repo agreements and government securities lending</v>
          </cell>
          <cell r="B3">
            <v>1919126125.2</v>
          </cell>
          <cell r="C3">
            <v>1444278630.5</v>
          </cell>
          <cell r="D3">
            <v>2012300000</v>
          </cell>
        </row>
        <row r="4">
          <cell r="A4" t="str">
            <v>Transactions with and on behalf of costomers</v>
          </cell>
          <cell r="B4">
            <v>2693248728.5</v>
          </cell>
          <cell r="C4">
            <v>1485755082.4000001</v>
          </cell>
          <cell r="D4">
            <v>942106735</v>
          </cell>
        </row>
      </sheetData>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270</v>
          </cell>
          <cell r="C2">
            <v>106</v>
          </cell>
          <cell r="D2">
            <v>53</v>
          </cell>
        </row>
        <row r="3">
          <cell r="A3" t="str">
            <v>Repo agreements and government securities lending</v>
          </cell>
          <cell r="B3">
            <v>187</v>
          </cell>
          <cell r="C3">
            <v>164</v>
          </cell>
          <cell r="D3">
            <v>241</v>
          </cell>
        </row>
        <row r="4">
          <cell r="A4" t="str">
            <v>Transactions with and on behalf of costomers</v>
          </cell>
          <cell r="B4">
            <v>551</v>
          </cell>
          <cell r="C4">
            <v>461</v>
          </cell>
          <cell r="D4">
            <v>259</v>
          </cell>
        </row>
      </sheetData>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refreshError="1"/>
      <sheetData sheetId="1">
        <row r="22">
          <cell r="C22" t="str">
            <v>2016 г.</v>
          </cell>
        </row>
        <row r="23">
          <cell r="B23" t="str">
            <v>up to 7 years</v>
          </cell>
          <cell r="C23">
            <v>1945.3</v>
          </cell>
        </row>
        <row r="24">
          <cell r="B24" t="str">
            <v>up to 25 years</v>
          </cell>
          <cell r="C24">
            <v>1246.0999999999999</v>
          </cell>
        </row>
        <row r="45">
          <cell r="C45" t="str">
            <v>2016 г.</v>
          </cell>
        </row>
        <row r="47">
          <cell r="B47" t="str">
            <v>up to 7 years</v>
          </cell>
          <cell r="C47">
            <v>1817.6</v>
          </cell>
        </row>
        <row r="48">
          <cell r="B48" t="str">
            <v>up to 25 years</v>
          </cell>
          <cell r="C48">
            <v>1353.8</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Sheet3"/>
    </sheetNames>
    <sheetDataSet>
      <sheetData sheetId="0" refreshError="1"/>
      <sheetData sheetId="1">
        <row r="4">
          <cell r="B4" t="str">
            <v>BGN</v>
          </cell>
          <cell r="C4" t="str">
            <v>EUR</v>
          </cell>
          <cell r="D4" t="str">
            <v>USD</v>
          </cell>
          <cell r="H4" t="str">
            <v>BGN</v>
          </cell>
          <cell r="I4" t="str">
            <v>EUR</v>
          </cell>
          <cell r="J4" t="str">
            <v>USD</v>
          </cell>
        </row>
        <row r="5">
          <cell r="A5" t="str">
            <v xml:space="preserve"> 2016г.</v>
          </cell>
          <cell r="B5">
            <v>2960.3</v>
          </cell>
          <cell r="C5">
            <v>225.3</v>
          </cell>
          <cell r="D5">
            <v>1.7</v>
          </cell>
          <cell r="G5" t="str">
            <v xml:space="preserve"> 2017г.</v>
          </cell>
          <cell r="H5">
            <v>2804.9</v>
          </cell>
          <cell r="I5">
            <v>453.5</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3">
          <cell r="A3" t="str">
            <v>Banks</v>
          </cell>
          <cell r="B3">
            <v>4428.7039999999997</v>
          </cell>
          <cell r="F3" t="str">
            <v>Banks</v>
          </cell>
          <cell r="G3">
            <v>4029.7423290000002</v>
          </cell>
        </row>
        <row r="4">
          <cell r="A4" t="str">
            <v>Non-bank financial institutions companies  and individuals</v>
          </cell>
          <cell r="B4">
            <v>601.73199999999997</v>
          </cell>
          <cell r="F4" t="str">
            <v>Non-bank financial institutions companies  and individuals</v>
          </cell>
          <cell r="G4">
            <v>471.16828700000002</v>
          </cell>
        </row>
        <row r="5">
          <cell r="A5" t="str">
            <v>Insurance  corporations and  pension funds</v>
          </cell>
          <cell r="B5">
            <v>1648.691337</v>
          </cell>
          <cell r="F5" t="str">
            <v>Insurance  corporations and  pension funds</v>
          </cell>
          <cell r="G5">
            <v>1523.1049820000001</v>
          </cell>
        </row>
        <row r="6">
          <cell r="A6" t="str">
            <v>Foreign investors</v>
          </cell>
          <cell r="B6">
            <v>147.149</v>
          </cell>
          <cell r="F6" t="str">
            <v>Foreign investors</v>
          </cell>
          <cell r="G6">
            <v>112.472801</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QueryResult"/>
    </sheetNames>
    <sheetDataSet>
      <sheetData sheetId="0">
        <row r="3">
          <cell r="A3" t="str">
            <v>IV</v>
          </cell>
          <cell r="B3">
            <v>-0.06</v>
          </cell>
          <cell r="C3">
            <v>-0.14000000000000001</v>
          </cell>
          <cell r="D3">
            <v>-0.01</v>
          </cell>
          <cell r="E3">
            <v>0</v>
          </cell>
        </row>
        <row r="4">
          <cell r="A4" t="str">
            <v>V</v>
          </cell>
          <cell r="B4">
            <v>-0.15</v>
          </cell>
          <cell r="C4">
            <v>-0.12</v>
          </cell>
          <cell r="D4">
            <v>-0.02</v>
          </cell>
          <cell r="E4">
            <v>0</v>
          </cell>
        </row>
        <row r="5">
          <cell r="A5" t="str">
            <v>VI</v>
          </cell>
          <cell r="B5">
            <v>-0.19</v>
          </cell>
          <cell r="C5">
            <v>-0.04</v>
          </cell>
          <cell r="D5">
            <v>-0.03</v>
          </cell>
          <cell r="E5">
            <v>0</v>
          </cell>
        </row>
        <row r="6">
          <cell r="A6" t="str">
            <v>VII</v>
          </cell>
          <cell r="B6">
            <v>-0.12</v>
          </cell>
          <cell r="C6">
            <v>-0.05</v>
          </cell>
          <cell r="D6">
            <v>0</v>
          </cell>
          <cell r="E6">
            <v>0</v>
          </cell>
        </row>
        <row r="7">
          <cell r="A7" t="str">
            <v>VIII</v>
          </cell>
          <cell r="B7">
            <v>-0.16</v>
          </cell>
          <cell r="C7">
            <v>-0.06</v>
          </cell>
          <cell r="D7">
            <v>0</v>
          </cell>
          <cell r="E7">
            <v>0</v>
          </cell>
        </row>
        <row r="8">
          <cell r="A8" t="str">
            <v>IX</v>
          </cell>
          <cell r="B8">
            <v>-0.24</v>
          </cell>
          <cell r="C8">
            <v>-0.08</v>
          </cell>
          <cell r="D8">
            <v>-0.09</v>
          </cell>
          <cell r="E8">
            <v>0</v>
          </cell>
        </row>
        <row r="9">
          <cell r="A9" t="str">
            <v>X</v>
          </cell>
          <cell r="B9">
            <v>-0.28000000000000003</v>
          </cell>
          <cell r="C9">
            <v>-0.11</v>
          </cell>
          <cell r="D9">
            <v>-0.12</v>
          </cell>
          <cell r="E9">
            <v>0</v>
          </cell>
        </row>
        <row r="10">
          <cell r="A10" t="str">
            <v>XI</v>
          </cell>
          <cell r="B10">
            <v>-0.34</v>
          </cell>
          <cell r="C10">
            <v>-0.16</v>
          </cell>
          <cell r="D10">
            <v>-0.15</v>
          </cell>
          <cell r="E10">
            <v>0</v>
          </cell>
        </row>
        <row r="11">
          <cell r="A11" t="str">
            <v>XII</v>
          </cell>
          <cell r="B11">
            <v>-0.34</v>
          </cell>
          <cell r="C11">
            <v>-7.0000000000000007E-2</v>
          </cell>
          <cell r="D11">
            <v>0</v>
          </cell>
          <cell r="E11">
            <v>0</v>
          </cell>
        </row>
        <row r="12">
          <cell r="A12" t="str">
            <v>I</v>
          </cell>
          <cell r="B12">
            <v>-0.16</v>
          </cell>
          <cell r="C12">
            <v>0</v>
          </cell>
          <cell r="D12">
            <v>-0.21</v>
          </cell>
          <cell r="E12">
            <v>0</v>
          </cell>
        </row>
        <row r="13">
          <cell r="A13" t="str">
            <v>II</v>
          </cell>
          <cell r="B13">
            <v>-0.33</v>
          </cell>
          <cell r="C13">
            <v>-0.06</v>
          </cell>
          <cell r="D13">
            <v>-0.22</v>
          </cell>
          <cell r="E13">
            <v>0</v>
          </cell>
        </row>
        <row r="14">
          <cell r="A14" t="str">
            <v>III</v>
          </cell>
          <cell r="B14">
            <v>-0.43</v>
          </cell>
          <cell r="C14">
            <v>-0.43</v>
          </cell>
          <cell r="D14">
            <v>-0.26</v>
          </cell>
          <cell r="E14">
            <v>0</v>
          </cell>
        </row>
      </sheetData>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4">
          <cell r="C4" t="str">
            <v>31.03.14</v>
          </cell>
          <cell r="D4" t="str">
            <v>31.03.15</v>
          </cell>
          <cell r="E4" t="str">
            <v>31.03.16</v>
          </cell>
          <cell r="F4" t="str">
            <v>31.03.17</v>
          </cell>
        </row>
        <row r="5">
          <cell r="B5" t="str">
            <v xml:space="preserve"> Пенсионни фондове и застрахователнидружества</v>
          </cell>
          <cell r="C5">
            <v>1572.2</v>
          </cell>
          <cell r="D5">
            <v>1790.6</v>
          </cell>
          <cell r="E5">
            <v>1648.7</v>
          </cell>
          <cell r="F5">
            <v>1523.1</v>
          </cell>
        </row>
      </sheetData>
      <sheetData sheetId="1" refreshError="1"/>
      <sheetData sheetId="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графика"/>
    </sheetNames>
    <sheetDataSet>
      <sheetData sheetId="0" refreshError="1"/>
      <sheetData sheetId="1">
        <row r="2">
          <cell r="C2" t="str">
            <v>I quarter 15</v>
          </cell>
          <cell r="D2" t="str">
            <v>II quarter 15</v>
          </cell>
          <cell r="E2" t="str">
            <v>III quarter 15</v>
          </cell>
          <cell r="F2" t="str">
            <v>IV quarter 15</v>
          </cell>
          <cell r="G2" t="str">
            <v>I quarter 16</v>
          </cell>
          <cell r="H2" t="str">
            <v>II quarter 16</v>
          </cell>
          <cell r="I2" t="str">
            <v>III quarter 16</v>
          </cell>
          <cell r="J2" t="str">
            <v>IV quarter 16</v>
          </cell>
          <cell r="K2" t="str">
            <v>I guarter 17</v>
          </cell>
        </row>
        <row r="3">
          <cell r="A3" t="str">
            <v>Government securities transactions</v>
          </cell>
          <cell r="C3">
            <v>5812664815.8999996</v>
          </cell>
          <cell r="D3">
            <v>7029838226.9899998</v>
          </cell>
          <cell r="E3">
            <v>6478513818.2200003</v>
          </cell>
          <cell r="F3">
            <v>8872467953.0300007</v>
          </cell>
          <cell r="G3">
            <v>3258402033.04</v>
          </cell>
          <cell r="H3">
            <v>5511102128.5600004</v>
          </cell>
          <cell r="I3">
            <v>5810866318.25</v>
          </cell>
          <cell r="J3">
            <v>4787236885.2600002</v>
          </cell>
          <cell r="K3">
            <v>3187313632.9000001</v>
          </cell>
        </row>
        <row r="4">
          <cell r="A4" t="str">
            <v>Securities transactions (Bulgarian Stock Exchange and over-the-counter market)</v>
          </cell>
          <cell r="C4">
            <v>58354438.290000007</v>
          </cell>
          <cell r="D4">
            <v>29976816.460000001</v>
          </cell>
          <cell r="E4">
            <v>11876790.439999999</v>
          </cell>
          <cell r="F4">
            <v>30821820.100000001</v>
          </cell>
          <cell r="G4">
            <v>99564111.260000005</v>
          </cell>
          <cell r="H4">
            <v>12852790.439999999</v>
          </cell>
          <cell r="I4">
            <v>11176790.439999999</v>
          </cell>
          <cell r="J4">
            <v>12123790.439999999</v>
          </cell>
          <cell r="K4">
            <v>0</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тр. 7"/>
      <sheetName val="ДАННИ 5-8"/>
    </sheetNames>
    <sheetDataSet>
      <sheetData sheetId="0" refreshError="1"/>
      <sheetData sheetId="1">
        <row r="1693">
          <cell r="A1693">
            <v>42738</v>
          </cell>
          <cell r="B1693">
            <v>99.2</v>
          </cell>
          <cell r="C1693">
            <v>100.2</v>
          </cell>
        </row>
        <row r="1694">
          <cell r="A1694">
            <v>42739</v>
          </cell>
          <cell r="B1694">
            <v>99.2</v>
          </cell>
          <cell r="C1694">
            <v>100</v>
          </cell>
        </row>
        <row r="1695">
          <cell r="A1695">
            <v>42740</v>
          </cell>
          <cell r="B1695">
            <v>99</v>
          </cell>
          <cell r="C1695">
            <v>100</v>
          </cell>
        </row>
        <row r="1696">
          <cell r="A1696">
            <v>42741</v>
          </cell>
          <cell r="B1696">
            <v>99</v>
          </cell>
          <cell r="C1696">
            <v>100</v>
          </cell>
        </row>
        <row r="1697">
          <cell r="A1697">
            <v>42744</v>
          </cell>
          <cell r="B1697">
            <v>99</v>
          </cell>
          <cell r="C1697">
            <v>100</v>
          </cell>
        </row>
        <row r="1698">
          <cell r="A1698">
            <v>42745</v>
          </cell>
          <cell r="B1698">
            <v>99</v>
          </cell>
          <cell r="C1698">
            <v>100</v>
          </cell>
        </row>
        <row r="1699">
          <cell r="A1699">
            <v>42746</v>
          </cell>
          <cell r="B1699">
            <v>99</v>
          </cell>
          <cell r="C1699">
            <v>100</v>
          </cell>
        </row>
        <row r="1700">
          <cell r="A1700">
            <v>42747</v>
          </cell>
          <cell r="B1700">
            <v>99</v>
          </cell>
          <cell r="C1700">
            <v>100</v>
          </cell>
        </row>
        <row r="1701">
          <cell r="A1701">
            <v>42748</v>
          </cell>
          <cell r="B1701">
            <v>99</v>
          </cell>
          <cell r="C1701">
            <v>100</v>
          </cell>
        </row>
        <row r="1702">
          <cell r="A1702">
            <v>42751</v>
          </cell>
          <cell r="B1702">
            <v>99</v>
          </cell>
          <cell r="C1702">
            <v>100</v>
          </cell>
        </row>
        <row r="1703">
          <cell r="A1703">
            <v>42752</v>
          </cell>
          <cell r="B1703">
            <v>99</v>
          </cell>
          <cell r="C1703">
            <v>100</v>
          </cell>
        </row>
        <row r="1704">
          <cell r="A1704">
            <v>42753</v>
          </cell>
          <cell r="B1704">
            <v>99</v>
          </cell>
          <cell r="C1704">
            <v>100</v>
          </cell>
        </row>
        <row r="1705">
          <cell r="A1705">
            <v>42754</v>
          </cell>
          <cell r="B1705">
            <v>99</v>
          </cell>
          <cell r="C1705">
            <v>100</v>
          </cell>
        </row>
        <row r="1706">
          <cell r="A1706">
            <v>42755</v>
          </cell>
          <cell r="B1706">
            <v>99</v>
          </cell>
          <cell r="C1706">
            <v>100</v>
          </cell>
        </row>
        <row r="1707">
          <cell r="A1707">
            <v>42758</v>
          </cell>
          <cell r="B1707">
            <v>99.2</v>
          </cell>
          <cell r="C1707">
            <v>100.2</v>
          </cell>
        </row>
        <row r="1708">
          <cell r="A1708">
            <v>42759</v>
          </cell>
          <cell r="B1708">
            <v>99</v>
          </cell>
          <cell r="C1708">
            <v>99.25</v>
          </cell>
        </row>
        <row r="1709">
          <cell r="A1709">
            <v>42760</v>
          </cell>
          <cell r="B1709">
            <v>99</v>
          </cell>
          <cell r="C1709">
            <v>100</v>
          </cell>
        </row>
        <row r="1710">
          <cell r="A1710">
            <v>42761</v>
          </cell>
          <cell r="B1710">
            <v>99</v>
          </cell>
          <cell r="C1710">
            <v>100</v>
          </cell>
        </row>
        <row r="1711">
          <cell r="A1711">
            <v>42762</v>
          </cell>
          <cell r="B1711">
            <v>99</v>
          </cell>
          <cell r="C1711">
            <v>100</v>
          </cell>
        </row>
        <row r="1712">
          <cell r="A1712">
            <v>42765</v>
          </cell>
          <cell r="B1712">
            <v>99</v>
          </cell>
          <cell r="C1712">
            <v>100</v>
          </cell>
        </row>
        <row r="1713">
          <cell r="A1713">
            <v>42766</v>
          </cell>
          <cell r="B1713">
            <v>99</v>
          </cell>
          <cell r="C1713">
            <v>100</v>
          </cell>
        </row>
        <row r="1714">
          <cell r="A1714">
            <v>42767</v>
          </cell>
          <cell r="B1714">
            <v>99</v>
          </cell>
          <cell r="C1714">
            <v>100</v>
          </cell>
        </row>
        <row r="1715">
          <cell r="A1715">
            <v>42768</v>
          </cell>
          <cell r="B1715">
            <v>99</v>
          </cell>
          <cell r="C1715">
            <v>100</v>
          </cell>
        </row>
        <row r="1716">
          <cell r="A1716">
            <v>42769</v>
          </cell>
          <cell r="B1716">
            <v>99</v>
          </cell>
          <cell r="C1716">
            <v>100</v>
          </cell>
        </row>
        <row r="1717">
          <cell r="A1717">
            <v>42772</v>
          </cell>
          <cell r="B1717">
            <v>99.1</v>
          </cell>
          <cell r="C1717">
            <v>100.1</v>
          </cell>
        </row>
        <row r="1718">
          <cell r="A1718">
            <v>42773</v>
          </cell>
          <cell r="B1718">
            <v>99.5</v>
          </cell>
          <cell r="C1718">
            <v>99.75</v>
          </cell>
        </row>
        <row r="1719">
          <cell r="A1719">
            <v>42774</v>
          </cell>
          <cell r="B1719">
            <v>99.15</v>
          </cell>
          <cell r="C1719">
            <v>100</v>
          </cell>
        </row>
        <row r="1720">
          <cell r="A1720">
            <v>42775</v>
          </cell>
          <cell r="B1720">
            <v>99.15</v>
          </cell>
          <cell r="C1720">
            <v>100</v>
          </cell>
        </row>
        <row r="1721">
          <cell r="A1721">
            <v>42776</v>
          </cell>
          <cell r="B1721">
            <v>99</v>
          </cell>
          <cell r="C1721">
            <v>100</v>
          </cell>
        </row>
        <row r="1722">
          <cell r="A1722">
            <v>42779</v>
          </cell>
          <cell r="B1722">
            <v>99</v>
          </cell>
          <cell r="C1722">
            <v>100</v>
          </cell>
        </row>
        <row r="1723">
          <cell r="A1723">
            <v>42780</v>
          </cell>
          <cell r="B1723">
            <v>99</v>
          </cell>
          <cell r="C1723">
            <v>100</v>
          </cell>
        </row>
        <row r="1724">
          <cell r="A1724">
            <v>42781</v>
          </cell>
          <cell r="B1724">
            <v>99</v>
          </cell>
          <cell r="C1724">
            <v>100</v>
          </cell>
        </row>
        <row r="1725">
          <cell r="A1725">
            <v>42782</v>
          </cell>
          <cell r="B1725">
            <v>99</v>
          </cell>
          <cell r="C1725">
            <v>100</v>
          </cell>
        </row>
        <row r="1726">
          <cell r="A1726">
            <v>42783</v>
          </cell>
          <cell r="B1726">
            <v>99</v>
          </cell>
          <cell r="C1726">
            <v>100</v>
          </cell>
        </row>
        <row r="1727">
          <cell r="A1727">
            <v>42786</v>
          </cell>
          <cell r="B1727">
            <v>99.15</v>
          </cell>
          <cell r="C1727">
            <v>100</v>
          </cell>
        </row>
        <row r="1728">
          <cell r="A1728">
            <v>42787</v>
          </cell>
          <cell r="B1728">
            <v>99.75</v>
          </cell>
          <cell r="C1728">
            <v>100</v>
          </cell>
        </row>
        <row r="1729">
          <cell r="A1729">
            <v>42788</v>
          </cell>
          <cell r="B1729">
            <v>99</v>
          </cell>
          <cell r="C1729">
            <v>100</v>
          </cell>
        </row>
        <row r="1730">
          <cell r="A1730">
            <v>42789</v>
          </cell>
          <cell r="B1730">
            <v>99</v>
          </cell>
          <cell r="C1730">
            <v>100</v>
          </cell>
        </row>
        <row r="1731">
          <cell r="A1731">
            <v>42790</v>
          </cell>
          <cell r="B1731">
            <v>99</v>
          </cell>
          <cell r="C1731">
            <v>100</v>
          </cell>
        </row>
        <row r="1732">
          <cell r="A1732">
            <v>42793</v>
          </cell>
          <cell r="B1732">
            <v>99</v>
          </cell>
          <cell r="C1732">
            <v>100</v>
          </cell>
        </row>
        <row r="1733">
          <cell r="A1733">
            <v>42794</v>
          </cell>
          <cell r="B1733">
            <v>99</v>
          </cell>
          <cell r="C1733">
            <v>100</v>
          </cell>
        </row>
        <row r="1734">
          <cell r="A1734">
            <v>42795</v>
          </cell>
          <cell r="B1734">
            <v>99</v>
          </cell>
          <cell r="C1734">
            <v>100</v>
          </cell>
        </row>
        <row r="1735">
          <cell r="A1735">
            <v>42796</v>
          </cell>
          <cell r="B1735">
            <v>99</v>
          </cell>
          <cell r="C1735">
            <v>100</v>
          </cell>
        </row>
        <row r="1736">
          <cell r="A1736">
            <v>42800</v>
          </cell>
          <cell r="B1736">
            <v>99</v>
          </cell>
          <cell r="C1736">
            <v>100</v>
          </cell>
        </row>
        <row r="1737">
          <cell r="A1737">
            <v>42801</v>
          </cell>
          <cell r="B1737">
            <v>99</v>
          </cell>
          <cell r="C1737">
            <v>100</v>
          </cell>
        </row>
        <row r="1738">
          <cell r="A1738">
            <v>42802</v>
          </cell>
          <cell r="B1738">
            <v>99</v>
          </cell>
          <cell r="C1738">
            <v>100</v>
          </cell>
        </row>
        <row r="1739">
          <cell r="A1739">
            <v>42803</v>
          </cell>
          <cell r="B1739">
            <v>99</v>
          </cell>
          <cell r="C1739">
            <v>100</v>
          </cell>
        </row>
        <row r="1740">
          <cell r="A1740">
            <v>42804</v>
          </cell>
          <cell r="B1740">
            <v>99</v>
          </cell>
          <cell r="C1740">
            <v>100</v>
          </cell>
        </row>
        <row r="1741">
          <cell r="A1741">
            <v>42807</v>
          </cell>
          <cell r="B1741">
            <v>99</v>
          </cell>
          <cell r="C1741">
            <v>100</v>
          </cell>
        </row>
        <row r="1742">
          <cell r="A1742">
            <v>42808</v>
          </cell>
          <cell r="B1742">
            <v>99</v>
          </cell>
          <cell r="C1742">
            <v>100</v>
          </cell>
        </row>
        <row r="1743">
          <cell r="A1743">
            <v>42809</v>
          </cell>
          <cell r="B1743">
            <v>99</v>
          </cell>
          <cell r="C1743">
            <v>100</v>
          </cell>
        </row>
        <row r="1744">
          <cell r="A1744">
            <v>42810</v>
          </cell>
          <cell r="B1744">
            <v>99</v>
          </cell>
          <cell r="C1744">
            <v>100</v>
          </cell>
        </row>
        <row r="1745">
          <cell r="A1745">
            <v>42811</v>
          </cell>
          <cell r="B1745">
            <v>99</v>
          </cell>
          <cell r="C1745">
            <v>100</v>
          </cell>
        </row>
        <row r="1746">
          <cell r="A1746">
            <v>42814</v>
          </cell>
          <cell r="B1746">
            <v>99</v>
          </cell>
          <cell r="C1746">
            <v>100</v>
          </cell>
        </row>
        <row r="1747">
          <cell r="A1747">
            <v>42815</v>
          </cell>
          <cell r="B1747">
            <v>99</v>
          </cell>
          <cell r="C1747">
            <v>100</v>
          </cell>
        </row>
        <row r="1748">
          <cell r="A1748">
            <v>42816</v>
          </cell>
          <cell r="B1748">
            <v>99</v>
          </cell>
          <cell r="C1748">
            <v>100</v>
          </cell>
        </row>
        <row r="1749">
          <cell r="A1749">
            <v>42817</v>
          </cell>
          <cell r="B1749">
            <v>99</v>
          </cell>
          <cell r="C1749">
            <v>100</v>
          </cell>
        </row>
        <row r="1750">
          <cell r="A1750">
            <v>42818</v>
          </cell>
          <cell r="B1750">
            <v>99</v>
          </cell>
          <cell r="C1750">
            <v>100</v>
          </cell>
        </row>
        <row r="1751">
          <cell r="A1751">
            <v>42821</v>
          </cell>
          <cell r="B1751">
            <v>99</v>
          </cell>
          <cell r="C1751">
            <v>100</v>
          </cell>
        </row>
        <row r="1752">
          <cell r="A1752">
            <v>42822</v>
          </cell>
          <cell r="B1752">
            <v>99</v>
          </cell>
          <cell r="C1752">
            <v>100</v>
          </cell>
        </row>
        <row r="1753">
          <cell r="A1753">
            <v>42823</v>
          </cell>
          <cell r="B1753">
            <v>99</v>
          </cell>
          <cell r="C1753">
            <v>100</v>
          </cell>
        </row>
        <row r="1754">
          <cell r="A1754">
            <v>42824</v>
          </cell>
          <cell r="B1754">
            <v>99</v>
          </cell>
          <cell r="C1754">
            <v>100</v>
          </cell>
        </row>
        <row r="1755">
          <cell r="A1755">
            <v>42825</v>
          </cell>
          <cell r="B1755">
            <v>99</v>
          </cell>
          <cell r="C1755">
            <v>100</v>
          </cell>
        </row>
      </sheetData>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58">
          <cell r="B458">
            <v>42738</v>
          </cell>
          <cell r="C458">
            <v>102.05</v>
          </cell>
          <cell r="D458">
            <v>102.8</v>
          </cell>
        </row>
        <row r="459">
          <cell r="B459">
            <v>42739</v>
          </cell>
          <cell r="C459">
            <v>102.05</v>
          </cell>
          <cell r="D459">
            <v>102.8</v>
          </cell>
        </row>
        <row r="460">
          <cell r="B460">
            <v>42740</v>
          </cell>
          <cell r="C460">
            <v>102.2</v>
          </cell>
          <cell r="D460">
            <v>102.3</v>
          </cell>
        </row>
        <row r="461">
          <cell r="B461">
            <v>42741</v>
          </cell>
          <cell r="C461">
            <v>102.2</v>
          </cell>
          <cell r="D461">
            <v>102.3</v>
          </cell>
        </row>
        <row r="462">
          <cell r="B462">
            <v>42744</v>
          </cell>
          <cell r="C462">
            <v>102.2</v>
          </cell>
          <cell r="D462">
            <v>102.3</v>
          </cell>
        </row>
        <row r="463">
          <cell r="B463">
            <v>42745</v>
          </cell>
          <cell r="C463">
            <v>101.85</v>
          </cell>
          <cell r="D463">
            <v>102.6</v>
          </cell>
        </row>
        <row r="464">
          <cell r="B464">
            <v>42747</v>
          </cell>
          <cell r="C464">
            <v>102.2</v>
          </cell>
          <cell r="D464">
            <v>102.3</v>
          </cell>
        </row>
        <row r="465">
          <cell r="B465">
            <v>42748</v>
          </cell>
          <cell r="C465">
            <v>102.2</v>
          </cell>
          <cell r="D465">
            <v>102.3</v>
          </cell>
        </row>
        <row r="466">
          <cell r="B466">
            <v>42751</v>
          </cell>
          <cell r="C466">
            <v>102.2</v>
          </cell>
          <cell r="D466">
            <v>102.3</v>
          </cell>
        </row>
        <row r="467">
          <cell r="B467">
            <v>42753</v>
          </cell>
          <cell r="C467">
            <v>102.2</v>
          </cell>
          <cell r="D467">
            <v>102.3</v>
          </cell>
        </row>
        <row r="468">
          <cell r="B468">
            <v>42754</v>
          </cell>
          <cell r="C468">
            <v>102.2</v>
          </cell>
          <cell r="D468">
            <v>102.3</v>
          </cell>
        </row>
        <row r="469">
          <cell r="B469">
            <v>42755</v>
          </cell>
          <cell r="C469">
            <v>102.2</v>
          </cell>
          <cell r="D469">
            <v>102.3</v>
          </cell>
        </row>
        <row r="470">
          <cell r="B470">
            <v>42758</v>
          </cell>
          <cell r="C470">
            <v>102</v>
          </cell>
          <cell r="D470">
            <v>102.25</v>
          </cell>
        </row>
        <row r="471">
          <cell r="B471">
            <v>42759</v>
          </cell>
          <cell r="C471">
            <v>101.95</v>
          </cell>
          <cell r="D471">
            <v>102.2</v>
          </cell>
        </row>
        <row r="472">
          <cell r="B472">
            <v>42761</v>
          </cell>
          <cell r="C472">
            <v>102.2</v>
          </cell>
          <cell r="D472">
            <v>102.3</v>
          </cell>
        </row>
        <row r="473">
          <cell r="B473">
            <v>42762</v>
          </cell>
          <cell r="C473">
            <v>102.2</v>
          </cell>
          <cell r="D473">
            <v>102.3</v>
          </cell>
        </row>
        <row r="474">
          <cell r="B474">
            <v>42765</v>
          </cell>
          <cell r="C474">
            <v>101.75</v>
          </cell>
          <cell r="D474">
            <v>102.3</v>
          </cell>
        </row>
        <row r="475">
          <cell r="B475">
            <v>42766</v>
          </cell>
          <cell r="C475">
            <v>101.75</v>
          </cell>
          <cell r="D475">
            <v>102.45</v>
          </cell>
        </row>
        <row r="476">
          <cell r="B476">
            <v>42767</v>
          </cell>
          <cell r="C476">
            <v>101.7</v>
          </cell>
          <cell r="D476">
            <v>102.4</v>
          </cell>
        </row>
        <row r="477">
          <cell r="B477">
            <v>42768</v>
          </cell>
          <cell r="C477">
            <v>101.6</v>
          </cell>
          <cell r="D477">
            <v>102.35</v>
          </cell>
        </row>
        <row r="478">
          <cell r="B478">
            <v>42769</v>
          </cell>
          <cell r="C478">
            <v>101.6</v>
          </cell>
          <cell r="D478">
            <v>102.35</v>
          </cell>
        </row>
        <row r="479">
          <cell r="B479">
            <v>42772</v>
          </cell>
          <cell r="C479">
            <v>101.6</v>
          </cell>
          <cell r="D479">
            <v>102.35</v>
          </cell>
        </row>
        <row r="480">
          <cell r="B480">
            <v>42773</v>
          </cell>
          <cell r="C480">
            <v>101.6</v>
          </cell>
          <cell r="D480">
            <v>102.35</v>
          </cell>
        </row>
        <row r="481">
          <cell r="B481">
            <v>42774</v>
          </cell>
          <cell r="C481">
            <v>101.6</v>
          </cell>
          <cell r="D481">
            <v>102.35</v>
          </cell>
        </row>
        <row r="482">
          <cell r="B482">
            <v>42775</v>
          </cell>
          <cell r="C482">
            <v>101.6</v>
          </cell>
          <cell r="D482">
            <v>102.35</v>
          </cell>
        </row>
        <row r="483">
          <cell r="B483">
            <v>42776</v>
          </cell>
          <cell r="C483">
            <v>101.6</v>
          </cell>
          <cell r="D483">
            <v>102.35</v>
          </cell>
        </row>
        <row r="484">
          <cell r="B484">
            <v>42779</v>
          </cell>
          <cell r="C484">
            <v>101.55</v>
          </cell>
          <cell r="D484">
            <v>102.3</v>
          </cell>
        </row>
        <row r="485">
          <cell r="B485">
            <v>42780</v>
          </cell>
          <cell r="C485">
            <v>101.5</v>
          </cell>
          <cell r="D485">
            <v>102.25</v>
          </cell>
        </row>
        <row r="486">
          <cell r="B486">
            <v>42781</v>
          </cell>
          <cell r="C486">
            <v>101.45</v>
          </cell>
          <cell r="D486">
            <v>102.25</v>
          </cell>
        </row>
        <row r="487">
          <cell r="B487">
            <v>42782</v>
          </cell>
          <cell r="C487">
            <v>101.5</v>
          </cell>
          <cell r="D487">
            <v>102.25</v>
          </cell>
        </row>
        <row r="488">
          <cell r="B488">
            <v>42783</v>
          </cell>
          <cell r="C488">
            <v>101.5</v>
          </cell>
          <cell r="D488">
            <v>102.25</v>
          </cell>
        </row>
        <row r="489">
          <cell r="B489">
            <v>42786</v>
          </cell>
          <cell r="C489">
            <v>101.45</v>
          </cell>
          <cell r="D489">
            <v>102.2</v>
          </cell>
        </row>
        <row r="490">
          <cell r="B490">
            <v>42787</v>
          </cell>
          <cell r="C490">
            <v>101.4</v>
          </cell>
          <cell r="D490">
            <v>102.15</v>
          </cell>
        </row>
        <row r="491">
          <cell r="B491">
            <v>42788</v>
          </cell>
          <cell r="C491">
            <v>101.4</v>
          </cell>
          <cell r="D491">
            <v>102.15</v>
          </cell>
        </row>
        <row r="492">
          <cell r="B492">
            <v>42789</v>
          </cell>
          <cell r="C492">
            <v>101.4</v>
          </cell>
          <cell r="D492">
            <v>102.15</v>
          </cell>
        </row>
        <row r="493">
          <cell r="B493">
            <v>42790</v>
          </cell>
          <cell r="C493">
            <v>101.4</v>
          </cell>
          <cell r="D493">
            <v>102.15</v>
          </cell>
        </row>
        <row r="494">
          <cell r="B494">
            <v>42793</v>
          </cell>
          <cell r="C494">
            <v>101.4</v>
          </cell>
          <cell r="D494">
            <v>102.15</v>
          </cell>
        </row>
        <row r="495">
          <cell r="B495">
            <v>42794</v>
          </cell>
          <cell r="C495">
            <v>101.4</v>
          </cell>
          <cell r="D495">
            <v>102.15</v>
          </cell>
        </row>
        <row r="496">
          <cell r="B496">
            <v>42795</v>
          </cell>
          <cell r="C496">
            <v>101.4</v>
          </cell>
          <cell r="D496">
            <v>102.15</v>
          </cell>
        </row>
        <row r="497">
          <cell r="B497">
            <v>42796</v>
          </cell>
          <cell r="C497">
            <v>101.25</v>
          </cell>
          <cell r="D497">
            <v>102</v>
          </cell>
        </row>
        <row r="498">
          <cell r="B498">
            <v>42797</v>
          </cell>
          <cell r="C498">
            <v>101.3</v>
          </cell>
          <cell r="D498">
            <v>102</v>
          </cell>
        </row>
        <row r="499">
          <cell r="B499">
            <v>42800</v>
          </cell>
          <cell r="C499">
            <v>101.3</v>
          </cell>
          <cell r="D499">
            <v>102</v>
          </cell>
        </row>
        <row r="500">
          <cell r="B500">
            <v>42801</v>
          </cell>
          <cell r="C500">
            <v>101.25</v>
          </cell>
          <cell r="D500">
            <v>102</v>
          </cell>
        </row>
        <row r="501">
          <cell r="B501">
            <v>42802</v>
          </cell>
          <cell r="C501">
            <v>101.25</v>
          </cell>
          <cell r="D501">
            <v>102</v>
          </cell>
        </row>
        <row r="502">
          <cell r="B502">
            <v>42803</v>
          </cell>
          <cell r="C502">
            <v>101.25</v>
          </cell>
          <cell r="D502">
            <v>101.95</v>
          </cell>
        </row>
        <row r="503">
          <cell r="B503">
            <v>42804</v>
          </cell>
          <cell r="C503">
            <v>101.25</v>
          </cell>
          <cell r="D503">
            <v>101.95</v>
          </cell>
        </row>
        <row r="504">
          <cell r="B504">
            <v>42807</v>
          </cell>
          <cell r="C504">
            <v>101.2</v>
          </cell>
          <cell r="D504">
            <v>101.9</v>
          </cell>
        </row>
        <row r="505">
          <cell r="B505">
            <v>42808</v>
          </cell>
          <cell r="C505">
            <v>101.2</v>
          </cell>
          <cell r="D505">
            <v>101.9</v>
          </cell>
        </row>
        <row r="506">
          <cell r="B506">
            <v>42809</v>
          </cell>
          <cell r="C506">
            <v>101.2</v>
          </cell>
          <cell r="D506">
            <v>101.952</v>
          </cell>
        </row>
        <row r="507">
          <cell r="B507">
            <v>42810</v>
          </cell>
          <cell r="C507">
            <v>101.1</v>
          </cell>
          <cell r="D507">
            <v>101.7</v>
          </cell>
        </row>
        <row r="508">
          <cell r="B508">
            <v>42811</v>
          </cell>
          <cell r="C508">
            <v>101.05</v>
          </cell>
          <cell r="D508">
            <v>101.7</v>
          </cell>
        </row>
        <row r="509">
          <cell r="B509">
            <v>42814</v>
          </cell>
          <cell r="C509">
            <v>101.1</v>
          </cell>
          <cell r="D509">
            <v>101.7</v>
          </cell>
        </row>
        <row r="510">
          <cell r="B510">
            <v>42815</v>
          </cell>
          <cell r="C510">
            <v>101.1</v>
          </cell>
          <cell r="D510">
            <v>101.7</v>
          </cell>
        </row>
        <row r="511">
          <cell r="B511">
            <v>42816</v>
          </cell>
          <cell r="C511">
            <v>101.05</v>
          </cell>
          <cell r="D511">
            <v>101.75</v>
          </cell>
        </row>
        <row r="512">
          <cell r="B512">
            <v>42817</v>
          </cell>
          <cell r="C512">
            <v>101.05</v>
          </cell>
          <cell r="D512">
            <v>101.7</v>
          </cell>
        </row>
        <row r="513">
          <cell r="B513">
            <v>42818</v>
          </cell>
          <cell r="C513">
            <v>100.95</v>
          </cell>
          <cell r="D513">
            <v>101.65</v>
          </cell>
        </row>
        <row r="514">
          <cell r="B514">
            <v>42821</v>
          </cell>
          <cell r="C514">
            <v>100.95</v>
          </cell>
          <cell r="D514">
            <v>101.65</v>
          </cell>
        </row>
        <row r="515">
          <cell r="B515">
            <v>42822</v>
          </cell>
          <cell r="C515">
            <v>100.95</v>
          </cell>
          <cell r="D515">
            <v>101.7</v>
          </cell>
        </row>
        <row r="516">
          <cell r="B516">
            <v>42823</v>
          </cell>
          <cell r="C516">
            <v>100.95</v>
          </cell>
          <cell r="D516">
            <v>101.65</v>
          </cell>
        </row>
        <row r="517">
          <cell r="B517">
            <v>42824</v>
          </cell>
          <cell r="C517">
            <v>100.95</v>
          </cell>
          <cell r="D517">
            <v>101.65</v>
          </cell>
        </row>
        <row r="518">
          <cell r="B518">
            <v>42825</v>
          </cell>
          <cell r="C518">
            <v>100.95</v>
          </cell>
          <cell r="D518">
            <v>101.7</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0">
          <cell r="B460">
            <v>42737</v>
          </cell>
          <cell r="C460">
            <v>109.85</v>
          </cell>
          <cell r="D460">
            <v>111.05</v>
          </cell>
        </row>
        <row r="461">
          <cell r="B461">
            <v>42738</v>
          </cell>
          <cell r="C461">
            <v>110.16</v>
          </cell>
          <cell r="D461">
            <v>110.77</v>
          </cell>
        </row>
        <row r="462">
          <cell r="B462">
            <v>42739</v>
          </cell>
          <cell r="C462">
            <v>110.33</v>
          </cell>
          <cell r="D462">
            <v>110.94</v>
          </cell>
        </row>
        <row r="463">
          <cell r="B463">
            <v>42740</v>
          </cell>
          <cell r="C463">
            <v>110</v>
          </cell>
          <cell r="D463">
            <v>111.15</v>
          </cell>
        </row>
        <row r="464">
          <cell r="B464">
            <v>42741</v>
          </cell>
          <cell r="C464">
            <v>110</v>
          </cell>
          <cell r="D464">
            <v>111.05</v>
          </cell>
        </row>
        <row r="465">
          <cell r="B465">
            <v>42744</v>
          </cell>
          <cell r="C465">
            <v>110.25</v>
          </cell>
          <cell r="D465">
            <v>110.86</v>
          </cell>
        </row>
        <row r="466">
          <cell r="B466">
            <v>42745</v>
          </cell>
          <cell r="C466">
            <v>109.55</v>
          </cell>
          <cell r="D466">
            <v>110.5</v>
          </cell>
        </row>
        <row r="467">
          <cell r="B467">
            <v>42746</v>
          </cell>
          <cell r="C467">
            <v>109.91</v>
          </cell>
          <cell r="D467">
            <v>110.44</v>
          </cell>
        </row>
        <row r="468">
          <cell r="B468">
            <v>42747</v>
          </cell>
          <cell r="C468">
            <v>110.18</v>
          </cell>
          <cell r="D468">
            <v>110.71</v>
          </cell>
        </row>
        <row r="469">
          <cell r="B469">
            <v>42748</v>
          </cell>
          <cell r="C469">
            <v>110</v>
          </cell>
          <cell r="D469">
            <v>111.1</v>
          </cell>
        </row>
        <row r="470">
          <cell r="B470">
            <v>42751</v>
          </cell>
          <cell r="C470">
            <v>109.8</v>
          </cell>
          <cell r="D470">
            <v>111.05</v>
          </cell>
        </row>
        <row r="471">
          <cell r="B471">
            <v>42752</v>
          </cell>
          <cell r="C471">
            <v>109.7</v>
          </cell>
          <cell r="D471">
            <v>111.15</v>
          </cell>
        </row>
        <row r="472">
          <cell r="B472">
            <v>42753</v>
          </cell>
          <cell r="C472">
            <v>109.82</v>
          </cell>
          <cell r="D472">
            <v>110.28</v>
          </cell>
        </row>
        <row r="473">
          <cell r="B473">
            <v>42754</v>
          </cell>
          <cell r="C473">
            <v>109.55</v>
          </cell>
          <cell r="D473">
            <v>110.75</v>
          </cell>
        </row>
        <row r="474">
          <cell r="B474">
            <v>42755</v>
          </cell>
          <cell r="C474">
            <v>109.291</v>
          </cell>
          <cell r="D474">
            <v>110.711</v>
          </cell>
        </row>
        <row r="475">
          <cell r="B475">
            <v>42758</v>
          </cell>
          <cell r="C475">
            <v>109.291</v>
          </cell>
          <cell r="D475">
            <v>110.711</v>
          </cell>
        </row>
        <row r="476">
          <cell r="B476">
            <v>42759</v>
          </cell>
          <cell r="C476">
            <v>109.43</v>
          </cell>
          <cell r="D476">
            <v>109.88</v>
          </cell>
        </row>
        <row r="477">
          <cell r="B477">
            <v>42760</v>
          </cell>
          <cell r="C477">
            <v>108.75</v>
          </cell>
          <cell r="D477">
            <v>109.25</v>
          </cell>
        </row>
        <row r="478">
          <cell r="B478">
            <v>42761</v>
          </cell>
          <cell r="C478">
            <v>108.75</v>
          </cell>
          <cell r="D478">
            <v>109.25</v>
          </cell>
        </row>
        <row r="479">
          <cell r="B479">
            <v>42762</v>
          </cell>
          <cell r="C479">
            <v>108.75</v>
          </cell>
          <cell r="D479">
            <v>109.25</v>
          </cell>
        </row>
        <row r="480">
          <cell r="B480">
            <v>42765</v>
          </cell>
          <cell r="C480">
            <v>108.75</v>
          </cell>
          <cell r="D480">
            <v>109.25</v>
          </cell>
        </row>
        <row r="481">
          <cell r="B481">
            <v>42766</v>
          </cell>
          <cell r="C481">
            <v>108.75</v>
          </cell>
          <cell r="D481">
            <v>109.25</v>
          </cell>
        </row>
        <row r="482">
          <cell r="B482">
            <v>42767</v>
          </cell>
          <cell r="C482">
            <v>108.75</v>
          </cell>
          <cell r="D482">
            <v>109.25</v>
          </cell>
        </row>
        <row r="483">
          <cell r="B483">
            <v>42768</v>
          </cell>
          <cell r="C483">
            <v>108.75</v>
          </cell>
          <cell r="D483">
            <v>109.25</v>
          </cell>
        </row>
        <row r="484">
          <cell r="B484">
            <v>42769</v>
          </cell>
          <cell r="C484">
            <v>108.75</v>
          </cell>
          <cell r="D484">
            <v>109.25</v>
          </cell>
        </row>
        <row r="485">
          <cell r="B485">
            <v>42772</v>
          </cell>
          <cell r="C485">
            <v>108.8</v>
          </cell>
          <cell r="D485">
            <v>110.05</v>
          </cell>
        </row>
        <row r="486">
          <cell r="B486">
            <v>42773</v>
          </cell>
          <cell r="C486">
            <v>108.6</v>
          </cell>
          <cell r="D486">
            <v>109.95</v>
          </cell>
        </row>
        <row r="487">
          <cell r="B487">
            <v>42774</v>
          </cell>
          <cell r="C487">
            <v>108.8</v>
          </cell>
          <cell r="D487">
            <v>109.86</v>
          </cell>
        </row>
        <row r="488">
          <cell r="B488">
            <v>42775</v>
          </cell>
          <cell r="C488">
            <v>108.8</v>
          </cell>
          <cell r="D488">
            <v>109.93</v>
          </cell>
        </row>
        <row r="489">
          <cell r="B489">
            <v>42776</v>
          </cell>
          <cell r="C489">
            <v>108.75</v>
          </cell>
          <cell r="D489">
            <v>109.25</v>
          </cell>
        </row>
        <row r="490">
          <cell r="B490">
            <v>42779</v>
          </cell>
          <cell r="C490">
            <v>108.75</v>
          </cell>
          <cell r="D490">
            <v>109.25</v>
          </cell>
        </row>
        <row r="491">
          <cell r="B491">
            <v>42780</v>
          </cell>
          <cell r="C491">
            <v>108.75</v>
          </cell>
          <cell r="D491">
            <v>109.25</v>
          </cell>
        </row>
        <row r="492">
          <cell r="B492">
            <v>42781</v>
          </cell>
          <cell r="C492">
            <v>108.75</v>
          </cell>
          <cell r="D492">
            <v>109.25</v>
          </cell>
        </row>
        <row r="493">
          <cell r="B493">
            <v>42782</v>
          </cell>
          <cell r="C493">
            <v>108.75</v>
          </cell>
          <cell r="D493">
            <v>109.25</v>
          </cell>
        </row>
        <row r="494">
          <cell r="B494">
            <v>42783</v>
          </cell>
          <cell r="C494">
            <v>108.75</v>
          </cell>
          <cell r="D494">
            <v>109.25</v>
          </cell>
        </row>
        <row r="495">
          <cell r="B495">
            <v>42786</v>
          </cell>
          <cell r="C495">
            <v>108.75</v>
          </cell>
          <cell r="D495">
            <v>109.9</v>
          </cell>
        </row>
        <row r="496">
          <cell r="B496">
            <v>42787</v>
          </cell>
          <cell r="C496">
            <v>108.75</v>
          </cell>
          <cell r="D496">
            <v>109.95</v>
          </cell>
        </row>
        <row r="497">
          <cell r="B497">
            <v>42788</v>
          </cell>
          <cell r="C497">
            <v>108.75</v>
          </cell>
          <cell r="D497">
            <v>109.25</v>
          </cell>
        </row>
        <row r="498">
          <cell r="B498">
            <v>42789</v>
          </cell>
          <cell r="C498">
            <v>108.75</v>
          </cell>
          <cell r="D498">
            <v>109.25</v>
          </cell>
        </row>
        <row r="499">
          <cell r="B499">
            <v>42790</v>
          </cell>
          <cell r="C499">
            <v>108.75</v>
          </cell>
          <cell r="D499">
            <v>109.25</v>
          </cell>
        </row>
        <row r="500">
          <cell r="B500">
            <v>42793</v>
          </cell>
          <cell r="C500">
            <v>109.3</v>
          </cell>
          <cell r="D500">
            <v>110.18</v>
          </cell>
        </row>
        <row r="501">
          <cell r="B501">
            <v>42794</v>
          </cell>
          <cell r="C501">
            <v>109.91500000000001</v>
          </cell>
          <cell r="D501">
            <v>110.288</v>
          </cell>
        </row>
        <row r="502">
          <cell r="B502">
            <v>42795</v>
          </cell>
          <cell r="C502">
            <v>109.7</v>
          </cell>
          <cell r="D502">
            <v>110.78</v>
          </cell>
        </row>
        <row r="503">
          <cell r="B503">
            <v>42796</v>
          </cell>
          <cell r="C503">
            <v>109.8</v>
          </cell>
          <cell r="D503">
            <v>110.78</v>
          </cell>
        </row>
        <row r="504">
          <cell r="B504">
            <v>42797</v>
          </cell>
          <cell r="C504">
            <v>109.98099999999999</v>
          </cell>
          <cell r="D504">
            <v>110.35299999999999</v>
          </cell>
        </row>
        <row r="505">
          <cell r="B505">
            <v>42800</v>
          </cell>
          <cell r="C505">
            <v>110.004</v>
          </cell>
          <cell r="D505">
            <v>110.376</v>
          </cell>
        </row>
        <row r="506">
          <cell r="B506">
            <v>42801</v>
          </cell>
          <cell r="C506">
            <v>110.121</v>
          </cell>
          <cell r="D506">
            <v>110.494</v>
          </cell>
        </row>
        <row r="507">
          <cell r="B507">
            <v>42802</v>
          </cell>
          <cell r="C507">
            <v>110.157</v>
          </cell>
          <cell r="D507">
            <v>110.53</v>
          </cell>
        </row>
        <row r="508">
          <cell r="B508">
            <v>42803</v>
          </cell>
          <cell r="C508">
            <v>109.89100000000001</v>
          </cell>
          <cell r="D508">
            <v>110.262</v>
          </cell>
        </row>
        <row r="509">
          <cell r="B509">
            <v>42804</v>
          </cell>
          <cell r="C509">
            <v>109.789</v>
          </cell>
          <cell r="D509">
            <v>110.16</v>
          </cell>
        </row>
        <row r="510">
          <cell r="B510">
            <v>42807</v>
          </cell>
          <cell r="C510">
            <v>109.57299999999999</v>
          </cell>
          <cell r="D510">
            <v>109.943</v>
          </cell>
        </row>
        <row r="511">
          <cell r="B511">
            <v>42808</v>
          </cell>
          <cell r="C511">
            <v>109.812</v>
          </cell>
          <cell r="D511">
            <v>110.18300000000001</v>
          </cell>
        </row>
        <row r="512">
          <cell r="B512">
            <v>42809</v>
          </cell>
          <cell r="C512">
            <v>109.55</v>
          </cell>
          <cell r="D512">
            <v>110.76600000000001</v>
          </cell>
        </row>
        <row r="513">
          <cell r="B513">
            <v>42810</v>
          </cell>
          <cell r="C513">
            <v>109.538</v>
          </cell>
          <cell r="D513">
            <v>109.907</v>
          </cell>
        </row>
        <row r="514">
          <cell r="B514">
            <v>42811</v>
          </cell>
          <cell r="C514">
            <v>109.92700000000001</v>
          </cell>
          <cell r="D514">
            <v>110.298</v>
          </cell>
        </row>
        <row r="515">
          <cell r="B515">
            <v>42814</v>
          </cell>
          <cell r="C515">
            <v>109.65</v>
          </cell>
          <cell r="D515">
            <v>110.48</v>
          </cell>
        </row>
        <row r="516">
          <cell r="B516">
            <v>42815</v>
          </cell>
          <cell r="C516">
            <v>109.65</v>
          </cell>
          <cell r="D516">
            <v>110.48</v>
          </cell>
        </row>
        <row r="517">
          <cell r="B517">
            <v>42816</v>
          </cell>
          <cell r="C517">
            <v>109.84099999999999</v>
          </cell>
          <cell r="D517">
            <v>110.211</v>
          </cell>
        </row>
        <row r="518">
          <cell r="B518">
            <v>42817</v>
          </cell>
          <cell r="C518">
            <v>109.833</v>
          </cell>
          <cell r="D518">
            <v>110.202</v>
          </cell>
        </row>
        <row r="519">
          <cell r="B519">
            <v>42818</v>
          </cell>
          <cell r="C519">
            <v>109.65</v>
          </cell>
          <cell r="D519">
            <v>110.7</v>
          </cell>
        </row>
        <row r="520">
          <cell r="B520">
            <v>42821</v>
          </cell>
          <cell r="C520">
            <v>110.05</v>
          </cell>
          <cell r="D520">
            <v>110.6</v>
          </cell>
        </row>
        <row r="521">
          <cell r="B521">
            <v>42822</v>
          </cell>
          <cell r="C521">
            <v>110.05</v>
          </cell>
          <cell r="D521">
            <v>110.98</v>
          </cell>
        </row>
        <row r="522">
          <cell r="B522">
            <v>42823</v>
          </cell>
          <cell r="C522">
            <v>110.3</v>
          </cell>
          <cell r="D522">
            <v>111.1</v>
          </cell>
        </row>
        <row r="523">
          <cell r="B523">
            <v>42824</v>
          </cell>
          <cell r="C523">
            <v>110.3</v>
          </cell>
          <cell r="D523">
            <v>111.1</v>
          </cell>
        </row>
        <row r="524">
          <cell r="B524">
            <v>42825</v>
          </cell>
          <cell r="C524">
            <v>110.35</v>
          </cell>
          <cell r="D524">
            <v>111.48</v>
          </cell>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1">
          <cell r="B461">
            <v>42737</v>
          </cell>
          <cell r="C461">
            <v>106.1</v>
          </cell>
          <cell r="D461">
            <v>107</v>
          </cell>
          <cell r="E461">
            <v>104.377</v>
          </cell>
          <cell r="F461">
            <v>104.867</v>
          </cell>
        </row>
        <row r="462">
          <cell r="B462">
            <v>42738</v>
          </cell>
          <cell r="C462">
            <v>106.4</v>
          </cell>
          <cell r="D462">
            <v>107.2</v>
          </cell>
          <cell r="E462">
            <v>104.92700000000001</v>
          </cell>
          <cell r="F462">
            <v>105.42</v>
          </cell>
        </row>
        <row r="463">
          <cell r="B463">
            <v>42739</v>
          </cell>
          <cell r="C463">
            <v>106.5</v>
          </cell>
          <cell r="D463">
            <v>107.03</v>
          </cell>
          <cell r="E463">
            <v>105.172</v>
          </cell>
          <cell r="F463">
            <v>105.666</v>
          </cell>
        </row>
        <row r="464">
          <cell r="B464">
            <v>42740</v>
          </cell>
          <cell r="C464">
            <v>106.4</v>
          </cell>
          <cell r="D464">
            <v>107.45</v>
          </cell>
          <cell r="E464">
            <v>105.20399999999999</v>
          </cell>
          <cell r="F464">
            <v>105.69799999999999</v>
          </cell>
        </row>
        <row r="465">
          <cell r="B465">
            <v>42741</v>
          </cell>
          <cell r="C465">
            <v>106.2</v>
          </cell>
          <cell r="D465">
            <v>107.35</v>
          </cell>
          <cell r="E465">
            <v>105.22</v>
          </cell>
          <cell r="F465">
            <v>105.71</v>
          </cell>
        </row>
        <row r="466">
          <cell r="B466">
            <v>42744</v>
          </cell>
          <cell r="C466">
            <v>105.5</v>
          </cell>
          <cell r="D466">
            <v>106.25</v>
          </cell>
          <cell r="E466">
            <v>105.282</v>
          </cell>
          <cell r="F466">
            <v>105.776</v>
          </cell>
        </row>
        <row r="467">
          <cell r="B467">
            <v>42745</v>
          </cell>
          <cell r="C467">
            <v>106.38</v>
          </cell>
          <cell r="D467">
            <v>106.75</v>
          </cell>
          <cell r="E467">
            <v>105.09099999999999</v>
          </cell>
          <cell r="F467">
            <v>105.584</v>
          </cell>
        </row>
        <row r="468">
          <cell r="B468">
            <v>42746</v>
          </cell>
          <cell r="C468">
            <v>105.5</v>
          </cell>
          <cell r="D468">
            <v>106.25</v>
          </cell>
          <cell r="E468">
            <v>104.958</v>
          </cell>
          <cell r="F468">
            <v>105.45</v>
          </cell>
        </row>
        <row r="469">
          <cell r="B469">
            <v>42747</v>
          </cell>
          <cell r="C469">
            <v>105.5</v>
          </cell>
          <cell r="D469">
            <v>106.25</v>
          </cell>
          <cell r="E469">
            <v>105.06699999999999</v>
          </cell>
          <cell r="F469">
            <v>105.559</v>
          </cell>
        </row>
        <row r="470">
          <cell r="B470">
            <v>42748</v>
          </cell>
          <cell r="C470">
            <v>105.5</v>
          </cell>
          <cell r="D470">
            <v>106.25</v>
          </cell>
          <cell r="E470">
            <v>104.99</v>
          </cell>
          <cell r="F470">
            <v>105.48</v>
          </cell>
        </row>
        <row r="471">
          <cell r="B471">
            <v>42751</v>
          </cell>
          <cell r="C471">
            <v>105.5</v>
          </cell>
          <cell r="D471">
            <v>106.25</v>
          </cell>
          <cell r="E471">
            <v>105.188</v>
          </cell>
          <cell r="F471">
            <v>105.68</v>
          </cell>
        </row>
        <row r="472">
          <cell r="B472">
            <v>42752</v>
          </cell>
          <cell r="C472">
            <v>105.5</v>
          </cell>
          <cell r="D472">
            <v>106.25</v>
          </cell>
          <cell r="E472">
            <v>105.149</v>
          </cell>
          <cell r="F472">
            <v>105.64</v>
          </cell>
        </row>
        <row r="473">
          <cell r="B473">
            <v>42753</v>
          </cell>
          <cell r="C473">
            <v>105.5</v>
          </cell>
          <cell r="D473">
            <v>106.25</v>
          </cell>
          <cell r="E473">
            <v>105.05800000000001</v>
          </cell>
          <cell r="F473">
            <v>105.54900000000001</v>
          </cell>
        </row>
        <row r="474">
          <cell r="B474">
            <v>42754</v>
          </cell>
          <cell r="C474">
            <v>105.5</v>
          </cell>
          <cell r="D474">
            <v>106.25</v>
          </cell>
          <cell r="E474">
            <v>104.982</v>
          </cell>
          <cell r="F474">
            <v>105.47199999999999</v>
          </cell>
        </row>
        <row r="475">
          <cell r="B475">
            <v>42755</v>
          </cell>
          <cell r="C475">
            <v>105.5</v>
          </cell>
          <cell r="D475">
            <v>106.25</v>
          </cell>
          <cell r="E475">
            <v>103.75</v>
          </cell>
          <cell r="F475">
            <v>104.25</v>
          </cell>
        </row>
        <row r="476">
          <cell r="B476">
            <v>42758</v>
          </cell>
          <cell r="C476">
            <v>105.974</v>
          </cell>
          <cell r="D476">
            <v>106.34</v>
          </cell>
          <cell r="E476">
            <v>104.556</v>
          </cell>
          <cell r="F476">
            <v>105.04300000000001</v>
          </cell>
        </row>
        <row r="477">
          <cell r="B477">
            <v>42759</v>
          </cell>
          <cell r="C477">
            <v>105.941</v>
          </cell>
          <cell r="D477">
            <v>106.306</v>
          </cell>
          <cell r="E477">
            <v>104.426</v>
          </cell>
          <cell r="F477">
            <v>104.91200000000001</v>
          </cell>
        </row>
        <row r="478">
          <cell r="B478">
            <v>42760</v>
          </cell>
          <cell r="C478">
            <v>105.5</v>
          </cell>
          <cell r="D478">
            <v>106.25</v>
          </cell>
          <cell r="E478">
            <v>103.75</v>
          </cell>
          <cell r="F478">
            <v>104.25</v>
          </cell>
        </row>
        <row r="479">
          <cell r="B479">
            <v>42761</v>
          </cell>
          <cell r="C479">
            <v>105.5</v>
          </cell>
          <cell r="D479">
            <v>106.25</v>
          </cell>
          <cell r="E479">
            <v>103.75</v>
          </cell>
          <cell r="F479">
            <v>104.25</v>
          </cell>
        </row>
        <row r="480">
          <cell r="B480">
            <v>42762</v>
          </cell>
          <cell r="C480">
            <v>105.5</v>
          </cell>
          <cell r="D480">
            <v>106.25</v>
          </cell>
          <cell r="E480">
            <v>103.75</v>
          </cell>
          <cell r="F480">
            <v>104.25</v>
          </cell>
        </row>
        <row r="481">
          <cell r="B481">
            <v>42765</v>
          </cell>
          <cell r="C481">
            <v>105.52800000000001</v>
          </cell>
          <cell r="D481">
            <v>105.89100000000001</v>
          </cell>
          <cell r="E481">
            <v>103.92</v>
          </cell>
          <cell r="F481">
            <v>104.4</v>
          </cell>
        </row>
        <row r="482">
          <cell r="B482">
            <v>42766</v>
          </cell>
          <cell r="C482">
            <v>105.5</v>
          </cell>
          <cell r="D482">
            <v>106.25</v>
          </cell>
          <cell r="E482">
            <v>103.75</v>
          </cell>
          <cell r="F482">
            <v>104.25</v>
          </cell>
        </row>
        <row r="483">
          <cell r="B483">
            <v>42767</v>
          </cell>
          <cell r="C483">
            <v>105.5</v>
          </cell>
          <cell r="D483">
            <v>106.25</v>
          </cell>
          <cell r="E483">
            <v>103.75</v>
          </cell>
          <cell r="F483">
            <v>104.25</v>
          </cell>
        </row>
        <row r="484">
          <cell r="B484">
            <v>42768</v>
          </cell>
          <cell r="C484">
            <v>105.5</v>
          </cell>
          <cell r="D484">
            <v>106.25</v>
          </cell>
          <cell r="E484">
            <v>103.75</v>
          </cell>
          <cell r="F484">
            <v>104.25</v>
          </cell>
        </row>
        <row r="485">
          <cell r="B485">
            <v>42769</v>
          </cell>
          <cell r="C485">
            <v>105.5</v>
          </cell>
          <cell r="D485">
            <v>106.25</v>
          </cell>
          <cell r="E485">
            <v>103.75</v>
          </cell>
          <cell r="F485">
            <v>104.25</v>
          </cell>
        </row>
        <row r="486">
          <cell r="B486">
            <v>42772</v>
          </cell>
          <cell r="C486">
            <v>105.3</v>
          </cell>
          <cell r="D486">
            <v>106.5</v>
          </cell>
          <cell r="E486">
            <v>103.685</v>
          </cell>
          <cell r="F486">
            <v>104.044</v>
          </cell>
        </row>
        <row r="487">
          <cell r="B487">
            <v>42773</v>
          </cell>
          <cell r="C487">
            <v>105.334</v>
          </cell>
          <cell r="D487">
            <v>105.746</v>
          </cell>
          <cell r="E487">
            <v>104.42</v>
          </cell>
          <cell r="F487">
            <v>104.9</v>
          </cell>
        </row>
        <row r="488">
          <cell r="B488">
            <v>42774</v>
          </cell>
          <cell r="C488">
            <v>105.36</v>
          </cell>
          <cell r="D488">
            <v>105.77200000000001</v>
          </cell>
          <cell r="E488">
            <v>103.44499999999999</v>
          </cell>
          <cell r="F488">
            <v>103.803</v>
          </cell>
        </row>
        <row r="489">
          <cell r="B489">
            <v>42775</v>
          </cell>
          <cell r="C489">
            <v>105.273</v>
          </cell>
          <cell r="D489">
            <v>105.684</v>
          </cell>
          <cell r="E489">
            <v>103.6</v>
          </cell>
          <cell r="F489">
            <v>104.08</v>
          </cell>
        </row>
        <row r="490">
          <cell r="B490">
            <v>42776</v>
          </cell>
          <cell r="C490">
            <v>105.25</v>
          </cell>
          <cell r="D490">
            <v>106.3</v>
          </cell>
          <cell r="E490">
            <v>103.75</v>
          </cell>
          <cell r="F490">
            <v>104.25</v>
          </cell>
        </row>
        <row r="491">
          <cell r="B491">
            <v>42779</v>
          </cell>
          <cell r="C491">
            <v>105.5</v>
          </cell>
          <cell r="D491">
            <v>106.25</v>
          </cell>
          <cell r="E491">
            <v>103.75</v>
          </cell>
          <cell r="F491">
            <v>104.25</v>
          </cell>
        </row>
        <row r="492">
          <cell r="B492">
            <v>42780</v>
          </cell>
          <cell r="C492">
            <v>105.5</v>
          </cell>
          <cell r="D492">
            <v>106.25</v>
          </cell>
          <cell r="E492">
            <v>103.75</v>
          </cell>
          <cell r="F492">
            <v>104.25</v>
          </cell>
        </row>
        <row r="493">
          <cell r="B493">
            <v>42781</v>
          </cell>
          <cell r="C493">
            <v>105.5</v>
          </cell>
          <cell r="D493">
            <v>106.25</v>
          </cell>
          <cell r="E493">
            <v>103.75</v>
          </cell>
          <cell r="F493">
            <v>104.25</v>
          </cell>
        </row>
        <row r="494">
          <cell r="B494">
            <v>42782</v>
          </cell>
          <cell r="C494">
            <v>105.5</v>
          </cell>
          <cell r="D494">
            <v>106.25</v>
          </cell>
          <cell r="E494">
            <v>103.75</v>
          </cell>
          <cell r="F494">
            <v>104.25</v>
          </cell>
        </row>
        <row r="495">
          <cell r="B495">
            <v>42783</v>
          </cell>
          <cell r="C495">
            <v>105.5</v>
          </cell>
          <cell r="D495">
            <v>106.25</v>
          </cell>
          <cell r="E495">
            <v>103.75</v>
          </cell>
          <cell r="F495">
            <v>104.25</v>
          </cell>
        </row>
        <row r="496">
          <cell r="B496">
            <v>42786</v>
          </cell>
          <cell r="C496">
            <v>105.301</v>
          </cell>
          <cell r="D496">
            <v>105.71</v>
          </cell>
          <cell r="E496">
            <v>103.351</v>
          </cell>
          <cell r="F496">
            <v>103.706</v>
          </cell>
        </row>
        <row r="497">
          <cell r="B497">
            <v>42787</v>
          </cell>
          <cell r="C497">
            <v>105.2</v>
          </cell>
          <cell r="D497">
            <v>106.1</v>
          </cell>
          <cell r="E497">
            <v>103.364</v>
          </cell>
          <cell r="F497">
            <v>103.71899999999999</v>
          </cell>
        </row>
        <row r="498">
          <cell r="B498">
            <v>42788</v>
          </cell>
          <cell r="C498">
            <v>105.5</v>
          </cell>
          <cell r="D498">
            <v>106.25</v>
          </cell>
          <cell r="E498">
            <v>103.75</v>
          </cell>
          <cell r="F498">
            <v>104.25</v>
          </cell>
        </row>
        <row r="499">
          <cell r="B499">
            <v>42789</v>
          </cell>
          <cell r="C499">
            <v>105.5</v>
          </cell>
          <cell r="D499">
            <v>106.25</v>
          </cell>
          <cell r="E499">
            <v>103.75</v>
          </cell>
          <cell r="F499">
            <v>104.25</v>
          </cell>
        </row>
        <row r="500">
          <cell r="B500">
            <v>42790</v>
          </cell>
          <cell r="C500">
            <v>105.5</v>
          </cell>
          <cell r="D500">
            <v>106.25</v>
          </cell>
          <cell r="E500">
            <v>103.75</v>
          </cell>
          <cell r="F500">
            <v>104.25</v>
          </cell>
        </row>
        <row r="501">
          <cell r="B501">
            <v>42793</v>
          </cell>
          <cell r="C501">
            <v>105.5</v>
          </cell>
          <cell r="D501">
            <v>106.25</v>
          </cell>
          <cell r="E501">
            <v>103.75</v>
          </cell>
          <cell r="F501">
            <v>104.25</v>
          </cell>
        </row>
        <row r="502">
          <cell r="B502">
            <v>42794</v>
          </cell>
          <cell r="C502">
            <v>105.5</v>
          </cell>
          <cell r="D502">
            <v>106.25</v>
          </cell>
          <cell r="E502">
            <v>103.75</v>
          </cell>
          <cell r="F502">
            <v>104.25</v>
          </cell>
        </row>
        <row r="503">
          <cell r="B503">
            <v>42795</v>
          </cell>
          <cell r="C503">
            <v>105.5</v>
          </cell>
          <cell r="D503">
            <v>106.25</v>
          </cell>
          <cell r="E503">
            <v>103.75</v>
          </cell>
          <cell r="F503">
            <v>104.25</v>
          </cell>
        </row>
        <row r="504">
          <cell r="B504">
            <v>42796</v>
          </cell>
          <cell r="C504">
            <v>105.5</v>
          </cell>
          <cell r="D504">
            <v>106.25</v>
          </cell>
          <cell r="E504">
            <v>103.75</v>
          </cell>
          <cell r="F504">
            <v>104.25</v>
          </cell>
        </row>
        <row r="505">
          <cell r="B505">
            <v>42797</v>
          </cell>
          <cell r="C505">
            <v>105.974</v>
          </cell>
          <cell r="D505">
            <v>106.383</v>
          </cell>
          <cell r="E505">
            <v>104.39700000000001</v>
          </cell>
          <cell r="F505">
            <v>104.755</v>
          </cell>
        </row>
        <row r="506">
          <cell r="B506">
            <v>42800</v>
          </cell>
          <cell r="C506">
            <v>105.5</v>
          </cell>
          <cell r="D506">
            <v>106.25</v>
          </cell>
          <cell r="E506">
            <v>103.75</v>
          </cell>
          <cell r="F506">
            <v>104.25</v>
          </cell>
        </row>
        <row r="507">
          <cell r="B507">
            <v>42801</v>
          </cell>
          <cell r="C507">
            <v>105.5</v>
          </cell>
          <cell r="D507">
            <v>106.25</v>
          </cell>
          <cell r="E507">
            <v>103.75</v>
          </cell>
          <cell r="F507">
            <v>104.25</v>
          </cell>
        </row>
        <row r="508">
          <cell r="B508">
            <v>42802</v>
          </cell>
          <cell r="C508">
            <v>105.5</v>
          </cell>
          <cell r="D508">
            <v>106.25</v>
          </cell>
          <cell r="E508">
            <v>103.75</v>
          </cell>
          <cell r="F508">
            <v>104.25</v>
          </cell>
        </row>
        <row r="509">
          <cell r="B509">
            <v>42803</v>
          </cell>
          <cell r="C509">
            <v>105.5</v>
          </cell>
          <cell r="D509">
            <v>106.25</v>
          </cell>
          <cell r="E509">
            <v>103.75</v>
          </cell>
          <cell r="F509">
            <v>104.25</v>
          </cell>
        </row>
        <row r="510">
          <cell r="B510">
            <v>42804</v>
          </cell>
          <cell r="C510">
            <v>105.754</v>
          </cell>
          <cell r="D510">
            <v>106.161</v>
          </cell>
          <cell r="E510">
            <v>103.75</v>
          </cell>
          <cell r="F510">
            <v>104.25</v>
          </cell>
        </row>
        <row r="511">
          <cell r="B511">
            <v>42807</v>
          </cell>
          <cell r="C511">
            <v>105.5</v>
          </cell>
          <cell r="D511">
            <v>106.25</v>
          </cell>
          <cell r="E511">
            <v>103.75</v>
          </cell>
          <cell r="F511">
            <v>104.25</v>
          </cell>
        </row>
        <row r="512">
          <cell r="B512">
            <v>42808</v>
          </cell>
          <cell r="C512">
            <v>105.5</v>
          </cell>
          <cell r="D512">
            <v>106.25</v>
          </cell>
          <cell r="E512">
            <v>103.75</v>
          </cell>
          <cell r="F512">
            <v>104.25</v>
          </cell>
        </row>
        <row r="513">
          <cell r="B513">
            <v>42809</v>
          </cell>
          <cell r="C513">
            <v>105.5</v>
          </cell>
          <cell r="D513">
            <v>106.25</v>
          </cell>
          <cell r="E513">
            <v>103.75</v>
          </cell>
          <cell r="F513">
            <v>104.25</v>
          </cell>
        </row>
        <row r="514">
          <cell r="B514">
            <v>42810</v>
          </cell>
          <cell r="C514">
            <v>105.5</v>
          </cell>
          <cell r="D514">
            <v>106.25</v>
          </cell>
          <cell r="E514">
            <v>103.75</v>
          </cell>
          <cell r="F514">
            <v>104.25</v>
          </cell>
        </row>
        <row r="515">
          <cell r="B515">
            <v>42811</v>
          </cell>
          <cell r="C515">
            <v>105.5</v>
          </cell>
          <cell r="D515">
            <v>106.25</v>
          </cell>
          <cell r="E515">
            <v>103.75</v>
          </cell>
          <cell r="F515">
            <v>104.25</v>
          </cell>
        </row>
        <row r="516">
          <cell r="B516">
            <v>42814</v>
          </cell>
          <cell r="C516">
            <v>105.5</v>
          </cell>
          <cell r="D516">
            <v>106.25</v>
          </cell>
          <cell r="E516">
            <v>103.75</v>
          </cell>
          <cell r="F516">
            <v>104.25</v>
          </cell>
        </row>
        <row r="517">
          <cell r="B517">
            <v>42815</v>
          </cell>
          <cell r="C517">
            <v>105.5</v>
          </cell>
          <cell r="D517">
            <v>106.25</v>
          </cell>
          <cell r="E517">
            <v>103.75</v>
          </cell>
          <cell r="F517">
            <v>104.25</v>
          </cell>
        </row>
        <row r="518">
          <cell r="B518">
            <v>42816</v>
          </cell>
          <cell r="C518">
            <v>105.5</v>
          </cell>
          <cell r="D518">
            <v>106.25</v>
          </cell>
          <cell r="E518">
            <v>103.75</v>
          </cell>
          <cell r="F518">
            <v>104.25</v>
          </cell>
        </row>
        <row r="519">
          <cell r="B519">
            <v>42817</v>
          </cell>
          <cell r="C519">
            <v>105.5</v>
          </cell>
          <cell r="D519">
            <v>106.25</v>
          </cell>
          <cell r="E519">
            <v>103.75</v>
          </cell>
          <cell r="F519">
            <v>104.25</v>
          </cell>
        </row>
        <row r="520">
          <cell r="B520">
            <v>42818</v>
          </cell>
          <cell r="C520">
            <v>105.706</v>
          </cell>
          <cell r="D520">
            <v>106.11</v>
          </cell>
          <cell r="E520">
            <v>104.24299999999999</v>
          </cell>
          <cell r="F520">
            <v>104.59699999999999</v>
          </cell>
        </row>
        <row r="521">
          <cell r="B521">
            <v>42821</v>
          </cell>
          <cell r="C521">
            <v>105.5</v>
          </cell>
          <cell r="D521">
            <v>106.25</v>
          </cell>
          <cell r="E521">
            <v>103.75</v>
          </cell>
          <cell r="F521">
            <v>104.25</v>
          </cell>
        </row>
        <row r="522">
          <cell r="B522">
            <v>42822</v>
          </cell>
          <cell r="C522">
            <v>105.8</v>
          </cell>
          <cell r="D522">
            <v>106.65</v>
          </cell>
          <cell r="E522">
            <v>104.42400000000001</v>
          </cell>
          <cell r="F522">
            <v>104.77800000000001</v>
          </cell>
        </row>
        <row r="523">
          <cell r="B523">
            <v>42823</v>
          </cell>
          <cell r="C523">
            <v>105.5</v>
          </cell>
          <cell r="D523">
            <v>106.25</v>
          </cell>
          <cell r="E523">
            <v>103.75</v>
          </cell>
          <cell r="F523">
            <v>104.25</v>
          </cell>
        </row>
        <row r="524">
          <cell r="B524">
            <v>42824</v>
          </cell>
          <cell r="C524">
            <v>105.85</v>
          </cell>
          <cell r="D524">
            <v>106.7</v>
          </cell>
          <cell r="E524">
            <v>104.726</v>
          </cell>
          <cell r="F524">
            <v>105.081</v>
          </cell>
        </row>
        <row r="525">
          <cell r="B525">
            <v>42825</v>
          </cell>
          <cell r="C525">
            <v>105.5</v>
          </cell>
          <cell r="D525">
            <v>106.25</v>
          </cell>
          <cell r="E525">
            <v>104.702</v>
          </cell>
          <cell r="F525">
            <v>105.057</v>
          </cell>
        </row>
      </sheetData>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1">
          <cell r="B461">
            <v>42737</v>
          </cell>
          <cell r="C461">
            <v>103.8</v>
          </cell>
          <cell r="D461">
            <v>104.6</v>
          </cell>
          <cell r="E461">
            <v>106.249</v>
          </cell>
          <cell r="F461">
            <v>106.755</v>
          </cell>
        </row>
        <row r="462">
          <cell r="B462">
            <v>42738</v>
          </cell>
          <cell r="C462">
            <v>104.16</v>
          </cell>
          <cell r="D462">
            <v>105.1</v>
          </cell>
          <cell r="E462">
            <v>106.61</v>
          </cell>
          <cell r="F462">
            <v>107.42</v>
          </cell>
        </row>
        <row r="463">
          <cell r="B463">
            <v>42739</v>
          </cell>
          <cell r="C463">
            <v>104.55</v>
          </cell>
          <cell r="D463">
            <v>105.42</v>
          </cell>
          <cell r="E463">
            <v>107.46</v>
          </cell>
          <cell r="F463">
            <v>108.28</v>
          </cell>
        </row>
        <row r="464">
          <cell r="B464">
            <v>42740</v>
          </cell>
          <cell r="C464">
            <v>104.6</v>
          </cell>
          <cell r="D464">
            <v>105.42</v>
          </cell>
          <cell r="E464">
            <v>107.69</v>
          </cell>
          <cell r="F464">
            <v>108.52</v>
          </cell>
        </row>
        <row r="465">
          <cell r="B465">
            <v>42741</v>
          </cell>
          <cell r="C465">
            <v>104.55</v>
          </cell>
          <cell r="D465">
            <v>105.42</v>
          </cell>
          <cell r="E465">
            <v>106</v>
          </cell>
          <cell r="F465">
            <v>107</v>
          </cell>
        </row>
        <row r="466">
          <cell r="B466">
            <v>42744</v>
          </cell>
          <cell r="C466">
            <v>104.333</v>
          </cell>
          <cell r="D466">
            <v>105.268</v>
          </cell>
          <cell r="E466">
            <v>106</v>
          </cell>
          <cell r="F466">
            <v>107</v>
          </cell>
        </row>
        <row r="467">
          <cell r="B467">
            <v>42745</v>
          </cell>
          <cell r="C467">
            <v>104.48</v>
          </cell>
          <cell r="D467">
            <v>105.417</v>
          </cell>
          <cell r="E467">
            <v>107.14</v>
          </cell>
          <cell r="F467">
            <v>107.75</v>
          </cell>
        </row>
        <row r="468">
          <cell r="B468">
            <v>42746</v>
          </cell>
          <cell r="C468">
            <v>104.059</v>
          </cell>
          <cell r="D468">
            <v>104.991</v>
          </cell>
          <cell r="E468">
            <v>106</v>
          </cell>
          <cell r="F468">
            <v>107</v>
          </cell>
        </row>
        <row r="469">
          <cell r="B469">
            <v>42747</v>
          </cell>
          <cell r="C469">
            <v>104.429</v>
          </cell>
          <cell r="D469">
            <v>105.364</v>
          </cell>
          <cell r="E469">
            <v>106</v>
          </cell>
          <cell r="F469">
            <v>107</v>
          </cell>
        </row>
        <row r="470">
          <cell r="B470">
            <v>42748</v>
          </cell>
          <cell r="C470">
            <v>104.81100000000001</v>
          </cell>
          <cell r="D470">
            <v>105.75</v>
          </cell>
          <cell r="E470">
            <v>106</v>
          </cell>
          <cell r="F470">
            <v>107</v>
          </cell>
        </row>
        <row r="471">
          <cell r="B471">
            <v>42751</v>
          </cell>
          <cell r="C471">
            <v>104.482</v>
          </cell>
          <cell r="D471">
            <v>105.417</v>
          </cell>
          <cell r="E471">
            <v>106</v>
          </cell>
          <cell r="F471">
            <v>107</v>
          </cell>
        </row>
        <row r="472">
          <cell r="B472">
            <v>42752</v>
          </cell>
          <cell r="C472">
            <v>104.559</v>
          </cell>
          <cell r="D472">
            <v>105.495</v>
          </cell>
          <cell r="E472">
            <v>106</v>
          </cell>
          <cell r="F472">
            <v>107</v>
          </cell>
        </row>
        <row r="473">
          <cell r="B473">
            <v>42753</v>
          </cell>
          <cell r="C473">
            <v>104.425</v>
          </cell>
          <cell r="D473">
            <v>105.35899999999999</v>
          </cell>
          <cell r="E473">
            <v>106.687</v>
          </cell>
          <cell r="F473">
            <v>107.194</v>
          </cell>
        </row>
        <row r="474">
          <cell r="B474">
            <v>42754</v>
          </cell>
          <cell r="C474">
            <v>104.49</v>
          </cell>
          <cell r="D474">
            <v>105.42400000000001</v>
          </cell>
          <cell r="E474">
            <v>106</v>
          </cell>
          <cell r="F474">
            <v>107</v>
          </cell>
        </row>
        <row r="475">
          <cell r="B475">
            <v>42755</v>
          </cell>
          <cell r="C475">
            <v>103</v>
          </cell>
          <cell r="D475">
            <v>103.75</v>
          </cell>
          <cell r="E475">
            <v>106</v>
          </cell>
          <cell r="F475">
            <v>107</v>
          </cell>
        </row>
        <row r="476">
          <cell r="B476">
            <v>42758</v>
          </cell>
          <cell r="C476">
            <v>104.4</v>
          </cell>
          <cell r="D476">
            <v>105.333</v>
          </cell>
          <cell r="E476">
            <v>106.596</v>
          </cell>
          <cell r="F476">
            <v>107.102</v>
          </cell>
        </row>
        <row r="477">
          <cell r="B477">
            <v>42759</v>
          </cell>
          <cell r="C477">
            <v>104.04600000000001</v>
          </cell>
          <cell r="D477">
            <v>105.155</v>
          </cell>
          <cell r="E477">
            <v>106.556</v>
          </cell>
          <cell r="F477">
            <v>107.062</v>
          </cell>
        </row>
        <row r="478">
          <cell r="B478">
            <v>42760</v>
          </cell>
          <cell r="C478">
            <v>104.19499999999999</v>
          </cell>
          <cell r="D478">
            <v>105.125</v>
          </cell>
          <cell r="E478">
            <v>106</v>
          </cell>
          <cell r="F478">
            <v>107</v>
          </cell>
        </row>
        <row r="479">
          <cell r="B479">
            <v>42761</v>
          </cell>
          <cell r="C479">
            <v>104.41200000000001</v>
          </cell>
          <cell r="D479">
            <v>105.34399999999999</v>
          </cell>
          <cell r="E479">
            <v>106</v>
          </cell>
          <cell r="F479">
            <v>107</v>
          </cell>
        </row>
        <row r="480">
          <cell r="B480">
            <v>42762</v>
          </cell>
          <cell r="C480">
            <v>103</v>
          </cell>
          <cell r="D480">
            <v>103.75</v>
          </cell>
          <cell r="E480">
            <v>106</v>
          </cell>
          <cell r="F480">
            <v>107</v>
          </cell>
        </row>
        <row r="481">
          <cell r="B481">
            <v>42765</v>
          </cell>
          <cell r="C481">
            <v>103</v>
          </cell>
          <cell r="D481">
            <v>103.75</v>
          </cell>
          <cell r="E481">
            <v>106</v>
          </cell>
          <cell r="F481">
            <v>107</v>
          </cell>
        </row>
        <row r="482">
          <cell r="B482">
            <v>42766</v>
          </cell>
          <cell r="C482">
            <v>103.8</v>
          </cell>
          <cell r="D482">
            <v>104.72499999999999</v>
          </cell>
          <cell r="E482">
            <v>106</v>
          </cell>
          <cell r="F482">
            <v>107</v>
          </cell>
        </row>
        <row r="483">
          <cell r="B483">
            <v>42767</v>
          </cell>
          <cell r="C483">
            <v>104.063</v>
          </cell>
          <cell r="D483">
            <v>104.99</v>
          </cell>
          <cell r="E483">
            <v>106</v>
          </cell>
          <cell r="F483">
            <v>107</v>
          </cell>
        </row>
        <row r="484">
          <cell r="B484">
            <v>42768</v>
          </cell>
          <cell r="C484">
            <v>103</v>
          </cell>
          <cell r="D484">
            <v>103.75</v>
          </cell>
          <cell r="E484">
            <v>106</v>
          </cell>
          <cell r="F484">
            <v>107</v>
          </cell>
        </row>
        <row r="485">
          <cell r="B485">
            <v>42769</v>
          </cell>
          <cell r="C485">
            <v>103</v>
          </cell>
          <cell r="D485">
            <v>103.75</v>
          </cell>
          <cell r="E485">
            <v>106</v>
          </cell>
          <cell r="F485">
            <v>107</v>
          </cell>
        </row>
        <row r="486">
          <cell r="B486">
            <v>42772</v>
          </cell>
          <cell r="C486">
            <v>103.3</v>
          </cell>
          <cell r="D486">
            <v>104.45</v>
          </cell>
          <cell r="E486">
            <v>105.97199999999999</v>
          </cell>
          <cell r="F486">
            <v>106.473</v>
          </cell>
        </row>
        <row r="487">
          <cell r="B487">
            <v>42773</v>
          </cell>
          <cell r="C487">
            <v>103.873</v>
          </cell>
          <cell r="D487">
            <v>104.149</v>
          </cell>
          <cell r="E487">
            <v>105.649</v>
          </cell>
          <cell r="F487">
            <v>106.148</v>
          </cell>
        </row>
        <row r="488">
          <cell r="B488">
            <v>42774</v>
          </cell>
          <cell r="C488">
            <v>103.956</v>
          </cell>
          <cell r="D488">
            <v>104.232</v>
          </cell>
          <cell r="E488">
            <v>105.771</v>
          </cell>
          <cell r="F488">
            <v>106.271</v>
          </cell>
        </row>
        <row r="489">
          <cell r="B489">
            <v>42775</v>
          </cell>
          <cell r="C489">
            <v>103.863</v>
          </cell>
          <cell r="D489">
            <v>104.139</v>
          </cell>
          <cell r="E489">
            <v>105.51300000000001</v>
          </cell>
          <cell r="F489">
            <v>106.011</v>
          </cell>
        </row>
        <row r="490">
          <cell r="B490">
            <v>42776</v>
          </cell>
          <cell r="C490">
            <v>103</v>
          </cell>
          <cell r="D490">
            <v>103.75</v>
          </cell>
          <cell r="E490">
            <v>106</v>
          </cell>
          <cell r="F490">
            <v>107</v>
          </cell>
        </row>
        <row r="491">
          <cell r="B491">
            <v>42779</v>
          </cell>
          <cell r="C491">
            <v>103.886</v>
          </cell>
          <cell r="D491">
            <v>104.161</v>
          </cell>
          <cell r="E491">
            <v>106</v>
          </cell>
          <cell r="F491">
            <v>107</v>
          </cell>
        </row>
        <row r="492">
          <cell r="B492">
            <v>42780</v>
          </cell>
          <cell r="C492">
            <v>103.96299999999999</v>
          </cell>
          <cell r="D492">
            <v>104.239</v>
          </cell>
          <cell r="E492">
            <v>106</v>
          </cell>
          <cell r="F492">
            <v>107</v>
          </cell>
        </row>
        <row r="493">
          <cell r="B493">
            <v>42781</v>
          </cell>
          <cell r="C493">
            <v>103.505</v>
          </cell>
          <cell r="D493">
            <v>103.779</v>
          </cell>
          <cell r="E493">
            <v>106</v>
          </cell>
          <cell r="F493">
            <v>107</v>
          </cell>
        </row>
        <row r="494">
          <cell r="B494">
            <v>42782</v>
          </cell>
          <cell r="C494">
            <v>103.517</v>
          </cell>
          <cell r="D494">
            <v>103.791</v>
          </cell>
          <cell r="E494">
            <v>106</v>
          </cell>
          <cell r="F494">
            <v>107</v>
          </cell>
        </row>
        <row r="495">
          <cell r="B495">
            <v>42783</v>
          </cell>
          <cell r="C495">
            <v>103</v>
          </cell>
          <cell r="D495">
            <v>103.75</v>
          </cell>
          <cell r="E495">
            <v>106</v>
          </cell>
          <cell r="F495">
            <v>107</v>
          </cell>
        </row>
        <row r="496">
          <cell r="B496">
            <v>42786</v>
          </cell>
          <cell r="C496">
            <v>103.523</v>
          </cell>
          <cell r="D496">
            <v>103.797</v>
          </cell>
          <cell r="E496">
            <v>105.31</v>
          </cell>
          <cell r="F496">
            <v>105.806</v>
          </cell>
        </row>
        <row r="497">
          <cell r="B497">
            <v>42787</v>
          </cell>
          <cell r="C497">
            <v>103.611</v>
          </cell>
          <cell r="D497">
            <v>103.88500000000001</v>
          </cell>
          <cell r="E497">
            <v>105.548</v>
          </cell>
          <cell r="F497">
            <v>106.045</v>
          </cell>
        </row>
        <row r="498">
          <cell r="B498">
            <v>42788</v>
          </cell>
          <cell r="C498">
            <v>103.494</v>
          </cell>
          <cell r="D498">
            <v>103.768</v>
          </cell>
          <cell r="E498">
            <v>106</v>
          </cell>
          <cell r="F498">
            <v>107</v>
          </cell>
        </row>
        <row r="499">
          <cell r="B499">
            <v>42789</v>
          </cell>
          <cell r="C499">
            <v>103</v>
          </cell>
          <cell r="D499">
            <v>103.75</v>
          </cell>
          <cell r="E499">
            <v>106</v>
          </cell>
          <cell r="F499">
            <v>107</v>
          </cell>
        </row>
        <row r="500">
          <cell r="B500">
            <v>42790</v>
          </cell>
          <cell r="C500">
            <v>103</v>
          </cell>
          <cell r="D500">
            <v>103.75</v>
          </cell>
          <cell r="E500">
            <v>106</v>
          </cell>
          <cell r="F500">
            <v>107</v>
          </cell>
        </row>
        <row r="501">
          <cell r="B501">
            <v>42793</v>
          </cell>
          <cell r="C501">
            <v>103</v>
          </cell>
          <cell r="D501">
            <v>103.75</v>
          </cell>
          <cell r="E501">
            <v>106</v>
          </cell>
          <cell r="F501">
            <v>107</v>
          </cell>
        </row>
        <row r="502">
          <cell r="B502">
            <v>42794</v>
          </cell>
          <cell r="C502">
            <v>104.45099999999999</v>
          </cell>
          <cell r="D502">
            <v>104.727</v>
          </cell>
          <cell r="E502">
            <v>106</v>
          </cell>
          <cell r="F502">
            <v>107</v>
          </cell>
        </row>
        <row r="503">
          <cell r="B503">
            <v>42795</v>
          </cell>
          <cell r="C503">
            <v>104.646</v>
          </cell>
          <cell r="D503">
            <v>104.923</v>
          </cell>
          <cell r="E503">
            <v>106</v>
          </cell>
          <cell r="F503">
            <v>107</v>
          </cell>
        </row>
        <row r="504">
          <cell r="B504">
            <v>42796</v>
          </cell>
          <cell r="C504">
            <v>104.651</v>
          </cell>
          <cell r="D504">
            <v>104.928</v>
          </cell>
          <cell r="E504">
            <v>106</v>
          </cell>
          <cell r="F504">
            <v>107</v>
          </cell>
        </row>
        <row r="505">
          <cell r="B505">
            <v>42797</v>
          </cell>
          <cell r="C505">
            <v>104.73699999999999</v>
          </cell>
          <cell r="D505">
            <v>105.10599999999999</v>
          </cell>
          <cell r="E505">
            <v>106.77</v>
          </cell>
          <cell r="F505">
            <v>107.374</v>
          </cell>
        </row>
        <row r="506">
          <cell r="B506">
            <v>42800</v>
          </cell>
          <cell r="C506">
            <v>104.7</v>
          </cell>
          <cell r="D506">
            <v>105.069</v>
          </cell>
          <cell r="E506">
            <v>106</v>
          </cell>
          <cell r="F506">
            <v>107</v>
          </cell>
        </row>
        <row r="507">
          <cell r="B507">
            <v>42801</v>
          </cell>
          <cell r="C507">
            <v>104.559</v>
          </cell>
          <cell r="D507">
            <v>104.92700000000001</v>
          </cell>
          <cell r="E507">
            <v>106</v>
          </cell>
          <cell r="F507">
            <v>107</v>
          </cell>
        </row>
        <row r="508">
          <cell r="B508">
            <v>42802</v>
          </cell>
          <cell r="C508">
            <v>104.65600000000001</v>
          </cell>
          <cell r="D508">
            <v>105.02500000000001</v>
          </cell>
          <cell r="E508">
            <v>106</v>
          </cell>
          <cell r="F508">
            <v>107</v>
          </cell>
        </row>
        <row r="509">
          <cell r="B509">
            <v>42803</v>
          </cell>
          <cell r="C509">
            <v>104.45699999999999</v>
          </cell>
          <cell r="D509">
            <v>104.825</v>
          </cell>
          <cell r="E509">
            <v>106</v>
          </cell>
          <cell r="F509">
            <v>107</v>
          </cell>
        </row>
        <row r="510">
          <cell r="B510">
            <v>42804</v>
          </cell>
          <cell r="C510">
            <v>104.551</v>
          </cell>
          <cell r="D510">
            <v>104.919</v>
          </cell>
          <cell r="E510">
            <v>106</v>
          </cell>
          <cell r="F510">
            <v>107</v>
          </cell>
        </row>
        <row r="511">
          <cell r="B511">
            <v>42807</v>
          </cell>
          <cell r="C511">
            <v>104.224</v>
          </cell>
          <cell r="D511">
            <v>104.59099999999999</v>
          </cell>
          <cell r="E511">
            <v>106</v>
          </cell>
          <cell r="F511">
            <v>107</v>
          </cell>
        </row>
        <row r="512">
          <cell r="B512">
            <v>42808</v>
          </cell>
          <cell r="C512">
            <v>104.48</v>
          </cell>
          <cell r="D512">
            <v>104.848</v>
          </cell>
          <cell r="E512">
            <v>106</v>
          </cell>
          <cell r="F512">
            <v>107</v>
          </cell>
        </row>
        <row r="513">
          <cell r="B513">
            <v>42809</v>
          </cell>
          <cell r="C513">
            <v>104.762</v>
          </cell>
          <cell r="D513">
            <v>105.131</v>
          </cell>
          <cell r="E513">
            <v>106</v>
          </cell>
          <cell r="F513">
            <v>107</v>
          </cell>
        </row>
        <row r="514">
          <cell r="B514">
            <v>42810</v>
          </cell>
          <cell r="C514">
            <v>104.65</v>
          </cell>
          <cell r="D514">
            <v>105.018</v>
          </cell>
          <cell r="E514">
            <v>106</v>
          </cell>
          <cell r="F514">
            <v>107</v>
          </cell>
        </row>
        <row r="515">
          <cell r="B515">
            <v>42811</v>
          </cell>
          <cell r="C515">
            <v>104.804</v>
          </cell>
          <cell r="D515">
            <v>105.172</v>
          </cell>
          <cell r="E515">
            <v>106</v>
          </cell>
          <cell r="F515">
            <v>107</v>
          </cell>
        </row>
        <row r="516">
          <cell r="B516">
            <v>42814</v>
          </cell>
          <cell r="C516">
            <v>104.869</v>
          </cell>
          <cell r="D516">
            <v>105.238</v>
          </cell>
          <cell r="E516">
            <v>106.895</v>
          </cell>
          <cell r="F516">
            <v>107.498</v>
          </cell>
        </row>
        <row r="517">
          <cell r="B517">
            <v>42815</v>
          </cell>
          <cell r="C517">
            <v>104.90600000000001</v>
          </cell>
          <cell r="D517">
            <v>105.27500000000001</v>
          </cell>
          <cell r="E517">
            <v>106</v>
          </cell>
          <cell r="F517">
            <v>107</v>
          </cell>
        </row>
        <row r="518">
          <cell r="B518">
            <v>42816</v>
          </cell>
          <cell r="C518">
            <v>104.861</v>
          </cell>
          <cell r="D518">
            <v>105.229</v>
          </cell>
          <cell r="E518">
            <v>106.974</v>
          </cell>
          <cell r="F518">
            <v>107.577</v>
          </cell>
        </row>
        <row r="519">
          <cell r="B519">
            <v>42817</v>
          </cell>
          <cell r="C519">
            <v>104.95699999999999</v>
          </cell>
          <cell r="D519">
            <v>105.32599999999999</v>
          </cell>
          <cell r="E519">
            <v>107.03</v>
          </cell>
          <cell r="F519">
            <v>107.633</v>
          </cell>
        </row>
        <row r="520">
          <cell r="B520">
            <v>42818</v>
          </cell>
          <cell r="C520">
            <v>104.744</v>
          </cell>
          <cell r="D520">
            <v>105.11199999999999</v>
          </cell>
          <cell r="E520">
            <v>107.10899999999999</v>
          </cell>
          <cell r="F520">
            <v>107.712</v>
          </cell>
        </row>
        <row r="521">
          <cell r="B521">
            <v>42821</v>
          </cell>
          <cell r="C521">
            <v>105.214</v>
          </cell>
          <cell r="D521">
            <v>105.583</v>
          </cell>
          <cell r="E521">
            <v>107.875</v>
          </cell>
          <cell r="F521">
            <v>108.483</v>
          </cell>
        </row>
        <row r="522">
          <cell r="B522">
            <v>42822</v>
          </cell>
          <cell r="C522">
            <v>105.1</v>
          </cell>
          <cell r="D522">
            <v>106.05</v>
          </cell>
          <cell r="E522">
            <v>107.886</v>
          </cell>
          <cell r="F522">
            <v>108.494</v>
          </cell>
        </row>
        <row r="523">
          <cell r="B523">
            <v>42823</v>
          </cell>
          <cell r="C523">
            <v>105.3</v>
          </cell>
          <cell r="D523">
            <v>106.3</v>
          </cell>
          <cell r="E523">
            <v>108.029</v>
          </cell>
          <cell r="F523">
            <v>108.63800000000001</v>
          </cell>
        </row>
        <row r="524">
          <cell r="B524">
            <v>42824</v>
          </cell>
          <cell r="C524">
            <v>105.55</v>
          </cell>
          <cell r="D524">
            <v>106.39</v>
          </cell>
          <cell r="E524">
            <v>108.42</v>
          </cell>
          <cell r="F524">
            <v>108.93</v>
          </cell>
        </row>
        <row r="525">
          <cell r="B525">
            <v>42825</v>
          </cell>
          <cell r="C525">
            <v>105.6</v>
          </cell>
          <cell r="D525">
            <v>106.4</v>
          </cell>
          <cell r="E525">
            <v>108.28400000000001</v>
          </cell>
          <cell r="F525">
            <v>108.89400000000001</v>
          </cell>
        </row>
      </sheetData>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461">
          <cell r="B461">
            <v>42737</v>
          </cell>
          <cell r="C461">
            <v>98.263999999999996</v>
          </cell>
          <cell r="D461">
            <v>98.938999999999993</v>
          </cell>
        </row>
        <row r="462">
          <cell r="B462">
            <v>42738</v>
          </cell>
          <cell r="C462">
            <v>99.8</v>
          </cell>
          <cell r="D462">
            <v>101.05</v>
          </cell>
        </row>
        <row r="463">
          <cell r="B463">
            <v>42739</v>
          </cell>
          <cell r="C463">
            <v>99.873999999999995</v>
          </cell>
          <cell r="D463">
            <v>100.562</v>
          </cell>
        </row>
        <row r="464">
          <cell r="B464">
            <v>42740</v>
          </cell>
          <cell r="C464">
            <v>100</v>
          </cell>
          <cell r="D464">
            <v>101.5</v>
          </cell>
        </row>
        <row r="465">
          <cell r="B465">
            <v>42741</v>
          </cell>
          <cell r="C465">
            <v>100.05</v>
          </cell>
          <cell r="D465">
            <v>101.15</v>
          </cell>
        </row>
        <row r="466">
          <cell r="B466">
            <v>42744</v>
          </cell>
          <cell r="C466">
            <v>100.334</v>
          </cell>
          <cell r="D466">
            <v>101.026</v>
          </cell>
        </row>
        <row r="467">
          <cell r="B467">
            <v>42745</v>
          </cell>
          <cell r="C467">
            <v>100.05200000000001</v>
          </cell>
          <cell r="D467">
            <v>100.741</v>
          </cell>
        </row>
        <row r="468">
          <cell r="B468">
            <v>42746</v>
          </cell>
          <cell r="C468">
            <v>100.273</v>
          </cell>
          <cell r="D468">
            <v>100.964</v>
          </cell>
        </row>
        <row r="469">
          <cell r="B469">
            <v>42747</v>
          </cell>
          <cell r="C469">
            <v>99.786000000000001</v>
          </cell>
          <cell r="D469">
            <v>100.473</v>
          </cell>
        </row>
        <row r="470">
          <cell r="B470">
            <v>42748</v>
          </cell>
          <cell r="C470">
            <v>100.286</v>
          </cell>
          <cell r="D470">
            <v>100.977</v>
          </cell>
        </row>
        <row r="471">
          <cell r="B471">
            <v>42751</v>
          </cell>
          <cell r="C471">
            <v>99.881</v>
          </cell>
          <cell r="D471">
            <v>100.568</v>
          </cell>
        </row>
        <row r="472">
          <cell r="B472">
            <v>42752</v>
          </cell>
          <cell r="C472">
            <v>100.119</v>
          </cell>
          <cell r="D472">
            <v>100.80800000000001</v>
          </cell>
        </row>
        <row r="473">
          <cell r="B473">
            <v>42753</v>
          </cell>
          <cell r="C473">
            <v>99.864999999999995</v>
          </cell>
          <cell r="D473">
            <v>100.55200000000001</v>
          </cell>
        </row>
        <row r="474">
          <cell r="B474">
            <v>42754</v>
          </cell>
          <cell r="C474">
            <v>99.51</v>
          </cell>
          <cell r="D474">
            <v>100.194</v>
          </cell>
        </row>
        <row r="475">
          <cell r="B475">
            <v>42755</v>
          </cell>
          <cell r="C475">
            <v>99.436000000000007</v>
          </cell>
          <cell r="D475">
            <v>100.119</v>
          </cell>
        </row>
        <row r="476">
          <cell r="B476">
            <v>42758</v>
          </cell>
          <cell r="C476">
            <v>99.864000000000004</v>
          </cell>
          <cell r="D476">
            <v>100.551</v>
          </cell>
        </row>
        <row r="477">
          <cell r="B477">
            <v>42759</v>
          </cell>
          <cell r="C477">
            <v>99.301000000000002</v>
          </cell>
          <cell r="D477">
            <v>100.751</v>
          </cell>
        </row>
        <row r="478">
          <cell r="B478">
            <v>42760</v>
          </cell>
          <cell r="C478">
            <v>98</v>
          </cell>
          <cell r="D478">
            <v>99</v>
          </cell>
        </row>
        <row r="479">
          <cell r="B479">
            <v>42761</v>
          </cell>
          <cell r="C479">
            <v>98</v>
          </cell>
          <cell r="D479">
            <v>99</v>
          </cell>
        </row>
        <row r="480">
          <cell r="B480">
            <v>42762</v>
          </cell>
          <cell r="C480">
            <v>98</v>
          </cell>
          <cell r="D480">
            <v>99</v>
          </cell>
        </row>
        <row r="481">
          <cell r="B481">
            <v>42765</v>
          </cell>
          <cell r="C481">
            <v>98.188999999999993</v>
          </cell>
          <cell r="D481">
            <v>98.861000000000004</v>
          </cell>
        </row>
        <row r="482">
          <cell r="B482">
            <v>42766</v>
          </cell>
          <cell r="C482">
            <v>98</v>
          </cell>
          <cell r="D482">
            <v>99</v>
          </cell>
        </row>
        <row r="483">
          <cell r="B483">
            <v>42767</v>
          </cell>
          <cell r="C483">
            <v>98</v>
          </cell>
          <cell r="D483">
            <v>99</v>
          </cell>
        </row>
        <row r="484">
          <cell r="B484">
            <v>42768</v>
          </cell>
          <cell r="C484">
            <v>98</v>
          </cell>
          <cell r="D484">
            <v>99</v>
          </cell>
        </row>
        <row r="485">
          <cell r="B485">
            <v>42769</v>
          </cell>
          <cell r="C485">
            <v>98</v>
          </cell>
          <cell r="D485">
            <v>99</v>
          </cell>
        </row>
        <row r="486">
          <cell r="B486">
            <v>42772</v>
          </cell>
          <cell r="C486">
            <v>97.8</v>
          </cell>
          <cell r="D486">
            <v>98.9</v>
          </cell>
        </row>
        <row r="487">
          <cell r="B487">
            <v>42773</v>
          </cell>
          <cell r="C487">
            <v>98.364999999999995</v>
          </cell>
          <cell r="D487">
            <v>99.037999999999997</v>
          </cell>
        </row>
        <row r="488">
          <cell r="B488">
            <v>42774</v>
          </cell>
          <cell r="C488">
            <v>98.322999999999993</v>
          </cell>
          <cell r="D488">
            <v>98.995000000000005</v>
          </cell>
        </row>
        <row r="489">
          <cell r="B489">
            <v>42775</v>
          </cell>
          <cell r="C489">
            <v>97.903000000000006</v>
          </cell>
          <cell r="D489">
            <v>98.570999999999998</v>
          </cell>
        </row>
        <row r="490">
          <cell r="B490">
            <v>42776</v>
          </cell>
          <cell r="C490">
            <v>97.3</v>
          </cell>
          <cell r="D490">
            <v>98.7</v>
          </cell>
        </row>
        <row r="491">
          <cell r="B491">
            <v>42779</v>
          </cell>
          <cell r="C491">
            <v>98</v>
          </cell>
          <cell r="D491">
            <v>99</v>
          </cell>
        </row>
        <row r="492">
          <cell r="B492">
            <v>42780</v>
          </cell>
          <cell r="C492">
            <v>98</v>
          </cell>
          <cell r="D492">
            <v>99</v>
          </cell>
        </row>
        <row r="493">
          <cell r="B493">
            <v>42781</v>
          </cell>
          <cell r="C493">
            <v>98</v>
          </cell>
          <cell r="D493">
            <v>99</v>
          </cell>
        </row>
        <row r="494">
          <cell r="B494">
            <v>42782</v>
          </cell>
          <cell r="C494">
            <v>98</v>
          </cell>
          <cell r="D494">
            <v>99</v>
          </cell>
        </row>
        <row r="495">
          <cell r="B495">
            <v>42783</v>
          </cell>
          <cell r="C495">
            <v>98</v>
          </cell>
          <cell r="D495">
            <v>99</v>
          </cell>
        </row>
        <row r="496">
          <cell r="B496">
            <v>42786</v>
          </cell>
          <cell r="C496">
            <v>97.460999999999999</v>
          </cell>
          <cell r="D496">
            <v>98.125</v>
          </cell>
        </row>
        <row r="497">
          <cell r="B497">
            <v>42787</v>
          </cell>
          <cell r="C497">
            <v>97.647999999999996</v>
          </cell>
          <cell r="D497">
            <v>98.313000000000002</v>
          </cell>
        </row>
        <row r="498">
          <cell r="B498">
            <v>42788</v>
          </cell>
          <cell r="C498">
            <v>98</v>
          </cell>
          <cell r="D498">
            <v>99</v>
          </cell>
        </row>
        <row r="499">
          <cell r="B499">
            <v>42789</v>
          </cell>
          <cell r="C499">
            <v>98</v>
          </cell>
          <cell r="D499">
            <v>99</v>
          </cell>
        </row>
        <row r="500">
          <cell r="B500">
            <v>42790</v>
          </cell>
          <cell r="C500">
            <v>98</v>
          </cell>
          <cell r="D500">
            <v>99</v>
          </cell>
        </row>
        <row r="501">
          <cell r="B501">
            <v>42793</v>
          </cell>
          <cell r="C501">
            <v>98.84</v>
          </cell>
          <cell r="D501">
            <v>99.515000000000001</v>
          </cell>
        </row>
        <row r="502">
          <cell r="B502">
            <v>42794</v>
          </cell>
          <cell r="C502">
            <v>99.450999999999993</v>
          </cell>
          <cell r="D502">
            <v>100.131</v>
          </cell>
        </row>
        <row r="503">
          <cell r="B503">
            <v>42795</v>
          </cell>
          <cell r="C503">
            <v>99.334000000000003</v>
          </cell>
          <cell r="D503">
            <v>100.01300000000001</v>
          </cell>
        </row>
        <row r="504">
          <cell r="B504">
            <v>42796</v>
          </cell>
          <cell r="C504">
            <v>99.935000000000002</v>
          </cell>
          <cell r="D504">
            <v>100.619</v>
          </cell>
        </row>
        <row r="505">
          <cell r="B505">
            <v>42797</v>
          </cell>
          <cell r="C505">
            <v>100.13</v>
          </cell>
          <cell r="D505">
            <v>100.815</v>
          </cell>
        </row>
        <row r="506">
          <cell r="B506">
            <v>42800</v>
          </cell>
          <cell r="C506">
            <v>100.178</v>
          </cell>
          <cell r="D506">
            <v>100.864</v>
          </cell>
        </row>
        <row r="507">
          <cell r="B507">
            <v>42801</v>
          </cell>
          <cell r="C507">
            <v>100.089</v>
          </cell>
          <cell r="D507">
            <v>100.774</v>
          </cell>
        </row>
        <row r="508">
          <cell r="B508">
            <v>42802</v>
          </cell>
          <cell r="C508">
            <v>100.304</v>
          </cell>
          <cell r="D508">
            <v>100.991</v>
          </cell>
        </row>
        <row r="509">
          <cell r="B509">
            <v>42803</v>
          </cell>
          <cell r="C509">
            <v>100.035</v>
          </cell>
          <cell r="D509">
            <v>100.71899999999999</v>
          </cell>
        </row>
        <row r="510">
          <cell r="B510">
            <v>42804</v>
          </cell>
          <cell r="C510">
            <v>99.962999999999994</v>
          </cell>
          <cell r="D510">
            <v>100.646</v>
          </cell>
        </row>
        <row r="511">
          <cell r="B511">
            <v>42807</v>
          </cell>
          <cell r="C511">
            <v>99.131</v>
          </cell>
          <cell r="D511">
            <v>99.807000000000002</v>
          </cell>
        </row>
        <row r="512">
          <cell r="B512">
            <v>42808</v>
          </cell>
          <cell r="C512">
            <v>99.738</v>
          </cell>
          <cell r="D512">
            <v>100.419</v>
          </cell>
        </row>
        <row r="513">
          <cell r="B513">
            <v>42809</v>
          </cell>
          <cell r="C513">
            <v>100.038</v>
          </cell>
          <cell r="D513">
            <v>100.72199999999999</v>
          </cell>
        </row>
        <row r="514">
          <cell r="B514">
            <v>42810</v>
          </cell>
          <cell r="C514">
            <v>99.301000000000002</v>
          </cell>
          <cell r="D514">
            <v>99.977999999999994</v>
          </cell>
        </row>
        <row r="515">
          <cell r="B515">
            <v>42811</v>
          </cell>
          <cell r="C515">
            <v>99.844999999999999</v>
          </cell>
          <cell r="D515">
            <v>100.527</v>
          </cell>
        </row>
        <row r="516">
          <cell r="B516">
            <v>42814</v>
          </cell>
          <cell r="C516">
            <v>99.92</v>
          </cell>
          <cell r="D516">
            <v>100.602</v>
          </cell>
        </row>
        <row r="517">
          <cell r="B517">
            <v>42815</v>
          </cell>
          <cell r="C517">
            <v>100.169</v>
          </cell>
          <cell r="D517">
            <v>100.854</v>
          </cell>
        </row>
        <row r="518">
          <cell r="B518">
            <v>42816</v>
          </cell>
          <cell r="C518">
            <v>100.03700000000001</v>
          </cell>
          <cell r="D518">
            <v>100.72</v>
          </cell>
        </row>
        <row r="519">
          <cell r="B519">
            <v>42817</v>
          </cell>
          <cell r="C519">
            <v>100.54300000000001</v>
          </cell>
          <cell r="D519">
            <v>101.23</v>
          </cell>
        </row>
        <row r="520">
          <cell r="B520">
            <v>42818</v>
          </cell>
          <cell r="C520">
            <v>100.45699999999999</v>
          </cell>
          <cell r="D520">
            <v>101.14400000000001</v>
          </cell>
        </row>
        <row r="521">
          <cell r="B521">
            <v>42821</v>
          </cell>
          <cell r="C521">
            <v>101.3</v>
          </cell>
          <cell r="D521">
            <v>102.2</v>
          </cell>
        </row>
        <row r="522">
          <cell r="B522">
            <v>42822</v>
          </cell>
          <cell r="C522">
            <v>101.55</v>
          </cell>
          <cell r="D522">
            <v>102.5</v>
          </cell>
        </row>
        <row r="523">
          <cell r="B523">
            <v>42823</v>
          </cell>
          <cell r="C523">
            <v>101.93</v>
          </cell>
          <cell r="D523">
            <v>102.7</v>
          </cell>
        </row>
        <row r="524">
          <cell r="B524">
            <v>42824</v>
          </cell>
          <cell r="C524">
            <v>102.18</v>
          </cell>
          <cell r="D524">
            <v>102.7</v>
          </cell>
        </row>
        <row r="525">
          <cell r="B525">
            <v>42825</v>
          </cell>
          <cell r="C525">
            <v>102.33</v>
          </cell>
          <cell r="D525">
            <v>103.25</v>
          </cell>
        </row>
      </sheetData>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
          <cell r="B2" t="str">
            <v>Greece</v>
          </cell>
          <cell r="C2" t="str">
            <v>Ireland</v>
          </cell>
          <cell r="D2" t="str">
            <v>Portugal</v>
          </cell>
          <cell r="E2" t="str">
            <v>Romania</v>
          </cell>
          <cell r="F2" t="str">
            <v>Bulgaria</v>
          </cell>
          <cell r="G2" t="str">
            <v>France</v>
          </cell>
          <cell r="H2" t="str">
            <v>Germany</v>
          </cell>
          <cell r="I2" t="str">
            <v>Italy</v>
          </cell>
          <cell r="J2" t="str">
            <v>Spain</v>
          </cell>
        </row>
        <row r="3">
          <cell r="A3" t="str">
            <v>III</v>
          </cell>
          <cell r="B3">
            <v>9.1199999999999992</v>
          </cell>
          <cell r="C3">
            <v>0.85</v>
          </cell>
          <cell r="D3">
            <v>2.84</v>
          </cell>
          <cell r="E3">
            <v>3.34</v>
          </cell>
          <cell r="F3">
            <v>2.66</v>
          </cell>
          <cell r="G3">
            <v>0.51</v>
          </cell>
          <cell r="H3">
            <v>0.17</v>
          </cell>
          <cell r="I3">
            <v>1.38</v>
          </cell>
          <cell r="J3">
            <v>1.54</v>
          </cell>
        </row>
        <row r="4">
          <cell r="A4" t="str">
            <v>IV</v>
          </cell>
          <cell r="B4">
            <v>9.0299999999999994</v>
          </cell>
          <cell r="C4">
            <v>0.86</v>
          </cell>
          <cell r="D4">
            <v>3.13</v>
          </cell>
          <cell r="E4">
            <v>3.49</v>
          </cell>
          <cell r="F4">
            <v>2.44</v>
          </cell>
          <cell r="G4">
            <v>0.51</v>
          </cell>
          <cell r="H4">
            <v>0.13</v>
          </cell>
          <cell r="I4">
            <v>1.44</v>
          </cell>
          <cell r="J4">
            <v>1.53</v>
          </cell>
        </row>
        <row r="5">
          <cell r="A5" t="str">
            <v>V</v>
          </cell>
          <cell r="B5">
            <v>7.64</v>
          </cell>
          <cell r="C5">
            <v>0.84</v>
          </cell>
          <cell r="D5">
            <v>3.15</v>
          </cell>
          <cell r="E5">
            <v>3.43</v>
          </cell>
          <cell r="F5">
            <v>2.37</v>
          </cell>
          <cell r="G5">
            <v>0.51</v>
          </cell>
          <cell r="H5">
            <v>0.13</v>
          </cell>
          <cell r="I5">
            <v>1.53</v>
          </cell>
          <cell r="J5">
            <v>1.57</v>
          </cell>
        </row>
        <row r="6">
          <cell r="A6" t="str">
            <v>VI</v>
          </cell>
          <cell r="B6">
            <v>7.92</v>
          </cell>
          <cell r="C6">
            <v>0.76</v>
          </cell>
          <cell r="D6">
            <v>3.2</v>
          </cell>
          <cell r="E6">
            <v>3.48</v>
          </cell>
          <cell r="F6">
            <v>2.4</v>
          </cell>
          <cell r="G6">
            <v>0.39</v>
          </cell>
          <cell r="H6">
            <v>-0.02</v>
          </cell>
          <cell r="I6">
            <v>1.45</v>
          </cell>
          <cell r="J6">
            <v>1.48</v>
          </cell>
        </row>
        <row r="7">
          <cell r="A7" t="str">
            <v>VII</v>
          </cell>
          <cell r="B7">
            <v>7.99</v>
          </cell>
          <cell r="C7">
            <v>0.47</v>
          </cell>
          <cell r="D7">
            <v>3.06</v>
          </cell>
          <cell r="E7">
            <v>3.14</v>
          </cell>
          <cell r="F7">
            <v>2.39</v>
          </cell>
          <cell r="G7">
            <v>0.17</v>
          </cell>
          <cell r="H7">
            <v>-0.15</v>
          </cell>
          <cell r="I7">
            <v>1.23</v>
          </cell>
          <cell r="J7">
            <v>1.17</v>
          </cell>
        </row>
        <row r="8">
          <cell r="A8" t="str">
            <v>VIII</v>
          </cell>
          <cell r="B8">
            <v>8.19</v>
          </cell>
          <cell r="C8">
            <v>0.4</v>
          </cell>
          <cell r="D8">
            <v>2.91</v>
          </cell>
          <cell r="E8">
            <v>2.93</v>
          </cell>
          <cell r="F8">
            <v>2.2799999999999998</v>
          </cell>
          <cell r="G8">
            <v>0.15</v>
          </cell>
          <cell r="H8">
            <v>-0.13</v>
          </cell>
          <cell r="I8">
            <v>1.18</v>
          </cell>
          <cell r="J8">
            <v>1.01</v>
          </cell>
        </row>
        <row r="9">
          <cell r="A9" t="str">
            <v>IX</v>
          </cell>
          <cell r="B9">
            <v>8.34</v>
          </cell>
          <cell r="C9">
            <v>0.42</v>
          </cell>
          <cell r="D9">
            <v>3.26</v>
          </cell>
          <cell r="E9">
            <v>2.92</v>
          </cell>
          <cell r="F9">
            <v>2.15</v>
          </cell>
          <cell r="G9">
            <v>0.18</v>
          </cell>
          <cell r="H9">
            <v>-0.09</v>
          </cell>
          <cell r="I9">
            <v>1.27</v>
          </cell>
          <cell r="J9">
            <v>1.04</v>
          </cell>
        </row>
        <row r="10">
          <cell r="A10" t="str">
            <v>X</v>
          </cell>
          <cell r="B10">
            <v>8.33</v>
          </cell>
          <cell r="C10">
            <v>0.5</v>
          </cell>
          <cell r="D10">
            <v>3.33</v>
          </cell>
          <cell r="E10">
            <v>2.94</v>
          </cell>
          <cell r="F10">
            <v>1.84</v>
          </cell>
          <cell r="G10">
            <v>0.33</v>
          </cell>
          <cell r="H10">
            <v>0</v>
          </cell>
          <cell r="I10">
            <v>1.45</v>
          </cell>
          <cell r="J10">
            <v>1.07</v>
          </cell>
        </row>
        <row r="11">
          <cell r="A11" t="str">
            <v>XI</v>
          </cell>
          <cell r="B11">
            <v>7.33</v>
          </cell>
          <cell r="C11">
            <v>0.85</v>
          </cell>
          <cell r="D11">
            <v>3.51</v>
          </cell>
          <cell r="E11">
            <v>3.56</v>
          </cell>
          <cell r="F11">
            <v>1.82</v>
          </cell>
          <cell r="G11">
            <v>0.67</v>
          </cell>
          <cell r="H11">
            <v>0.19</v>
          </cell>
          <cell r="I11">
            <v>1.94</v>
          </cell>
          <cell r="J11">
            <v>1.43</v>
          </cell>
        </row>
        <row r="12">
          <cell r="A12" t="str">
            <v>XII</v>
          </cell>
          <cell r="B12">
            <v>6.94</v>
          </cell>
          <cell r="C12">
            <v>0.84</v>
          </cell>
          <cell r="D12">
            <v>3.74</v>
          </cell>
          <cell r="E12">
            <v>3.73</v>
          </cell>
          <cell r="F12">
            <v>1.8</v>
          </cell>
          <cell r="G12">
            <v>0.75</v>
          </cell>
          <cell r="H12">
            <v>0.25</v>
          </cell>
          <cell r="I12">
            <v>1.89</v>
          </cell>
          <cell r="J12">
            <v>1.44</v>
          </cell>
        </row>
        <row r="13">
          <cell r="A13" t="str">
            <v>I</v>
          </cell>
          <cell r="B13">
            <v>7.04</v>
          </cell>
          <cell r="C13">
            <v>0.99</v>
          </cell>
          <cell r="D13">
            <v>3.95</v>
          </cell>
          <cell r="E13">
            <v>3.75</v>
          </cell>
          <cell r="F13">
            <v>1.77</v>
          </cell>
          <cell r="G13">
            <v>0.86</v>
          </cell>
          <cell r="H13">
            <v>0.25</v>
          </cell>
          <cell r="I13">
            <v>1.99</v>
          </cell>
          <cell r="J13">
            <v>1.46</v>
          </cell>
        </row>
        <row r="14">
          <cell r="A14" t="str">
            <v>II</v>
          </cell>
          <cell r="B14">
            <v>7.52</v>
          </cell>
          <cell r="C14">
            <v>1.06</v>
          </cell>
          <cell r="D14">
            <v>4.04</v>
          </cell>
          <cell r="E14">
            <v>3.96</v>
          </cell>
          <cell r="F14">
            <v>1.75</v>
          </cell>
          <cell r="G14">
            <v>1.03</v>
          </cell>
          <cell r="H14">
            <v>0.26</v>
          </cell>
          <cell r="I14">
            <v>2.35</v>
          </cell>
          <cell r="J14">
            <v>1.7</v>
          </cell>
        </row>
        <row r="15">
          <cell r="A15" t="str">
            <v>III</v>
          </cell>
          <cell r="B15">
            <v>7.17</v>
          </cell>
          <cell r="C15">
            <v>1.05</v>
          </cell>
          <cell r="D15">
            <v>3.99</v>
          </cell>
          <cell r="E15">
            <v>3.99</v>
          </cell>
          <cell r="F15">
            <v>1.73</v>
          </cell>
          <cell r="G15">
            <v>1.02</v>
          </cell>
          <cell r="H15">
            <v>0.35</v>
          </cell>
          <cell r="I15">
            <v>2.4</v>
          </cell>
          <cell r="J15">
            <v>1.72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1"/>
  <sheetViews>
    <sheetView tabSelected="1" topLeftCell="B1" workbookViewId="0">
      <selection activeCell="D31" sqref="D31:F31"/>
    </sheetView>
  </sheetViews>
  <sheetFormatPr defaultRowHeight="15"/>
  <cols>
    <col min="1" max="1" width="1.28515625" style="1" hidden="1" customWidth="1"/>
    <col min="2" max="2" width="2.85546875" style="8" customWidth="1"/>
    <col min="3" max="3" width="32.42578125" style="1" customWidth="1"/>
    <col min="4" max="4" width="6.7109375" style="1" customWidth="1"/>
    <col min="5" max="5" width="15.140625" style="1" customWidth="1"/>
    <col min="6" max="6" width="5.7109375" style="1" customWidth="1"/>
    <col min="7" max="7" width="6.42578125" style="1" customWidth="1"/>
    <col min="8" max="8" width="14.5703125" style="1" customWidth="1"/>
    <col min="9" max="9" width="5" style="1" customWidth="1"/>
    <col min="10" max="10" width="6.42578125" style="1" customWidth="1"/>
    <col min="11" max="11" width="14.85546875" style="1" customWidth="1"/>
    <col min="12" max="12" width="5.42578125" style="1" customWidth="1"/>
    <col min="13" max="30" width="9.140625" style="8"/>
    <col min="31" max="256" width="9.140625" style="1"/>
    <col min="257" max="257" width="0" style="1" hidden="1" customWidth="1"/>
    <col min="258" max="258" width="2.85546875" style="1" customWidth="1"/>
    <col min="259" max="259" width="32.42578125" style="1" customWidth="1"/>
    <col min="260" max="260" width="6.7109375" style="1" customWidth="1"/>
    <col min="261" max="261" width="15.140625" style="1" customWidth="1"/>
    <col min="262" max="262" width="5.7109375" style="1" customWidth="1"/>
    <col min="263" max="263" width="6.42578125" style="1" customWidth="1"/>
    <col min="264" max="264" width="14.5703125" style="1" customWidth="1"/>
    <col min="265" max="265" width="5" style="1" customWidth="1"/>
    <col min="266" max="266" width="6.42578125" style="1" customWidth="1"/>
    <col min="267" max="267" width="14.85546875" style="1" customWidth="1"/>
    <col min="268" max="268" width="5.42578125" style="1" customWidth="1"/>
    <col min="269" max="512" width="9.140625" style="1"/>
    <col min="513" max="513" width="0" style="1" hidden="1" customWidth="1"/>
    <col min="514" max="514" width="2.85546875" style="1" customWidth="1"/>
    <col min="515" max="515" width="32.42578125" style="1" customWidth="1"/>
    <col min="516" max="516" width="6.7109375" style="1" customWidth="1"/>
    <col min="517" max="517" width="15.140625" style="1" customWidth="1"/>
    <col min="518" max="518" width="5.7109375" style="1" customWidth="1"/>
    <col min="519" max="519" width="6.42578125" style="1" customWidth="1"/>
    <col min="520" max="520" width="14.5703125" style="1" customWidth="1"/>
    <col min="521" max="521" width="5" style="1" customWidth="1"/>
    <col min="522" max="522" width="6.42578125" style="1" customWidth="1"/>
    <col min="523" max="523" width="14.85546875" style="1" customWidth="1"/>
    <col min="524" max="524" width="5.42578125" style="1" customWidth="1"/>
    <col min="525" max="768" width="9.140625" style="1"/>
    <col min="769" max="769" width="0" style="1" hidden="1" customWidth="1"/>
    <col min="770" max="770" width="2.85546875" style="1" customWidth="1"/>
    <col min="771" max="771" width="32.42578125" style="1" customWidth="1"/>
    <col min="772" max="772" width="6.7109375" style="1" customWidth="1"/>
    <col min="773" max="773" width="15.140625" style="1" customWidth="1"/>
    <col min="774" max="774" width="5.7109375" style="1" customWidth="1"/>
    <col min="775" max="775" width="6.42578125" style="1" customWidth="1"/>
    <col min="776" max="776" width="14.5703125" style="1" customWidth="1"/>
    <col min="777" max="777" width="5" style="1" customWidth="1"/>
    <col min="778" max="778" width="6.42578125" style="1" customWidth="1"/>
    <col min="779" max="779" width="14.85546875" style="1" customWidth="1"/>
    <col min="780" max="780" width="5.42578125" style="1" customWidth="1"/>
    <col min="781" max="1024" width="9.140625" style="1"/>
    <col min="1025" max="1025" width="0" style="1" hidden="1" customWidth="1"/>
    <col min="1026" max="1026" width="2.85546875" style="1" customWidth="1"/>
    <col min="1027" max="1027" width="32.42578125" style="1" customWidth="1"/>
    <col min="1028" max="1028" width="6.7109375" style="1" customWidth="1"/>
    <col min="1029" max="1029" width="15.140625" style="1" customWidth="1"/>
    <col min="1030" max="1030" width="5.7109375" style="1" customWidth="1"/>
    <col min="1031" max="1031" width="6.42578125" style="1" customWidth="1"/>
    <col min="1032" max="1032" width="14.5703125" style="1" customWidth="1"/>
    <col min="1033" max="1033" width="5" style="1" customWidth="1"/>
    <col min="1034" max="1034" width="6.42578125" style="1" customWidth="1"/>
    <col min="1035" max="1035" width="14.85546875" style="1" customWidth="1"/>
    <col min="1036" max="1036" width="5.42578125" style="1" customWidth="1"/>
    <col min="1037" max="1280" width="9.140625" style="1"/>
    <col min="1281" max="1281" width="0" style="1" hidden="1" customWidth="1"/>
    <col min="1282" max="1282" width="2.85546875" style="1" customWidth="1"/>
    <col min="1283" max="1283" width="32.42578125" style="1" customWidth="1"/>
    <col min="1284" max="1284" width="6.7109375" style="1" customWidth="1"/>
    <col min="1285" max="1285" width="15.140625" style="1" customWidth="1"/>
    <col min="1286" max="1286" width="5.7109375" style="1" customWidth="1"/>
    <col min="1287" max="1287" width="6.42578125" style="1" customWidth="1"/>
    <col min="1288" max="1288" width="14.5703125" style="1" customWidth="1"/>
    <col min="1289" max="1289" width="5" style="1" customWidth="1"/>
    <col min="1290" max="1290" width="6.42578125" style="1" customWidth="1"/>
    <col min="1291" max="1291" width="14.85546875" style="1" customWidth="1"/>
    <col min="1292" max="1292" width="5.42578125" style="1" customWidth="1"/>
    <col min="1293" max="1536" width="9.140625" style="1"/>
    <col min="1537" max="1537" width="0" style="1" hidden="1" customWidth="1"/>
    <col min="1538" max="1538" width="2.85546875" style="1" customWidth="1"/>
    <col min="1539" max="1539" width="32.42578125" style="1" customWidth="1"/>
    <col min="1540" max="1540" width="6.7109375" style="1" customWidth="1"/>
    <col min="1541" max="1541" width="15.140625" style="1" customWidth="1"/>
    <col min="1542" max="1542" width="5.7109375" style="1" customWidth="1"/>
    <col min="1543" max="1543" width="6.42578125" style="1" customWidth="1"/>
    <col min="1544" max="1544" width="14.5703125" style="1" customWidth="1"/>
    <col min="1545" max="1545" width="5" style="1" customWidth="1"/>
    <col min="1546" max="1546" width="6.42578125" style="1" customWidth="1"/>
    <col min="1547" max="1547" width="14.85546875" style="1" customWidth="1"/>
    <col min="1548" max="1548" width="5.42578125" style="1" customWidth="1"/>
    <col min="1549" max="1792" width="9.140625" style="1"/>
    <col min="1793" max="1793" width="0" style="1" hidden="1" customWidth="1"/>
    <col min="1794" max="1794" width="2.85546875" style="1" customWidth="1"/>
    <col min="1795" max="1795" width="32.42578125" style="1" customWidth="1"/>
    <col min="1796" max="1796" width="6.7109375" style="1" customWidth="1"/>
    <col min="1797" max="1797" width="15.140625" style="1" customWidth="1"/>
    <col min="1798" max="1798" width="5.7109375" style="1" customWidth="1"/>
    <col min="1799" max="1799" width="6.42578125" style="1" customWidth="1"/>
    <col min="1800" max="1800" width="14.5703125" style="1" customWidth="1"/>
    <col min="1801" max="1801" width="5" style="1" customWidth="1"/>
    <col min="1802" max="1802" width="6.42578125" style="1" customWidth="1"/>
    <col min="1803" max="1803" width="14.85546875" style="1" customWidth="1"/>
    <col min="1804" max="1804" width="5.42578125" style="1" customWidth="1"/>
    <col min="1805" max="2048" width="9.140625" style="1"/>
    <col min="2049" max="2049" width="0" style="1" hidden="1" customWidth="1"/>
    <col min="2050" max="2050" width="2.85546875" style="1" customWidth="1"/>
    <col min="2051" max="2051" width="32.42578125" style="1" customWidth="1"/>
    <col min="2052" max="2052" width="6.7109375" style="1" customWidth="1"/>
    <col min="2053" max="2053" width="15.140625" style="1" customWidth="1"/>
    <col min="2054" max="2054" width="5.7109375" style="1" customWidth="1"/>
    <col min="2055" max="2055" width="6.42578125" style="1" customWidth="1"/>
    <col min="2056" max="2056" width="14.5703125" style="1" customWidth="1"/>
    <col min="2057" max="2057" width="5" style="1" customWidth="1"/>
    <col min="2058" max="2058" width="6.42578125" style="1" customWidth="1"/>
    <col min="2059" max="2059" width="14.85546875" style="1" customWidth="1"/>
    <col min="2060" max="2060" width="5.42578125" style="1" customWidth="1"/>
    <col min="2061" max="2304" width="9.140625" style="1"/>
    <col min="2305" max="2305" width="0" style="1" hidden="1" customWidth="1"/>
    <col min="2306" max="2306" width="2.85546875" style="1" customWidth="1"/>
    <col min="2307" max="2307" width="32.42578125" style="1" customWidth="1"/>
    <col min="2308" max="2308" width="6.7109375" style="1" customWidth="1"/>
    <col min="2309" max="2309" width="15.140625" style="1" customWidth="1"/>
    <col min="2310" max="2310" width="5.7109375" style="1" customWidth="1"/>
    <col min="2311" max="2311" width="6.42578125" style="1" customWidth="1"/>
    <col min="2312" max="2312" width="14.5703125" style="1" customWidth="1"/>
    <col min="2313" max="2313" width="5" style="1" customWidth="1"/>
    <col min="2314" max="2314" width="6.42578125" style="1" customWidth="1"/>
    <col min="2315" max="2315" width="14.85546875" style="1" customWidth="1"/>
    <col min="2316" max="2316" width="5.42578125" style="1" customWidth="1"/>
    <col min="2317" max="2560" width="9.140625" style="1"/>
    <col min="2561" max="2561" width="0" style="1" hidden="1" customWidth="1"/>
    <col min="2562" max="2562" width="2.85546875" style="1" customWidth="1"/>
    <col min="2563" max="2563" width="32.42578125" style="1" customWidth="1"/>
    <col min="2564" max="2564" width="6.7109375" style="1" customWidth="1"/>
    <col min="2565" max="2565" width="15.140625" style="1" customWidth="1"/>
    <col min="2566" max="2566" width="5.7109375" style="1" customWidth="1"/>
    <col min="2567" max="2567" width="6.42578125" style="1" customWidth="1"/>
    <col min="2568" max="2568" width="14.5703125" style="1" customWidth="1"/>
    <col min="2569" max="2569" width="5" style="1" customWidth="1"/>
    <col min="2570" max="2570" width="6.42578125" style="1" customWidth="1"/>
    <col min="2571" max="2571" width="14.85546875" style="1" customWidth="1"/>
    <col min="2572" max="2572" width="5.42578125" style="1" customWidth="1"/>
    <col min="2573" max="2816" width="9.140625" style="1"/>
    <col min="2817" max="2817" width="0" style="1" hidden="1" customWidth="1"/>
    <col min="2818" max="2818" width="2.85546875" style="1" customWidth="1"/>
    <col min="2819" max="2819" width="32.42578125" style="1" customWidth="1"/>
    <col min="2820" max="2820" width="6.7109375" style="1" customWidth="1"/>
    <col min="2821" max="2821" width="15.140625" style="1" customWidth="1"/>
    <col min="2822" max="2822" width="5.7109375" style="1" customWidth="1"/>
    <col min="2823" max="2823" width="6.42578125" style="1" customWidth="1"/>
    <col min="2824" max="2824" width="14.5703125" style="1" customWidth="1"/>
    <col min="2825" max="2825" width="5" style="1" customWidth="1"/>
    <col min="2826" max="2826" width="6.42578125" style="1" customWidth="1"/>
    <col min="2827" max="2827" width="14.85546875" style="1" customWidth="1"/>
    <col min="2828" max="2828" width="5.42578125" style="1" customWidth="1"/>
    <col min="2829" max="3072" width="9.140625" style="1"/>
    <col min="3073" max="3073" width="0" style="1" hidden="1" customWidth="1"/>
    <col min="3074" max="3074" width="2.85546875" style="1" customWidth="1"/>
    <col min="3075" max="3075" width="32.42578125" style="1" customWidth="1"/>
    <col min="3076" max="3076" width="6.7109375" style="1" customWidth="1"/>
    <col min="3077" max="3077" width="15.140625" style="1" customWidth="1"/>
    <col min="3078" max="3078" width="5.7109375" style="1" customWidth="1"/>
    <col min="3079" max="3079" width="6.42578125" style="1" customWidth="1"/>
    <col min="3080" max="3080" width="14.5703125" style="1" customWidth="1"/>
    <col min="3081" max="3081" width="5" style="1" customWidth="1"/>
    <col min="3082" max="3082" width="6.42578125" style="1" customWidth="1"/>
    <col min="3083" max="3083" width="14.85546875" style="1" customWidth="1"/>
    <col min="3084" max="3084" width="5.42578125" style="1" customWidth="1"/>
    <col min="3085" max="3328" width="9.140625" style="1"/>
    <col min="3329" max="3329" width="0" style="1" hidden="1" customWidth="1"/>
    <col min="3330" max="3330" width="2.85546875" style="1" customWidth="1"/>
    <col min="3331" max="3331" width="32.42578125" style="1" customWidth="1"/>
    <col min="3332" max="3332" width="6.7109375" style="1" customWidth="1"/>
    <col min="3333" max="3333" width="15.140625" style="1" customWidth="1"/>
    <col min="3334" max="3334" width="5.7109375" style="1" customWidth="1"/>
    <col min="3335" max="3335" width="6.42578125" style="1" customWidth="1"/>
    <col min="3336" max="3336" width="14.5703125" style="1" customWidth="1"/>
    <col min="3337" max="3337" width="5" style="1" customWidth="1"/>
    <col min="3338" max="3338" width="6.42578125" style="1" customWidth="1"/>
    <col min="3339" max="3339" width="14.85546875" style="1" customWidth="1"/>
    <col min="3340" max="3340" width="5.42578125" style="1" customWidth="1"/>
    <col min="3341" max="3584" width="9.140625" style="1"/>
    <col min="3585" max="3585" width="0" style="1" hidden="1" customWidth="1"/>
    <col min="3586" max="3586" width="2.85546875" style="1" customWidth="1"/>
    <col min="3587" max="3587" width="32.42578125" style="1" customWidth="1"/>
    <col min="3588" max="3588" width="6.7109375" style="1" customWidth="1"/>
    <col min="3589" max="3589" width="15.140625" style="1" customWidth="1"/>
    <col min="3590" max="3590" width="5.7109375" style="1" customWidth="1"/>
    <col min="3591" max="3591" width="6.42578125" style="1" customWidth="1"/>
    <col min="3592" max="3592" width="14.5703125" style="1" customWidth="1"/>
    <col min="3593" max="3593" width="5" style="1" customWidth="1"/>
    <col min="3594" max="3594" width="6.42578125" style="1" customWidth="1"/>
    <col min="3595" max="3595" width="14.85546875" style="1" customWidth="1"/>
    <col min="3596" max="3596" width="5.42578125" style="1" customWidth="1"/>
    <col min="3597" max="3840" width="9.140625" style="1"/>
    <col min="3841" max="3841" width="0" style="1" hidden="1" customWidth="1"/>
    <col min="3842" max="3842" width="2.85546875" style="1" customWidth="1"/>
    <col min="3843" max="3843" width="32.42578125" style="1" customWidth="1"/>
    <col min="3844" max="3844" width="6.7109375" style="1" customWidth="1"/>
    <col min="3845" max="3845" width="15.140625" style="1" customWidth="1"/>
    <col min="3846" max="3846" width="5.7109375" style="1" customWidth="1"/>
    <col min="3847" max="3847" width="6.42578125" style="1" customWidth="1"/>
    <col min="3848" max="3848" width="14.5703125" style="1" customWidth="1"/>
    <col min="3849" max="3849" width="5" style="1" customWidth="1"/>
    <col min="3850" max="3850" width="6.42578125" style="1" customWidth="1"/>
    <col min="3851" max="3851" width="14.85546875" style="1" customWidth="1"/>
    <col min="3852" max="3852" width="5.42578125" style="1" customWidth="1"/>
    <col min="3853" max="4096" width="9.140625" style="1"/>
    <col min="4097" max="4097" width="0" style="1" hidden="1" customWidth="1"/>
    <col min="4098" max="4098" width="2.85546875" style="1" customWidth="1"/>
    <col min="4099" max="4099" width="32.42578125" style="1" customWidth="1"/>
    <col min="4100" max="4100" width="6.7109375" style="1" customWidth="1"/>
    <col min="4101" max="4101" width="15.140625" style="1" customWidth="1"/>
    <col min="4102" max="4102" width="5.7109375" style="1" customWidth="1"/>
    <col min="4103" max="4103" width="6.42578125" style="1" customWidth="1"/>
    <col min="4104" max="4104" width="14.5703125" style="1" customWidth="1"/>
    <col min="4105" max="4105" width="5" style="1" customWidth="1"/>
    <col min="4106" max="4106" width="6.42578125" style="1" customWidth="1"/>
    <col min="4107" max="4107" width="14.85546875" style="1" customWidth="1"/>
    <col min="4108" max="4108" width="5.42578125" style="1" customWidth="1"/>
    <col min="4109" max="4352" width="9.140625" style="1"/>
    <col min="4353" max="4353" width="0" style="1" hidden="1" customWidth="1"/>
    <col min="4354" max="4354" width="2.85546875" style="1" customWidth="1"/>
    <col min="4355" max="4355" width="32.42578125" style="1" customWidth="1"/>
    <col min="4356" max="4356" width="6.7109375" style="1" customWidth="1"/>
    <col min="4357" max="4357" width="15.140625" style="1" customWidth="1"/>
    <col min="4358" max="4358" width="5.7109375" style="1" customWidth="1"/>
    <col min="4359" max="4359" width="6.42578125" style="1" customWidth="1"/>
    <col min="4360" max="4360" width="14.5703125" style="1" customWidth="1"/>
    <col min="4361" max="4361" width="5" style="1" customWidth="1"/>
    <col min="4362" max="4362" width="6.42578125" style="1" customWidth="1"/>
    <col min="4363" max="4363" width="14.85546875" style="1" customWidth="1"/>
    <col min="4364" max="4364" width="5.42578125" style="1" customWidth="1"/>
    <col min="4365" max="4608" width="9.140625" style="1"/>
    <col min="4609" max="4609" width="0" style="1" hidden="1" customWidth="1"/>
    <col min="4610" max="4610" width="2.85546875" style="1" customWidth="1"/>
    <col min="4611" max="4611" width="32.42578125" style="1" customWidth="1"/>
    <col min="4612" max="4612" width="6.7109375" style="1" customWidth="1"/>
    <col min="4613" max="4613" width="15.140625" style="1" customWidth="1"/>
    <col min="4614" max="4614" width="5.7109375" style="1" customWidth="1"/>
    <col min="4615" max="4615" width="6.42578125" style="1" customWidth="1"/>
    <col min="4616" max="4616" width="14.5703125" style="1" customWidth="1"/>
    <col min="4617" max="4617" width="5" style="1" customWidth="1"/>
    <col min="4618" max="4618" width="6.42578125" style="1" customWidth="1"/>
    <col min="4619" max="4619" width="14.85546875" style="1" customWidth="1"/>
    <col min="4620" max="4620" width="5.42578125" style="1" customWidth="1"/>
    <col min="4621" max="4864" width="9.140625" style="1"/>
    <col min="4865" max="4865" width="0" style="1" hidden="1" customWidth="1"/>
    <col min="4866" max="4866" width="2.85546875" style="1" customWidth="1"/>
    <col min="4867" max="4867" width="32.42578125" style="1" customWidth="1"/>
    <col min="4868" max="4868" width="6.7109375" style="1" customWidth="1"/>
    <col min="4869" max="4869" width="15.140625" style="1" customWidth="1"/>
    <col min="4870" max="4870" width="5.7109375" style="1" customWidth="1"/>
    <col min="4871" max="4871" width="6.42578125" style="1" customWidth="1"/>
    <col min="4872" max="4872" width="14.5703125" style="1" customWidth="1"/>
    <col min="4873" max="4873" width="5" style="1" customWidth="1"/>
    <col min="4874" max="4874" width="6.42578125" style="1" customWidth="1"/>
    <col min="4875" max="4875" width="14.85546875" style="1" customWidth="1"/>
    <col min="4876" max="4876" width="5.42578125" style="1" customWidth="1"/>
    <col min="4877" max="5120" width="9.140625" style="1"/>
    <col min="5121" max="5121" width="0" style="1" hidden="1" customWidth="1"/>
    <col min="5122" max="5122" width="2.85546875" style="1" customWidth="1"/>
    <col min="5123" max="5123" width="32.42578125" style="1" customWidth="1"/>
    <col min="5124" max="5124" width="6.7109375" style="1" customWidth="1"/>
    <col min="5125" max="5125" width="15.140625" style="1" customWidth="1"/>
    <col min="5126" max="5126" width="5.7109375" style="1" customWidth="1"/>
    <col min="5127" max="5127" width="6.42578125" style="1" customWidth="1"/>
    <col min="5128" max="5128" width="14.5703125" style="1" customWidth="1"/>
    <col min="5129" max="5129" width="5" style="1" customWidth="1"/>
    <col min="5130" max="5130" width="6.42578125" style="1" customWidth="1"/>
    <col min="5131" max="5131" width="14.85546875" style="1" customWidth="1"/>
    <col min="5132" max="5132" width="5.42578125" style="1" customWidth="1"/>
    <col min="5133" max="5376" width="9.140625" style="1"/>
    <col min="5377" max="5377" width="0" style="1" hidden="1" customWidth="1"/>
    <col min="5378" max="5378" width="2.85546875" style="1" customWidth="1"/>
    <col min="5379" max="5379" width="32.42578125" style="1" customWidth="1"/>
    <col min="5380" max="5380" width="6.7109375" style="1" customWidth="1"/>
    <col min="5381" max="5381" width="15.140625" style="1" customWidth="1"/>
    <col min="5382" max="5382" width="5.7109375" style="1" customWidth="1"/>
    <col min="5383" max="5383" width="6.42578125" style="1" customWidth="1"/>
    <col min="5384" max="5384" width="14.5703125" style="1" customWidth="1"/>
    <col min="5385" max="5385" width="5" style="1" customWidth="1"/>
    <col min="5386" max="5386" width="6.42578125" style="1" customWidth="1"/>
    <col min="5387" max="5387" width="14.85546875" style="1" customWidth="1"/>
    <col min="5388" max="5388" width="5.42578125" style="1" customWidth="1"/>
    <col min="5389" max="5632" width="9.140625" style="1"/>
    <col min="5633" max="5633" width="0" style="1" hidden="1" customWidth="1"/>
    <col min="5634" max="5634" width="2.85546875" style="1" customWidth="1"/>
    <col min="5635" max="5635" width="32.42578125" style="1" customWidth="1"/>
    <col min="5636" max="5636" width="6.7109375" style="1" customWidth="1"/>
    <col min="5637" max="5637" width="15.140625" style="1" customWidth="1"/>
    <col min="5638" max="5638" width="5.7109375" style="1" customWidth="1"/>
    <col min="5639" max="5639" width="6.42578125" style="1" customWidth="1"/>
    <col min="5640" max="5640" width="14.5703125" style="1" customWidth="1"/>
    <col min="5641" max="5641" width="5" style="1" customWidth="1"/>
    <col min="5642" max="5642" width="6.42578125" style="1" customWidth="1"/>
    <col min="5643" max="5643" width="14.85546875" style="1" customWidth="1"/>
    <col min="5644" max="5644" width="5.42578125" style="1" customWidth="1"/>
    <col min="5645" max="5888" width="9.140625" style="1"/>
    <col min="5889" max="5889" width="0" style="1" hidden="1" customWidth="1"/>
    <col min="5890" max="5890" width="2.85546875" style="1" customWidth="1"/>
    <col min="5891" max="5891" width="32.42578125" style="1" customWidth="1"/>
    <col min="5892" max="5892" width="6.7109375" style="1" customWidth="1"/>
    <col min="5893" max="5893" width="15.140625" style="1" customWidth="1"/>
    <col min="5894" max="5894" width="5.7109375" style="1" customWidth="1"/>
    <col min="5895" max="5895" width="6.42578125" style="1" customWidth="1"/>
    <col min="5896" max="5896" width="14.5703125" style="1" customWidth="1"/>
    <col min="5897" max="5897" width="5" style="1" customWidth="1"/>
    <col min="5898" max="5898" width="6.42578125" style="1" customWidth="1"/>
    <col min="5899" max="5899" width="14.85546875" style="1" customWidth="1"/>
    <col min="5900" max="5900" width="5.42578125" style="1" customWidth="1"/>
    <col min="5901" max="6144" width="9.140625" style="1"/>
    <col min="6145" max="6145" width="0" style="1" hidden="1" customWidth="1"/>
    <col min="6146" max="6146" width="2.85546875" style="1" customWidth="1"/>
    <col min="6147" max="6147" width="32.42578125" style="1" customWidth="1"/>
    <col min="6148" max="6148" width="6.7109375" style="1" customWidth="1"/>
    <col min="6149" max="6149" width="15.140625" style="1" customWidth="1"/>
    <col min="6150" max="6150" width="5.7109375" style="1" customWidth="1"/>
    <col min="6151" max="6151" width="6.42578125" style="1" customWidth="1"/>
    <col min="6152" max="6152" width="14.5703125" style="1" customWidth="1"/>
    <col min="6153" max="6153" width="5" style="1" customWidth="1"/>
    <col min="6154" max="6154" width="6.42578125" style="1" customWidth="1"/>
    <col min="6155" max="6155" width="14.85546875" style="1" customWidth="1"/>
    <col min="6156" max="6156" width="5.42578125" style="1" customWidth="1"/>
    <col min="6157" max="6400" width="9.140625" style="1"/>
    <col min="6401" max="6401" width="0" style="1" hidden="1" customWidth="1"/>
    <col min="6402" max="6402" width="2.85546875" style="1" customWidth="1"/>
    <col min="6403" max="6403" width="32.42578125" style="1" customWidth="1"/>
    <col min="6404" max="6404" width="6.7109375" style="1" customWidth="1"/>
    <col min="6405" max="6405" width="15.140625" style="1" customWidth="1"/>
    <col min="6406" max="6406" width="5.7109375" style="1" customWidth="1"/>
    <col min="6407" max="6407" width="6.42578125" style="1" customWidth="1"/>
    <col min="6408" max="6408" width="14.5703125" style="1" customWidth="1"/>
    <col min="6409" max="6409" width="5" style="1" customWidth="1"/>
    <col min="6410" max="6410" width="6.42578125" style="1" customWidth="1"/>
    <col min="6411" max="6411" width="14.85546875" style="1" customWidth="1"/>
    <col min="6412" max="6412" width="5.42578125" style="1" customWidth="1"/>
    <col min="6413" max="6656" width="9.140625" style="1"/>
    <col min="6657" max="6657" width="0" style="1" hidden="1" customWidth="1"/>
    <col min="6658" max="6658" width="2.85546875" style="1" customWidth="1"/>
    <col min="6659" max="6659" width="32.42578125" style="1" customWidth="1"/>
    <col min="6660" max="6660" width="6.7109375" style="1" customWidth="1"/>
    <col min="6661" max="6661" width="15.140625" style="1" customWidth="1"/>
    <col min="6662" max="6662" width="5.7109375" style="1" customWidth="1"/>
    <col min="6663" max="6663" width="6.42578125" style="1" customWidth="1"/>
    <col min="6664" max="6664" width="14.5703125" style="1" customWidth="1"/>
    <col min="6665" max="6665" width="5" style="1" customWidth="1"/>
    <col min="6666" max="6666" width="6.42578125" style="1" customWidth="1"/>
    <col min="6667" max="6667" width="14.85546875" style="1" customWidth="1"/>
    <col min="6668" max="6668" width="5.42578125" style="1" customWidth="1"/>
    <col min="6669" max="6912" width="9.140625" style="1"/>
    <col min="6913" max="6913" width="0" style="1" hidden="1" customWidth="1"/>
    <col min="6914" max="6914" width="2.85546875" style="1" customWidth="1"/>
    <col min="6915" max="6915" width="32.42578125" style="1" customWidth="1"/>
    <col min="6916" max="6916" width="6.7109375" style="1" customWidth="1"/>
    <col min="6917" max="6917" width="15.140625" style="1" customWidth="1"/>
    <col min="6918" max="6918" width="5.7109375" style="1" customWidth="1"/>
    <col min="6919" max="6919" width="6.42578125" style="1" customWidth="1"/>
    <col min="6920" max="6920" width="14.5703125" style="1" customWidth="1"/>
    <col min="6921" max="6921" width="5" style="1" customWidth="1"/>
    <col min="6922" max="6922" width="6.42578125" style="1" customWidth="1"/>
    <col min="6923" max="6923" width="14.85546875" style="1" customWidth="1"/>
    <col min="6924" max="6924" width="5.42578125" style="1" customWidth="1"/>
    <col min="6925" max="7168" width="9.140625" style="1"/>
    <col min="7169" max="7169" width="0" style="1" hidden="1" customWidth="1"/>
    <col min="7170" max="7170" width="2.85546875" style="1" customWidth="1"/>
    <col min="7171" max="7171" width="32.42578125" style="1" customWidth="1"/>
    <col min="7172" max="7172" width="6.7109375" style="1" customWidth="1"/>
    <col min="7173" max="7173" width="15.140625" style="1" customWidth="1"/>
    <col min="7174" max="7174" width="5.7109375" style="1" customWidth="1"/>
    <col min="7175" max="7175" width="6.42578125" style="1" customWidth="1"/>
    <col min="7176" max="7176" width="14.5703125" style="1" customWidth="1"/>
    <col min="7177" max="7177" width="5" style="1" customWidth="1"/>
    <col min="7178" max="7178" width="6.42578125" style="1" customWidth="1"/>
    <col min="7179" max="7179" width="14.85546875" style="1" customWidth="1"/>
    <col min="7180" max="7180" width="5.42578125" style="1" customWidth="1"/>
    <col min="7181" max="7424" width="9.140625" style="1"/>
    <col min="7425" max="7425" width="0" style="1" hidden="1" customWidth="1"/>
    <col min="7426" max="7426" width="2.85546875" style="1" customWidth="1"/>
    <col min="7427" max="7427" width="32.42578125" style="1" customWidth="1"/>
    <col min="7428" max="7428" width="6.7109375" style="1" customWidth="1"/>
    <col min="7429" max="7429" width="15.140625" style="1" customWidth="1"/>
    <col min="7430" max="7430" width="5.7109375" style="1" customWidth="1"/>
    <col min="7431" max="7431" width="6.42578125" style="1" customWidth="1"/>
    <col min="7432" max="7432" width="14.5703125" style="1" customWidth="1"/>
    <col min="7433" max="7433" width="5" style="1" customWidth="1"/>
    <col min="7434" max="7434" width="6.42578125" style="1" customWidth="1"/>
    <col min="7435" max="7435" width="14.85546875" style="1" customWidth="1"/>
    <col min="7436" max="7436" width="5.42578125" style="1" customWidth="1"/>
    <col min="7437" max="7680" width="9.140625" style="1"/>
    <col min="7681" max="7681" width="0" style="1" hidden="1" customWidth="1"/>
    <col min="7682" max="7682" width="2.85546875" style="1" customWidth="1"/>
    <col min="7683" max="7683" width="32.42578125" style="1" customWidth="1"/>
    <col min="7684" max="7684" width="6.7109375" style="1" customWidth="1"/>
    <col min="7685" max="7685" width="15.140625" style="1" customWidth="1"/>
    <col min="7686" max="7686" width="5.7109375" style="1" customWidth="1"/>
    <col min="7687" max="7687" width="6.42578125" style="1" customWidth="1"/>
    <col min="7688" max="7688" width="14.5703125" style="1" customWidth="1"/>
    <col min="7689" max="7689" width="5" style="1" customWidth="1"/>
    <col min="7690" max="7690" width="6.42578125" style="1" customWidth="1"/>
    <col min="7691" max="7691" width="14.85546875" style="1" customWidth="1"/>
    <col min="7692" max="7692" width="5.42578125" style="1" customWidth="1"/>
    <col min="7693" max="7936" width="9.140625" style="1"/>
    <col min="7937" max="7937" width="0" style="1" hidden="1" customWidth="1"/>
    <col min="7938" max="7938" width="2.85546875" style="1" customWidth="1"/>
    <col min="7939" max="7939" width="32.42578125" style="1" customWidth="1"/>
    <col min="7940" max="7940" width="6.7109375" style="1" customWidth="1"/>
    <col min="7941" max="7941" width="15.140625" style="1" customWidth="1"/>
    <col min="7942" max="7942" width="5.7109375" style="1" customWidth="1"/>
    <col min="7943" max="7943" width="6.42578125" style="1" customWidth="1"/>
    <col min="7944" max="7944" width="14.5703125" style="1" customWidth="1"/>
    <col min="7945" max="7945" width="5" style="1" customWidth="1"/>
    <col min="7946" max="7946" width="6.42578125" style="1" customWidth="1"/>
    <col min="7947" max="7947" width="14.85546875" style="1" customWidth="1"/>
    <col min="7948" max="7948" width="5.42578125" style="1" customWidth="1"/>
    <col min="7949" max="8192" width="9.140625" style="1"/>
    <col min="8193" max="8193" width="0" style="1" hidden="1" customWidth="1"/>
    <col min="8194" max="8194" width="2.85546875" style="1" customWidth="1"/>
    <col min="8195" max="8195" width="32.42578125" style="1" customWidth="1"/>
    <col min="8196" max="8196" width="6.7109375" style="1" customWidth="1"/>
    <col min="8197" max="8197" width="15.140625" style="1" customWidth="1"/>
    <col min="8198" max="8198" width="5.7109375" style="1" customWidth="1"/>
    <col min="8199" max="8199" width="6.42578125" style="1" customWidth="1"/>
    <col min="8200" max="8200" width="14.5703125" style="1" customWidth="1"/>
    <col min="8201" max="8201" width="5" style="1" customWidth="1"/>
    <col min="8202" max="8202" width="6.42578125" style="1" customWidth="1"/>
    <col min="8203" max="8203" width="14.85546875" style="1" customWidth="1"/>
    <col min="8204" max="8204" width="5.42578125" style="1" customWidth="1"/>
    <col min="8205" max="8448" width="9.140625" style="1"/>
    <col min="8449" max="8449" width="0" style="1" hidden="1" customWidth="1"/>
    <col min="8450" max="8450" width="2.85546875" style="1" customWidth="1"/>
    <col min="8451" max="8451" width="32.42578125" style="1" customWidth="1"/>
    <col min="8452" max="8452" width="6.7109375" style="1" customWidth="1"/>
    <col min="8453" max="8453" width="15.140625" style="1" customWidth="1"/>
    <col min="8454" max="8454" width="5.7109375" style="1" customWidth="1"/>
    <col min="8455" max="8455" width="6.42578125" style="1" customWidth="1"/>
    <col min="8456" max="8456" width="14.5703125" style="1" customWidth="1"/>
    <col min="8457" max="8457" width="5" style="1" customWidth="1"/>
    <col min="8458" max="8458" width="6.42578125" style="1" customWidth="1"/>
    <col min="8459" max="8459" width="14.85546875" style="1" customWidth="1"/>
    <col min="8460" max="8460" width="5.42578125" style="1" customWidth="1"/>
    <col min="8461" max="8704" width="9.140625" style="1"/>
    <col min="8705" max="8705" width="0" style="1" hidden="1" customWidth="1"/>
    <col min="8706" max="8706" width="2.85546875" style="1" customWidth="1"/>
    <col min="8707" max="8707" width="32.42578125" style="1" customWidth="1"/>
    <col min="8708" max="8708" width="6.7109375" style="1" customWidth="1"/>
    <col min="8709" max="8709" width="15.140625" style="1" customWidth="1"/>
    <col min="8710" max="8710" width="5.7109375" style="1" customWidth="1"/>
    <col min="8711" max="8711" width="6.42578125" style="1" customWidth="1"/>
    <col min="8712" max="8712" width="14.5703125" style="1" customWidth="1"/>
    <col min="8713" max="8713" width="5" style="1" customWidth="1"/>
    <col min="8714" max="8714" width="6.42578125" style="1" customWidth="1"/>
    <col min="8715" max="8715" width="14.85546875" style="1" customWidth="1"/>
    <col min="8716" max="8716" width="5.42578125" style="1" customWidth="1"/>
    <col min="8717" max="8960" width="9.140625" style="1"/>
    <col min="8961" max="8961" width="0" style="1" hidden="1" customWidth="1"/>
    <col min="8962" max="8962" width="2.85546875" style="1" customWidth="1"/>
    <col min="8963" max="8963" width="32.42578125" style="1" customWidth="1"/>
    <col min="8964" max="8964" width="6.7109375" style="1" customWidth="1"/>
    <col min="8965" max="8965" width="15.140625" style="1" customWidth="1"/>
    <col min="8966" max="8966" width="5.7109375" style="1" customWidth="1"/>
    <col min="8967" max="8967" width="6.42578125" style="1" customWidth="1"/>
    <col min="8968" max="8968" width="14.5703125" style="1" customWidth="1"/>
    <col min="8969" max="8969" width="5" style="1" customWidth="1"/>
    <col min="8970" max="8970" width="6.42578125" style="1" customWidth="1"/>
    <col min="8971" max="8971" width="14.85546875" style="1" customWidth="1"/>
    <col min="8972" max="8972" width="5.42578125" style="1" customWidth="1"/>
    <col min="8973" max="9216" width="9.140625" style="1"/>
    <col min="9217" max="9217" width="0" style="1" hidden="1" customWidth="1"/>
    <col min="9218" max="9218" width="2.85546875" style="1" customWidth="1"/>
    <col min="9219" max="9219" width="32.42578125" style="1" customWidth="1"/>
    <col min="9220" max="9220" width="6.7109375" style="1" customWidth="1"/>
    <col min="9221" max="9221" width="15.140625" style="1" customWidth="1"/>
    <col min="9222" max="9222" width="5.7109375" style="1" customWidth="1"/>
    <col min="9223" max="9223" width="6.42578125" style="1" customWidth="1"/>
    <col min="9224" max="9224" width="14.5703125" style="1" customWidth="1"/>
    <col min="9225" max="9225" width="5" style="1" customWidth="1"/>
    <col min="9226" max="9226" width="6.42578125" style="1" customWidth="1"/>
    <col min="9227" max="9227" width="14.85546875" style="1" customWidth="1"/>
    <col min="9228" max="9228" width="5.42578125" style="1" customWidth="1"/>
    <col min="9229" max="9472" width="9.140625" style="1"/>
    <col min="9473" max="9473" width="0" style="1" hidden="1" customWidth="1"/>
    <col min="9474" max="9474" width="2.85546875" style="1" customWidth="1"/>
    <col min="9475" max="9475" width="32.42578125" style="1" customWidth="1"/>
    <col min="9476" max="9476" width="6.7109375" style="1" customWidth="1"/>
    <col min="9477" max="9477" width="15.140625" style="1" customWidth="1"/>
    <col min="9478" max="9478" width="5.7109375" style="1" customWidth="1"/>
    <col min="9479" max="9479" width="6.42578125" style="1" customWidth="1"/>
    <col min="9480" max="9480" width="14.5703125" style="1" customWidth="1"/>
    <col min="9481" max="9481" width="5" style="1" customWidth="1"/>
    <col min="9482" max="9482" width="6.42578125" style="1" customWidth="1"/>
    <col min="9483" max="9483" width="14.85546875" style="1" customWidth="1"/>
    <col min="9484" max="9484" width="5.42578125" style="1" customWidth="1"/>
    <col min="9485" max="9728" width="9.140625" style="1"/>
    <col min="9729" max="9729" width="0" style="1" hidden="1" customWidth="1"/>
    <col min="9730" max="9730" width="2.85546875" style="1" customWidth="1"/>
    <col min="9731" max="9731" width="32.42578125" style="1" customWidth="1"/>
    <col min="9732" max="9732" width="6.7109375" style="1" customWidth="1"/>
    <col min="9733" max="9733" width="15.140625" style="1" customWidth="1"/>
    <col min="9734" max="9734" width="5.7109375" style="1" customWidth="1"/>
    <col min="9735" max="9735" width="6.42578125" style="1" customWidth="1"/>
    <col min="9736" max="9736" width="14.5703125" style="1" customWidth="1"/>
    <col min="9737" max="9737" width="5" style="1" customWidth="1"/>
    <col min="9738" max="9738" width="6.42578125" style="1" customWidth="1"/>
    <col min="9739" max="9739" width="14.85546875" style="1" customWidth="1"/>
    <col min="9740" max="9740" width="5.42578125" style="1" customWidth="1"/>
    <col min="9741" max="9984" width="9.140625" style="1"/>
    <col min="9985" max="9985" width="0" style="1" hidden="1" customWidth="1"/>
    <col min="9986" max="9986" width="2.85546875" style="1" customWidth="1"/>
    <col min="9987" max="9987" width="32.42578125" style="1" customWidth="1"/>
    <col min="9988" max="9988" width="6.7109375" style="1" customWidth="1"/>
    <col min="9989" max="9989" width="15.140625" style="1" customWidth="1"/>
    <col min="9990" max="9990" width="5.7109375" style="1" customWidth="1"/>
    <col min="9991" max="9991" width="6.42578125" style="1" customWidth="1"/>
    <col min="9992" max="9992" width="14.5703125" style="1" customWidth="1"/>
    <col min="9993" max="9993" width="5" style="1" customWidth="1"/>
    <col min="9994" max="9994" width="6.42578125" style="1" customWidth="1"/>
    <col min="9995" max="9995" width="14.85546875" style="1" customWidth="1"/>
    <col min="9996" max="9996" width="5.42578125" style="1" customWidth="1"/>
    <col min="9997" max="10240" width="9.140625" style="1"/>
    <col min="10241" max="10241" width="0" style="1" hidden="1" customWidth="1"/>
    <col min="10242" max="10242" width="2.85546875" style="1" customWidth="1"/>
    <col min="10243" max="10243" width="32.42578125" style="1" customWidth="1"/>
    <col min="10244" max="10244" width="6.7109375" style="1" customWidth="1"/>
    <col min="10245" max="10245" width="15.140625" style="1" customWidth="1"/>
    <col min="10246" max="10246" width="5.7109375" style="1" customWidth="1"/>
    <col min="10247" max="10247" width="6.42578125" style="1" customWidth="1"/>
    <col min="10248" max="10248" width="14.5703125" style="1" customWidth="1"/>
    <col min="10249" max="10249" width="5" style="1" customWidth="1"/>
    <col min="10250" max="10250" width="6.42578125" style="1" customWidth="1"/>
    <col min="10251" max="10251" width="14.85546875" style="1" customWidth="1"/>
    <col min="10252" max="10252" width="5.42578125" style="1" customWidth="1"/>
    <col min="10253" max="10496" width="9.140625" style="1"/>
    <col min="10497" max="10497" width="0" style="1" hidden="1" customWidth="1"/>
    <col min="10498" max="10498" width="2.85546875" style="1" customWidth="1"/>
    <col min="10499" max="10499" width="32.42578125" style="1" customWidth="1"/>
    <col min="10500" max="10500" width="6.7109375" style="1" customWidth="1"/>
    <col min="10501" max="10501" width="15.140625" style="1" customWidth="1"/>
    <col min="10502" max="10502" width="5.7109375" style="1" customWidth="1"/>
    <col min="10503" max="10503" width="6.42578125" style="1" customWidth="1"/>
    <col min="10504" max="10504" width="14.5703125" style="1" customWidth="1"/>
    <col min="10505" max="10505" width="5" style="1" customWidth="1"/>
    <col min="10506" max="10506" width="6.42578125" style="1" customWidth="1"/>
    <col min="10507" max="10507" width="14.85546875" style="1" customWidth="1"/>
    <col min="10508" max="10508" width="5.42578125" style="1" customWidth="1"/>
    <col min="10509" max="10752" width="9.140625" style="1"/>
    <col min="10753" max="10753" width="0" style="1" hidden="1" customWidth="1"/>
    <col min="10754" max="10754" width="2.85546875" style="1" customWidth="1"/>
    <col min="10755" max="10755" width="32.42578125" style="1" customWidth="1"/>
    <col min="10756" max="10756" width="6.7109375" style="1" customWidth="1"/>
    <col min="10757" max="10757" width="15.140625" style="1" customWidth="1"/>
    <col min="10758" max="10758" width="5.7109375" style="1" customWidth="1"/>
    <col min="10759" max="10759" width="6.42578125" style="1" customWidth="1"/>
    <col min="10760" max="10760" width="14.5703125" style="1" customWidth="1"/>
    <col min="10761" max="10761" width="5" style="1" customWidth="1"/>
    <col min="10762" max="10762" width="6.42578125" style="1" customWidth="1"/>
    <col min="10763" max="10763" width="14.85546875" style="1" customWidth="1"/>
    <col min="10764" max="10764" width="5.42578125" style="1" customWidth="1"/>
    <col min="10765" max="11008" width="9.140625" style="1"/>
    <col min="11009" max="11009" width="0" style="1" hidden="1" customWidth="1"/>
    <col min="11010" max="11010" width="2.85546875" style="1" customWidth="1"/>
    <col min="11011" max="11011" width="32.42578125" style="1" customWidth="1"/>
    <col min="11012" max="11012" width="6.7109375" style="1" customWidth="1"/>
    <col min="11013" max="11013" width="15.140625" style="1" customWidth="1"/>
    <col min="11014" max="11014" width="5.7109375" style="1" customWidth="1"/>
    <col min="11015" max="11015" width="6.42578125" style="1" customWidth="1"/>
    <col min="11016" max="11016" width="14.5703125" style="1" customWidth="1"/>
    <col min="11017" max="11017" width="5" style="1" customWidth="1"/>
    <col min="11018" max="11018" width="6.42578125" style="1" customWidth="1"/>
    <col min="11019" max="11019" width="14.85546875" style="1" customWidth="1"/>
    <col min="11020" max="11020" width="5.42578125" style="1" customWidth="1"/>
    <col min="11021" max="11264" width="9.140625" style="1"/>
    <col min="11265" max="11265" width="0" style="1" hidden="1" customWidth="1"/>
    <col min="11266" max="11266" width="2.85546875" style="1" customWidth="1"/>
    <col min="11267" max="11267" width="32.42578125" style="1" customWidth="1"/>
    <col min="11268" max="11268" width="6.7109375" style="1" customWidth="1"/>
    <col min="11269" max="11269" width="15.140625" style="1" customWidth="1"/>
    <col min="11270" max="11270" width="5.7109375" style="1" customWidth="1"/>
    <col min="11271" max="11271" width="6.42578125" style="1" customWidth="1"/>
    <col min="11272" max="11272" width="14.5703125" style="1" customWidth="1"/>
    <col min="11273" max="11273" width="5" style="1" customWidth="1"/>
    <col min="11274" max="11274" width="6.42578125" style="1" customWidth="1"/>
    <col min="11275" max="11275" width="14.85546875" style="1" customWidth="1"/>
    <col min="11276" max="11276" width="5.42578125" style="1" customWidth="1"/>
    <col min="11277" max="11520" width="9.140625" style="1"/>
    <col min="11521" max="11521" width="0" style="1" hidden="1" customWidth="1"/>
    <col min="11522" max="11522" width="2.85546875" style="1" customWidth="1"/>
    <col min="11523" max="11523" width="32.42578125" style="1" customWidth="1"/>
    <col min="11524" max="11524" width="6.7109375" style="1" customWidth="1"/>
    <col min="11525" max="11525" width="15.140625" style="1" customWidth="1"/>
    <col min="11526" max="11526" width="5.7109375" style="1" customWidth="1"/>
    <col min="11527" max="11527" width="6.42578125" style="1" customWidth="1"/>
    <col min="11528" max="11528" width="14.5703125" style="1" customWidth="1"/>
    <col min="11529" max="11529" width="5" style="1" customWidth="1"/>
    <col min="11530" max="11530" width="6.42578125" style="1" customWidth="1"/>
    <col min="11531" max="11531" width="14.85546875" style="1" customWidth="1"/>
    <col min="11532" max="11532" width="5.42578125" style="1" customWidth="1"/>
    <col min="11533" max="11776" width="9.140625" style="1"/>
    <col min="11777" max="11777" width="0" style="1" hidden="1" customWidth="1"/>
    <col min="11778" max="11778" width="2.85546875" style="1" customWidth="1"/>
    <col min="11779" max="11779" width="32.42578125" style="1" customWidth="1"/>
    <col min="11780" max="11780" width="6.7109375" style="1" customWidth="1"/>
    <col min="11781" max="11781" width="15.140625" style="1" customWidth="1"/>
    <col min="11782" max="11782" width="5.7109375" style="1" customWidth="1"/>
    <col min="11783" max="11783" width="6.42578125" style="1" customWidth="1"/>
    <col min="11784" max="11784" width="14.5703125" style="1" customWidth="1"/>
    <col min="11785" max="11785" width="5" style="1" customWidth="1"/>
    <col min="11786" max="11786" width="6.42578125" style="1" customWidth="1"/>
    <col min="11787" max="11787" width="14.85546875" style="1" customWidth="1"/>
    <col min="11788" max="11788" width="5.42578125" style="1" customWidth="1"/>
    <col min="11789" max="12032" width="9.140625" style="1"/>
    <col min="12033" max="12033" width="0" style="1" hidden="1" customWidth="1"/>
    <col min="12034" max="12034" width="2.85546875" style="1" customWidth="1"/>
    <col min="12035" max="12035" width="32.42578125" style="1" customWidth="1"/>
    <col min="12036" max="12036" width="6.7109375" style="1" customWidth="1"/>
    <col min="12037" max="12037" width="15.140625" style="1" customWidth="1"/>
    <col min="12038" max="12038" width="5.7109375" style="1" customWidth="1"/>
    <col min="12039" max="12039" width="6.42578125" style="1" customWidth="1"/>
    <col min="12040" max="12040" width="14.5703125" style="1" customWidth="1"/>
    <col min="12041" max="12041" width="5" style="1" customWidth="1"/>
    <col min="12042" max="12042" width="6.42578125" style="1" customWidth="1"/>
    <col min="12043" max="12043" width="14.85546875" style="1" customWidth="1"/>
    <col min="12044" max="12044" width="5.42578125" style="1" customWidth="1"/>
    <col min="12045" max="12288" width="9.140625" style="1"/>
    <col min="12289" max="12289" width="0" style="1" hidden="1" customWidth="1"/>
    <col min="12290" max="12290" width="2.85546875" style="1" customWidth="1"/>
    <col min="12291" max="12291" width="32.42578125" style="1" customWidth="1"/>
    <col min="12292" max="12292" width="6.7109375" style="1" customWidth="1"/>
    <col min="12293" max="12293" width="15.140625" style="1" customWidth="1"/>
    <col min="12294" max="12294" width="5.7109375" style="1" customWidth="1"/>
    <col min="12295" max="12295" width="6.42578125" style="1" customWidth="1"/>
    <col min="12296" max="12296" width="14.5703125" style="1" customWidth="1"/>
    <col min="12297" max="12297" width="5" style="1" customWidth="1"/>
    <col min="12298" max="12298" width="6.42578125" style="1" customWidth="1"/>
    <col min="12299" max="12299" width="14.85546875" style="1" customWidth="1"/>
    <col min="12300" max="12300" width="5.42578125" style="1" customWidth="1"/>
    <col min="12301" max="12544" width="9.140625" style="1"/>
    <col min="12545" max="12545" width="0" style="1" hidden="1" customWidth="1"/>
    <col min="12546" max="12546" width="2.85546875" style="1" customWidth="1"/>
    <col min="12547" max="12547" width="32.42578125" style="1" customWidth="1"/>
    <col min="12548" max="12548" width="6.7109375" style="1" customWidth="1"/>
    <col min="12549" max="12549" width="15.140625" style="1" customWidth="1"/>
    <col min="12550" max="12550" width="5.7109375" style="1" customWidth="1"/>
    <col min="12551" max="12551" width="6.42578125" style="1" customWidth="1"/>
    <col min="12552" max="12552" width="14.5703125" style="1" customWidth="1"/>
    <col min="12553" max="12553" width="5" style="1" customWidth="1"/>
    <col min="12554" max="12554" width="6.42578125" style="1" customWidth="1"/>
    <col min="12555" max="12555" width="14.85546875" style="1" customWidth="1"/>
    <col min="12556" max="12556" width="5.42578125" style="1" customWidth="1"/>
    <col min="12557" max="12800" width="9.140625" style="1"/>
    <col min="12801" max="12801" width="0" style="1" hidden="1" customWidth="1"/>
    <col min="12802" max="12802" width="2.85546875" style="1" customWidth="1"/>
    <col min="12803" max="12803" width="32.42578125" style="1" customWidth="1"/>
    <col min="12804" max="12804" width="6.7109375" style="1" customWidth="1"/>
    <col min="12805" max="12805" width="15.140625" style="1" customWidth="1"/>
    <col min="12806" max="12806" width="5.7109375" style="1" customWidth="1"/>
    <col min="12807" max="12807" width="6.42578125" style="1" customWidth="1"/>
    <col min="12808" max="12808" width="14.5703125" style="1" customWidth="1"/>
    <col min="12809" max="12809" width="5" style="1" customWidth="1"/>
    <col min="12810" max="12810" width="6.42578125" style="1" customWidth="1"/>
    <col min="12811" max="12811" width="14.85546875" style="1" customWidth="1"/>
    <col min="12812" max="12812" width="5.42578125" style="1" customWidth="1"/>
    <col min="12813" max="13056" width="9.140625" style="1"/>
    <col min="13057" max="13057" width="0" style="1" hidden="1" customWidth="1"/>
    <col min="13058" max="13058" width="2.85546875" style="1" customWidth="1"/>
    <col min="13059" max="13059" width="32.42578125" style="1" customWidth="1"/>
    <col min="13060" max="13060" width="6.7109375" style="1" customWidth="1"/>
    <col min="13061" max="13061" width="15.140625" style="1" customWidth="1"/>
    <col min="13062" max="13062" width="5.7109375" style="1" customWidth="1"/>
    <col min="13063" max="13063" width="6.42578125" style="1" customWidth="1"/>
    <col min="13064" max="13064" width="14.5703125" style="1" customWidth="1"/>
    <col min="13065" max="13065" width="5" style="1" customWidth="1"/>
    <col min="13066" max="13066" width="6.42578125" style="1" customWidth="1"/>
    <col min="13067" max="13067" width="14.85546875" style="1" customWidth="1"/>
    <col min="13068" max="13068" width="5.42578125" style="1" customWidth="1"/>
    <col min="13069" max="13312" width="9.140625" style="1"/>
    <col min="13313" max="13313" width="0" style="1" hidden="1" customWidth="1"/>
    <col min="13314" max="13314" width="2.85546875" style="1" customWidth="1"/>
    <col min="13315" max="13315" width="32.42578125" style="1" customWidth="1"/>
    <col min="13316" max="13316" width="6.7109375" style="1" customWidth="1"/>
    <col min="13317" max="13317" width="15.140625" style="1" customWidth="1"/>
    <col min="13318" max="13318" width="5.7109375" style="1" customWidth="1"/>
    <col min="13319" max="13319" width="6.42578125" style="1" customWidth="1"/>
    <col min="13320" max="13320" width="14.5703125" style="1" customWidth="1"/>
    <col min="13321" max="13321" width="5" style="1" customWidth="1"/>
    <col min="13322" max="13322" width="6.42578125" style="1" customWidth="1"/>
    <col min="13323" max="13323" width="14.85546875" style="1" customWidth="1"/>
    <col min="13324" max="13324" width="5.42578125" style="1" customWidth="1"/>
    <col min="13325" max="13568" width="9.140625" style="1"/>
    <col min="13569" max="13569" width="0" style="1" hidden="1" customWidth="1"/>
    <col min="13570" max="13570" width="2.85546875" style="1" customWidth="1"/>
    <col min="13571" max="13571" width="32.42578125" style="1" customWidth="1"/>
    <col min="13572" max="13572" width="6.7109375" style="1" customWidth="1"/>
    <col min="13573" max="13573" width="15.140625" style="1" customWidth="1"/>
    <col min="13574" max="13574" width="5.7109375" style="1" customWidth="1"/>
    <col min="13575" max="13575" width="6.42578125" style="1" customWidth="1"/>
    <col min="13576" max="13576" width="14.5703125" style="1" customWidth="1"/>
    <col min="13577" max="13577" width="5" style="1" customWidth="1"/>
    <col min="13578" max="13578" width="6.42578125" style="1" customWidth="1"/>
    <col min="13579" max="13579" width="14.85546875" style="1" customWidth="1"/>
    <col min="13580" max="13580" width="5.42578125" style="1" customWidth="1"/>
    <col min="13581" max="13824" width="9.140625" style="1"/>
    <col min="13825" max="13825" width="0" style="1" hidden="1" customWidth="1"/>
    <col min="13826" max="13826" width="2.85546875" style="1" customWidth="1"/>
    <col min="13827" max="13827" width="32.42578125" style="1" customWidth="1"/>
    <col min="13828" max="13828" width="6.7109375" style="1" customWidth="1"/>
    <col min="13829" max="13829" width="15.140625" style="1" customWidth="1"/>
    <col min="13830" max="13830" width="5.7109375" style="1" customWidth="1"/>
    <col min="13831" max="13831" width="6.42578125" style="1" customWidth="1"/>
    <col min="13832" max="13832" width="14.5703125" style="1" customWidth="1"/>
    <col min="13833" max="13833" width="5" style="1" customWidth="1"/>
    <col min="13834" max="13834" width="6.42578125" style="1" customWidth="1"/>
    <col min="13835" max="13835" width="14.85546875" style="1" customWidth="1"/>
    <col min="13836" max="13836" width="5.42578125" style="1" customWidth="1"/>
    <col min="13837" max="14080" width="9.140625" style="1"/>
    <col min="14081" max="14081" width="0" style="1" hidden="1" customWidth="1"/>
    <col min="14082" max="14082" width="2.85546875" style="1" customWidth="1"/>
    <col min="14083" max="14083" width="32.42578125" style="1" customWidth="1"/>
    <col min="14084" max="14084" width="6.7109375" style="1" customWidth="1"/>
    <col min="14085" max="14085" width="15.140625" style="1" customWidth="1"/>
    <col min="14086" max="14086" width="5.7109375" style="1" customWidth="1"/>
    <col min="14087" max="14087" width="6.42578125" style="1" customWidth="1"/>
    <col min="14088" max="14088" width="14.5703125" style="1" customWidth="1"/>
    <col min="14089" max="14089" width="5" style="1" customWidth="1"/>
    <col min="14090" max="14090" width="6.42578125" style="1" customWidth="1"/>
    <col min="14091" max="14091" width="14.85546875" style="1" customWidth="1"/>
    <col min="14092" max="14092" width="5.42578125" style="1" customWidth="1"/>
    <col min="14093" max="14336" width="9.140625" style="1"/>
    <col min="14337" max="14337" width="0" style="1" hidden="1" customWidth="1"/>
    <col min="14338" max="14338" width="2.85546875" style="1" customWidth="1"/>
    <col min="14339" max="14339" width="32.42578125" style="1" customWidth="1"/>
    <col min="14340" max="14340" width="6.7109375" style="1" customWidth="1"/>
    <col min="14341" max="14341" width="15.140625" style="1" customWidth="1"/>
    <col min="14342" max="14342" width="5.7109375" style="1" customWidth="1"/>
    <col min="14343" max="14343" width="6.42578125" style="1" customWidth="1"/>
    <col min="14344" max="14344" width="14.5703125" style="1" customWidth="1"/>
    <col min="14345" max="14345" width="5" style="1" customWidth="1"/>
    <col min="14346" max="14346" width="6.42578125" style="1" customWidth="1"/>
    <col min="14347" max="14347" width="14.85546875" style="1" customWidth="1"/>
    <col min="14348" max="14348" width="5.42578125" style="1" customWidth="1"/>
    <col min="14349" max="14592" width="9.140625" style="1"/>
    <col min="14593" max="14593" width="0" style="1" hidden="1" customWidth="1"/>
    <col min="14594" max="14594" width="2.85546875" style="1" customWidth="1"/>
    <col min="14595" max="14595" width="32.42578125" style="1" customWidth="1"/>
    <col min="14596" max="14596" width="6.7109375" style="1" customWidth="1"/>
    <col min="14597" max="14597" width="15.140625" style="1" customWidth="1"/>
    <col min="14598" max="14598" width="5.7109375" style="1" customWidth="1"/>
    <col min="14599" max="14599" width="6.42578125" style="1" customWidth="1"/>
    <col min="14600" max="14600" width="14.5703125" style="1" customWidth="1"/>
    <col min="14601" max="14601" width="5" style="1" customWidth="1"/>
    <col min="14602" max="14602" width="6.42578125" style="1" customWidth="1"/>
    <col min="14603" max="14603" width="14.85546875" style="1" customWidth="1"/>
    <col min="14604" max="14604" width="5.42578125" style="1" customWidth="1"/>
    <col min="14605" max="14848" width="9.140625" style="1"/>
    <col min="14849" max="14849" width="0" style="1" hidden="1" customWidth="1"/>
    <col min="14850" max="14850" width="2.85546875" style="1" customWidth="1"/>
    <col min="14851" max="14851" width="32.42578125" style="1" customWidth="1"/>
    <col min="14852" max="14852" width="6.7109375" style="1" customWidth="1"/>
    <col min="14853" max="14853" width="15.140625" style="1" customWidth="1"/>
    <col min="14854" max="14854" width="5.7109375" style="1" customWidth="1"/>
    <col min="14855" max="14855" width="6.42578125" style="1" customWidth="1"/>
    <col min="14856" max="14856" width="14.5703125" style="1" customWidth="1"/>
    <col min="14857" max="14857" width="5" style="1" customWidth="1"/>
    <col min="14858" max="14858" width="6.42578125" style="1" customWidth="1"/>
    <col min="14859" max="14859" width="14.85546875" style="1" customWidth="1"/>
    <col min="14860" max="14860" width="5.42578125" style="1" customWidth="1"/>
    <col min="14861" max="15104" width="9.140625" style="1"/>
    <col min="15105" max="15105" width="0" style="1" hidden="1" customWidth="1"/>
    <col min="15106" max="15106" width="2.85546875" style="1" customWidth="1"/>
    <col min="15107" max="15107" width="32.42578125" style="1" customWidth="1"/>
    <col min="15108" max="15108" width="6.7109375" style="1" customWidth="1"/>
    <col min="15109" max="15109" width="15.140625" style="1" customWidth="1"/>
    <col min="15110" max="15110" width="5.7109375" style="1" customWidth="1"/>
    <col min="15111" max="15111" width="6.42578125" style="1" customWidth="1"/>
    <col min="15112" max="15112" width="14.5703125" style="1" customWidth="1"/>
    <col min="15113" max="15113" width="5" style="1" customWidth="1"/>
    <col min="15114" max="15114" width="6.42578125" style="1" customWidth="1"/>
    <col min="15115" max="15115" width="14.85546875" style="1" customWidth="1"/>
    <col min="15116" max="15116" width="5.42578125" style="1" customWidth="1"/>
    <col min="15117" max="15360" width="9.140625" style="1"/>
    <col min="15361" max="15361" width="0" style="1" hidden="1" customWidth="1"/>
    <col min="15362" max="15362" width="2.85546875" style="1" customWidth="1"/>
    <col min="15363" max="15363" width="32.42578125" style="1" customWidth="1"/>
    <col min="15364" max="15364" width="6.7109375" style="1" customWidth="1"/>
    <col min="15365" max="15365" width="15.140625" style="1" customWidth="1"/>
    <col min="15366" max="15366" width="5.7109375" style="1" customWidth="1"/>
    <col min="15367" max="15367" width="6.42578125" style="1" customWidth="1"/>
    <col min="15368" max="15368" width="14.5703125" style="1" customWidth="1"/>
    <col min="15369" max="15369" width="5" style="1" customWidth="1"/>
    <col min="15370" max="15370" width="6.42578125" style="1" customWidth="1"/>
    <col min="15371" max="15371" width="14.85546875" style="1" customWidth="1"/>
    <col min="15372" max="15372" width="5.42578125" style="1" customWidth="1"/>
    <col min="15373" max="15616" width="9.140625" style="1"/>
    <col min="15617" max="15617" width="0" style="1" hidden="1" customWidth="1"/>
    <col min="15618" max="15618" width="2.85546875" style="1" customWidth="1"/>
    <col min="15619" max="15619" width="32.42578125" style="1" customWidth="1"/>
    <col min="15620" max="15620" width="6.7109375" style="1" customWidth="1"/>
    <col min="15621" max="15621" width="15.140625" style="1" customWidth="1"/>
    <col min="15622" max="15622" width="5.7109375" style="1" customWidth="1"/>
    <col min="15623" max="15623" width="6.42578125" style="1" customWidth="1"/>
    <col min="15624" max="15624" width="14.5703125" style="1" customWidth="1"/>
    <col min="15625" max="15625" width="5" style="1" customWidth="1"/>
    <col min="15626" max="15626" width="6.42578125" style="1" customWidth="1"/>
    <col min="15627" max="15627" width="14.85546875" style="1" customWidth="1"/>
    <col min="15628" max="15628" width="5.42578125" style="1" customWidth="1"/>
    <col min="15629" max="15872" width="9.140625" style="1"/>
    <col min="15873" max="15873" width="0" style="1" hidden="1" customWidth="1"/>
    <col min="15874" max="15874" width="2.85546875" style="1" customWidth="1"/>
    <col min="15875" max="15875" width="32.42578125" style="1" customWidth="1"/>
    <col min="15876" max="15876" width="6.7109375" style="1" customWidth="1"/>
    <col min="15877" max="15877" width="15.140625" style="1" customWidth="1"/>
    <col min="15878" max="15878" width="5.7109375" style="1" customWidth="1"/>
    <col min="15879" max="15879" width="6.42578125" style="1" customWidth="1"/>
    <col min="15880" max="15880" width="14.5703125" style="1" customWidth="1"/>
    <col min="15881" max="15881" width="5" style="1" customWidth="1"/>
    <col min="15882" max="15882" width="6.42578125" style="1" customWidth="1"/>
    <col min="15883" max="15883" width="14.85546875" style="1" customWidth="1"/>
    <col min="15884" max="15884" width="5.42578125" style="1" customWidth="1"/>
    <col min="15885" max="16128" width="9.140625" style="1"/>
    <col min="16129" max="16129" width="0" style="1" hidden="1" customWidth="1"/>
    <col min="16130" max="16130" width="2.85546875" style="1" customWidth="1"/>
    <col min="16131" max="16131" width="32.42578125" style="1" customWidth="1"/>
    <col min="16132" max="16132" width="6.7109375" style="1" customWidth="1"/>
    <col min="16133" max="16133" width="15.140625" style="1" customWidth="1"/>
    <col min="16134" max="16134" width="5.7109375" style="1" customWidth="1"/>
    <col min="16135" max="16135" width="6.42578125" style="1" customWidth="1"/>
    <col min="16136" max="16136" width="14.5703125" style="1" customWidth="1"/>
    <col min="16137" max="16137" width="5" style="1" customWidth="1"/>
    <col min="16138" max="16138" width="6.42578125" style="1" customWidth="1"/>
    <col min="16139" max="16139" width="14.85546875" style="1" customWidth="1"/>
    <col min="16140" max="16140" width="5.42578125" style="1" customWidth="1"/>
    <col min="16141" max="16384" width="9.140625" style="1"/>
  </cols>
  <sheetData>
    <row r="1" spans="3:12" s="8" customFormat="1"/>
    <row r="2" spans="3:12" s="8" customFormat="1">
      <c r="C2" s="8" t="s">
        <v>0</v>
      </c>
    </row>
    <row r="3" spans="3:12" s="8" customFormat="1">
      <c r="C3" s="321" t="s">
        <v>167</v>
      </c>
      <c r="D3" s="322"/>
      <c r="E3" s="322"/>
      <c r="F3" s="322"/>
      <c r="G3" s="322"/>
      <c r="H3" s="322"/>
      <c r="I3" s="322"/>
      <c r="J3" s="322"/>
      <c r="K3" s="322"/>
      <c r="L3" s="322"/>
    </row>
    <row r="4" spans="3:12" ht="17.100000000000001" customHeight="1">
      <c r="C4" s="2" t="s">
        <v>168</v>
      </c>
      <c r="D4" s="323" t="s">
        <v>1</v>
      </c>
      <c r="E4" s="323"/>
      <c r="F4" s="323"/>
      <c r="G4" s="323" t="s">
        <v>2</v>
      </c>
      <c r="H4" s="323"/>
      <c r="I4" s="323"/>
      <c r="J4" s="323" t="s">
        <v>1</v>
      </c>
      <c r="K4" s="323"/>
      <c r="L4" s="323"/>
    </row>
    <row r="5" spans="3:12" ht="17.100000000000001" customHeight="1">
      <c r="C5" s="340" t="s">
        <v>169</v>
      </c>
      <c r="D5" s="341">
        <v>42760</v>
      </c>
      <c r="E5" s="341"/>
      <c r="F5" s="341"/>
      <c r="G5" s="341">
        <v>42788</v>
      </c>
      <c r="H5" s="341"/>
      <c r="I5" s="341"/>
      <c r="J5" s="341">
        <v>42760</v>
      </c>
      <c r="K5" s="341"/>
      <c r="L5" s="341"/>
    </row>
    <row r="6" spans="3:12" ht="17.100000000000001" customHeight="1">
      <c r="C6" s="340" t="s">
        <v>170</v>
      </c>
      <c r="D6" s="341">
        <v>46593</v>
      </c>
      <c r="E6" s="341"/>
      <c r="F6" s="341"/>
      <c r="G6" s="341">
        <v>44249</v>
      </c>
      <c r="H6" s="341"/>
      <c r="I6" s="341"/>
      <c r="J6" s="341">
        <v>46593</v>
      </c>
      <c r="K6" s="341"/>
      <c r="L6" s="341"/>
    </row>
    <row r="7" spans="3:12" ht="17.100000000000001" customHeight="1">
      <c r="C7" s="340" t="s">
        <v>171</v>
      </c>
      <c r="D7" s="342" t="s">
        <v>3</v>
      </c>
      <c r="E7" s="342"/>
      <c r="F7" s="342"/>
      <c r="G7" s="342" t="s">
        <v>3</v>
      </c>
      <c r="H7" s="342"/>
      <c r="I7" s="342"/>
      <c r="J7" s="342" t="s">
        <v>3</v>
      </c>
      <c r="K7" s="342"/>
      <c r="L7" s="342"/>
    </row>
    <row r="8" spans="3:12" ht="17.100000000000001" customHeight="1">
      <c r="C8" s="340" t="s">
        <v>172</v>
      </c>
      <c r="D8" s="343">
        <v>1.95</v>
      </c>
      <c r="E8" s="343"/>
      <c r="F8" s="343"/>
      <c r="G8" s="343">
        <v>0.3</v>
      </c>
      <c r="H8" s="343"/>
      <c r="I8" s="343"/>
      <c r="J8" s="343">
        <v>1.95</v>
      </c>
      <c r="K8" s="343"/>
      <c r="L8" s="343"/>
    </row>
    <row r="9" spans="3:12" ht="17.100000000000001" customHeight="1">
      <c r="C9" s="2" t="s">
        <v>173</v>
      </c>
      <c r="D9" s="320" t="s">
        <v>174</v>
      </c>
      <c r="E9" s="320">
        <v>39209</v>
      </c>
      <c r="F9" s="320" t="s">
        <v>4</v>
      </c>
      <c r="G9" s="320" t="s">
        <v>175</v>
      </c>
      <c r="H9" s="320">
        <v>39209</v>
      </c>
      <c r="I9" s="320" t="s">
        <v>4</v>
      </c>
      <c r="J9" s="320" t="s">
        <v>176</v>
      </c>
      <c r="K9" s="320">
        <v>39209</v>
      </c>
      <c r="L9" s="320" t="s">
        <v>4</v>
      </c>
    </row>
    <row r="10" spans="3:12" ht="17.100000000000001" customHeight="1">
      <c r="C10" s="340" t="s">
        <v>177</v>
      </c>
      <c r="D10" s="344">
        <v>42760</v>
      </c>
      <c r="E10" s="345">
        <v>39211</v>
      </c>
      <c r="F10" s="346"/>
      <c r="G10" s="344">
        <v>42788</v>
      </c>
      <c r="H10" s="345">
        <v>39211</v>
      </c>
      <c r="I10" s="346"/>
      <c r="J10" s="344">
        <v>42816</v>
      </c>
      <c r="K10" s="345">
        <v>39211</v>
      </c>
      <c r="L10" s="346"/>
    </row>
    <row r="11" spans="3:12" ht="17.100000000000001" customHeight="1">
      <c r="C11" s="347" t="s">
        <v>178</v>
      </c>
      <c r="D11" s="348"/>
      <c r="E11" s="349"/>
      <c r="F11" s="350"/>
      <c r="G11" s="348"/>
      <c r="H11" s="349"/>
      <c r="I11" s="350"/>
      <c r="J11" s="348"/>
      <c r="K11" s="349"/>
      <c r="L11" s="350"/>
    </row>
    <row r="12" spans="3:12" ht="17.100000000000001" customHeight="1">
      <c r="C12" s="351" t="s">
        <v>179</v>
      </c>
      <c r="D12" s="352"/>
      <c r="E12" s="353">
        <v>50000000</v>
      </c>
      <c r="F12" s="354"/>
      <c r="G12" s="352"/>
      <c r="H12" s="353">
        <v>60000000</v>
      </c>
      <c r="I12" s="354"/>
      <c r="J12" s="352"/>
      <c r="K12" s="353">
        <v>100000000</v>
      </c>
      <c r="L12" s="354"/>
    </row>
    <row r="13" spans="3:12" ht="17.100000000000001" customHeight="1">
      <c r="C13" s="355" t="s">
        <v>180</v>
      </c>
      <c r="D13" s="348"/>
      <c r="E13" s="349"/>
      <c r="F13" s="350"/>
      <c r="G13" s="348"/>
      <c r="H13" s="349"/>
      <c r="I13" s="350"/>
      <c r="J13" s="348"/>
      <c r="K13" s="349"/>
      <c r="L13" s="350"/>
    </row>
    <row r="14" spans="3:12" ht="17.100000000000001" customHeight="1">
      <c r="C14" s="356" t="s">
        <v>181</v>
      </c>
      <c r="D14" s="357"/>
      <c r="E14" s="358">
        <v>211000000</v>
      </c>
      <c r="F14" s="359"/>
      <c r="G14" s="357"/>
      <c r="H14" s="358">
        <v>213250000</v>
      </c>
      <c r="I14" s="359"/>
      <c r="J14" s="357"/>
      <c r="K14" s="358">
        <v>192250000</v>
      </c>
      <c r="L14" s="359"/>
    </row>
    <row r="15" spans="3:12" ht="17.100000000000001" hidden="1" customHeight="1">
      <c r="C15" s="356" t="s">
        <v>5</v>
      </c>
      <c r="D15" s="360"/>
      <c r="E15" s="361"/>
      <c r="F15" s="362"/>
      <c r="G15" s="360"/>
      <c r="H15" s="361"/>
      <c r="I15" s="362"/>
      <c r="J15" s="360"/>
      <c r="K15" s="361"/>
      <c r="L15" s="362"/>
    </row>
    <row r="16" spans="3:12" ht="17.100000000000001" customHeight="1">
      <c r="C16" s="356" t="s">
        <v>182</v>
      </c>
      <c r="D16" s="360"/>
      <c r="E16" s="358">
        <v>117500000</v>
      </c>
      <c r="F16" s="362"/>
      <c r="G16" s="360"/>
      <c r="H16" s="358">
        <v>135350000</v>
      </c>
      <c r="I16" s="362"/>
      <c r="J16" s="360"/>
      <c r="K16" s="358">
        <v>140500000</v>
      </c>
      <c r="L16" s="362"/>
    </row>
    <row r="17" spans="3:12" ht="17.100000000000001" customHeight="1">
      <c r="C17" s="363" t="s">
        <v>183</v>
      </c>
      <c r="D17" s="364"/>
      <c r="E17" s="365">
        <f>+E14-E16</f>
        <v>93500000</v>
      </c>
      <c r="F17" s="366"/>
      <c r="G17" s="364"/>
      <c r="H17" s="365">
        <f>H14-H16</f>
        <v>77900000</v>
      </c>
      <c r="I17" s="366"/>
      <c r="J17" s="364"/>
      <c r="K17" s="365">
        <f>+K14-K16</f>
        <v>51750000</v>
      </c>
      <c r="L17" s="366"/>
    </row>
    <row r="18" spans="3:12" ht="17.100000000000001" customHeight="1">
      <c r="C18" s="355" t="s">
        <v>184</v>
      </c>
      <c r="D18" s="367"/>
      <c r="E18" s="368"/>
      <c r="F18" s="369"/>
      <c r="G18" s="367"/>
      <c r="H18" s="368"/>
      <c r="I18" s="369"/>
      <c r="J18" s="367"/>
      <c r="K18" s="368"/>
      <c r="L18" s="369"/>
    </row>
    <row r="19" spans="3:12" ht="17.100000000000001" customHeight="1">
      <c r="C19" s="356" t="s">
        <v>185</v>
      </c>
      <c r="D19" s="370"/>
      <c r="E19" s="358">
        <v>50000000</v>
      </c>
      <c r="F19" s="371"/>
      <c r="G19" s="370"/>
      <c r="H19" s="358">
        <v>60000000</v>
      </c>
      <c r="I19" s="371"/>
      <c r="J19" s="370"/>
      <c r="K19" s="358">
        <v>100000000</v>
      </c>
      <c r="L19" s="371"/>
    </row>
    <row r="20" spans="3:12" ht="17.100000000000001" customHeight="1">
      <c r="C20" s="356" t="s">
        <v>182</v>
      </c>
      <c r="D20" s="370"/>
      <c r="E20" s="358">
        <v>25000000</v>
      </c>
      <c r="F20" s="371"/>
      <c r="G20" s="370"/>
      <c r="H20" s="358">
        <v>30000000</v>
      </c>
      <c r="I20" s="371"/>
      <c r="J20" s="370"/>
      <c r="K20" s="358">
        <v>50000000</v>
      </c>
      <c r="L20" s="371"/>
    </row>
    <row r="21" spans="3:12" ht="17.100000000000001" customHeight="1">
      <c r="C21" s="363" t="s">
        <v>183</v>
      </c>
      <c r="D21" s="372"/>
      <c r="E21" s="373">
        <f>E19-E20</f>
        <v>25000000</v>
      </c>
      <c r="F21" s="374"/>
      <c r="G21" s="372"/>
      <c r="H21" s="375">
        <f>H19-H20</f>
        <v>30000000</v>
      </c>
      <c r="I21" s="374"/>
      <c r="J21" s="372"/>
      <c r="K21" s="373">
        <f>K19-K20</f>
        <v>50000000</v>
      </c>
      <c r="L21" s="374"/>
    </row>
    <row r="22" spans="3:12" ht="17.100000000000001" customHeight="1">
      <c r="C22" s="376" t="s">
        <v>186</v>
      </c>
      <c r="D22" s="3"/>
      <c r="E22" s="4"/>
      <c r="F22" s="5"/>
      <c r="G22" s="3"/>
      <c r="H22" s="4"/>
      <c r="I22" s="5"/>
      <c r="J22" s="3"/>
      <c r="K22" s="4"/>
      <c r="L22" s="5"/>
    </row>
    <row r="23" spans="3:12" ht="17.100000000000001" customHeight="1">
      <c r="C23" s="377" t="s">
        <v>187</v>
      </c>
      <c r="D23" s="7" t="s">
        <v>188</v>
      </c>
      <c r="E23" s="378" t="s">
        <v>189</v>
      </c>
      <c r="F23" s="379" t="s">
        <v>190</v>
      </c>
      <c r="G23" s="7" t="s">
        <v>188</v>
      </c>
      <c r="H23" s="378" t="s">
        <v>191</v>
      </c>
      <c r="I23" s="6" t="s">
        <v>192</v>
      </c>
      <c r="J23" s="7" t="s">
        <v>188</v>
      </c>
      <c r="K23" s="378" t="s">
        <v>193</v>
      </c>
      <c r="L23" s="6" t="s">
        <v>192</v>
      </c>
    </row>
    <row r="24" spans="3:12" ht="17.100000000000001" customHeight="1">
      <c r="C24" s="380" t="s">
        <v>194</v>
      </c>
      <c r="D24" s="381" t="s">
        <v>195</v>
      </c>
      <c r="E24" s="382"/>
      <c r="F24" s="383" t="s">
        <v>196</v>
      </c>
      <c r="G24" s="381" t="s">
        <v>197</v>
      </c>
      <c r="H24" s="384"/>
      <c r="I24" s="383" t="s">
        <v>196</v>
      </c>
      <c r="J24" s="381" t="s">
        <v>198</v>
      </c>
      <c r="K24" s="382"/>
      <c r="L24" s="383" t="s">
        <v>196</v>
      </c>
    </row>
    <row r="25" spans="3:12" ht="17.100000000000001" customHeight="1">
      <c r="C25" s="355" t="s">
        <v>199</v>
      </c>
      <c r="D25" s="385">
        <v>101.45</v>
      </c>
      <c r="E25" s="386"/>
      <c r="F25" s="387">
        <v>1.81</v>
      </c>
      <c r="G25" s="385">
        <v>100.4</v>
      </c>
      <c r="H25" s="386"/>
      <c r="I25" s="388">
        <v>0.2</v>
      </c>
      <c r="J25" s="385">
        <v>101.14</v>
      </c>
      <c r="K25" s="386"/>
      <c r="L25" s="387">
        <v>1.84</v>
      </c>
    </row>
    <row r="26" spans="3:12" ht="17.100000000000001" customHeight="1">
      <c r="C26" s="389" t="s">
        <v>200</v>
      </c>
      <c r="D26" s="390">
        <v>102.39</v>
      </c>
      <c r="E26" s="391"/>
      <c r="F26" s="392">
        <v>1.71</v>
      </c>
      <c r="G26" s="390">
        <v>100.6</v>
      </c>
      <c r="H26" s="391"/>
      <c r="I26" s="393">
        <v>0.15</v>
      </c>
      <c r="J26" s="390">
        <v>102.08</v>
      </c>
      <c r="K26" s="391"/>
      <c r="L26" s="392">
        <v>1.74</v>
      </c>
    </row>
    <row r="27" spans="3:12" ht="17.100000000000001" customHeight="1">
      <c r="C27" s="363" t="s">
        <v>201</v>
      </c>
      <c r="D27" s="394">
        <v>101.84</v>
      </c>
      <c r="E27" s="395"/>
      <c r="F27" s="396">
        <v>1.76</v>
      </c>
      <c r="G27" s="394">
        <v>100.48</v>
      </c>
      <c r="H27" s="395"/>
      <c r="I27" s="397">
        <v>0.18</v>
      </c>
      <c r="J27" s="394">
        <v>101.47</v>
      </c>
      <c r="K27" s="395"/>
      <c r="L27" s="396">
        <v>1.8</v>
      </c>
    </row>
    <row r="28" spans="3:12" s="8" customFormat="1" ht="17.100000000000001" customHeight="1">
      <c r="D28" s="9"/>
      <c r="E28" s="9"/>
      <c r="F28" s="9" t="s">
        <v>5</v>
      </c>
    </row>
    <row r="29" spans="3:12" s="8" customFormat="1" ht="15.75">
      <c r="D29" s="9"/>
      <c r="E29" s="574"/>
      <c r="F29" s="9"/>
      <c r="H29" s="575"/>
    </row>
    <row r="30" spans="3:12" s="8" customFormat="1" ht="15.75">
      <c r="C30" s="576" t="s">
        <v>5</v>
      </c>
      <c r="D30" s="577"/>
      <c r="E30" s="577"/>
      <c r="F30" s="577"/>
      <c r="G30" s="577"/>
      <c r="H30" s="577"/>
      <c r="I30" s="577"/>
    </row>
    <row r="31" spans="3:12" s="8" customFormat="1" ht="15.75">
      <c r="C31" s="576"/>
      <c r="D31" s="578"/>
      <c r="E31" s="578"/>
      <c r="F31" s="578"/>
      <c r="G31" s="578"/>
      <c r="H31" s="578"/>
      <c r="I31" s="578"/>
    </row>
    <row r="32" spans="3:12" s="8" customFormat="1" ht="15.75">
      <c r="C32" s="576"/>
      <c r="D32" s="578"/>
      <c r="E32" s="578"/>
      <c r="F32" s="578"/>
      <c r="G32" s="578"/>
      <c r="H32" s="578"/>
      <c r="I32" s="578"/>
    </row>
    <row r="33" spans="3:9" s="8" customFormat="1" ht="15.75">
      <c r="C33" s="576"/>
      <c r="D33" s="579"/>
      <c r="E33" s="579"/>
      <c r="F33" s="579"/>
      <c r="G33" s="579"/>
      <c r="H33" s="579"/>
      <c r="I33" s="579"/>
    </row>
    <row r="34" spans="3:9" s="8" customFormat="1" ht="15.75">
      <c r="C34" s="576"/>
      <c r="D34" s="580"/>
      <c r="E34" s="580"/>
      <c r="F34" s="580"/>
      <c r="G34" s="580"/>
      <c r="H34" s="580"/>
      <c r="I34" s="580"/>
    </row>
    <row r="35" spans="3:9" s="8" customFormat="1" ht="15.75">
      <c r="C35" s="576"/>
      <c r="D35" s="578"/>
      <c r="E35" s="578"/>
      <c r="F35" s="578"/>
      <c r="G35" s="578"/>
      <c r="H35" s="578"/>
      <c r="I35" s="578"/>
    </row>
    <row r="36" spans="3:9" s="8" customFormat="1" ht="15.75">
      <c r="C36" s="576"/>
      <c r="D36" s="578"/>
      <c r="E36" s="577"/>
      <c r="F36" s="577"/>
      <c r="G36" s="578"/>
      <c r="H36" s="577"/>
      <c r="I36" s="577"/>
    </row>
    <row r="37" spans="3:9" s="8" customFormat="1" ht="15.75">
      <c r="C37" s="576"/>
      <c r="D37" s="577"/>
      <c r="E37" s="577"/>
      <c r="F37" s="577"/>
      <c r="G37" s="577"/>
      <c r="H37" s="577"/>
      <c r="I37" s="577"/>
    </row>
    <row r="38" spans="3:9" s="8" customFormat="1" ht="15.75">
      <c r="C38" s="576"/>
      <c r="D38" s="581"/>
      <c r="E38" s="581"/>
      <c r="F38" s="581"/>
      <c r="G38" s="581"/>
      <c r="H38" s="581"/>
      <c r="I38" s="581"/>
    </row>
    <row r="39" spans="3:9" s="8" customFormat="1" ht="15.75">
      <c r="C39" s="576"/>
      <c r="D39" s="581"/>
      <c r="E39" s="582"/>
      <c r="F39" s="581"/>
      <c r="G39" s="581"/>
      <c r="H39" s="582"/>
      <c r="I39" s="581"/>
    </row>
    <row r="40" spans="3:9" s="8" customFormat="1" ht="15.75">
      <c r="C40" s="583"/>
      <c r="D40" s="577"/>
      <c r="E40" s="577"/>
      <c r="F40" s="577"/>
      <c r="G40" s="577"/>
      <c r="H40" s="577"/>
      <c r="I40" s="577"/>
    </row>
    <row r="41" spans="3:9" s="8" customFormat="1">
      <c r="C41" s="584"/>
      <c r="D41" s="584"/>
      <c r="E41" s="584"/>
      <c r="F41" s="584"/>
      <c r="G41" s="584"/>
      <c r="H41" s="584"/>
      <c r="I41" s="584"/>
    </row>
  </sheetData>
  <mergeCells count="46">
    <mergeCell ref="D6:F6"/>
    <mergeCell ref="G6:I6"/>
    <mergeCell ref="J6:L6"/>
    <mergeCell ref="C3:L3"/>
    <mergeCell ref="D5:F5"/>
    <mergeCell ref="G5:I5"/>
    <mergeCell ref="J5:L5"/>
    <mergeCell ref="D4:F4"/>
    <mergeCell ref="G4:I4"/>
    <mergeCell ref="J4:L4"/>
    <mergeCell ref="D7:F7"/>
    <mergeCell ref="G7:I7"/>
    <mergeCell ref="J7:L7"/>
    <mergeCell ref="D8:F8"/>
    <mergeCell ref="G8:I8"/>
    <mergeCell ref="J8:L8"/>
    <mergeCell ref="D9:F9"/>
    <mergeCell ref="G9:I9"/>
    <mergeCell ref="J9:L9"/>
    <mergeCell ref="D10:F10"/>
    <mergeCell ref="G10:I10"/>
    <mergeCell ref="J10:L10"/>
    <mergeCell ref="D11:F11"/>
    <mergeCell ref="G11:I11"/>
    <mergeCell ref="J11:L11"/>
    <mergeCell ref="D13:F13"/>
    <mergeCell ref="G13:I13"/>
    <mergeCell ref="J13:L13"/>
    <mergeCell ref="D30:F30"/>
    <mergeCell ref="G30:I30"/>
    <mergeCell ref="D31:F31"/>
    <mergeCell ref="G31:I31"/>
    <mergeCell ref="D32:F32"/>
    <mergeCell ref="G32:I32"/>
    <mergeCell ref="D33:F33"/>
    <mergeCell ref="G33:I33"/>
    <mergeCell ref="D34:F34"/>
    <mergeCell ref="G34:I34"/>
    <mergeCell ref="D35:F35"/>
    <mergeCell ref="G35:I35"/>
    <mergeCell ref="D36:F36"/>
    <mergeCell ref="G36:I36"/>
    <mergeCell ref="D37:F37"/>
    <mergeCell ref="G37:I37"/>
    <mergeCell ref="D40:F40"/>
    <mergeCell ref="G40:I4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5" sqref="E5"/>
    </sheetView>
  </sheetViews>
  <sheetFormatPr defaultRowHeight="1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workbookViewId="0">
      <selection activeCell="E24" sqref="E24"/>
    </sheetView>
  </sheetViews>
  <sheetFormatPr defaultRowHeight="15"/>
  <cols>
    <col min="1" max="1" width="20.140625" style="10" customWidth="1"/>
    <col min="2" max="2" width="19" style="10" customWidth="1"/>
    <col min="3" max="3" width="26.28515625" style="10" customWidth="1"/>
    <col min="4" max="4" width="28.5703125" style="10" customWidth="1"/>
    <col min="5" max="5" width="23.7109375" style="10" customWidth="1"/>
    <col min="6" max="256" width="9.140625" style="10"/>
    <col min="257" max="257" width="20.140625" style="10" customWidth="1"/>
    <col min="258" max="258" width="19" style="10" customWidth="1"/>
    <col min="259" max="259" width="26.28515625" style="10" customWidth="1"/>
    <col min="260" max="260" width="28.5703125" style="10" customWidth="1"/>
    <col min="261" max="261" width="23.7109375" style="10" customWidth="1"/>
    <col min="262" max="512" width="9.140625" style="10"/>
    <col min="513" max="513" width="20.140625" style="10" customWidth="1"/>
    <col min="514" max="514" width="19" style="10" customWidth="1"/>
    <col min="515" max="515" width="26.28515625" style="10" customWidth="1"/>
    <col min="516" max="516" width="28.5703125" style="10" customWidth="1"/>
    <col min="517" max="517" width="23.7109375" style="10" customWidth="1"/>
    <col min="518" max="768" width="9.140625" style="10"/>
    <col min="769" max="769" width="20.140625" style="10" customWidth="1"/>
    <col min="770" max="770" width="19" style="10" customWidth="1"/>
    <col min="771" max="771" width="26.28515625" style="10" customWidth="1"/>
    <col min="772" max="772" width="28.5703125" style="10" customWidth="1"/>
    <col min="773" max="773" width="23.7109375" style="10" customWidth="1"/>
    <col min="774" max="1024" width="9.140625" style="10"/>
    <col min="1025" max="1025" width="20.140625" style="10" customWidth="1"/>
    <col min="1026" max="1026" width="19" style="10" customWidth="1"/>
    <col min="1027" max="1027" width="26.28515625" style="10" customWidth="1"/>
    <col min="1028" max="1028" width="28.5703125" style="10" customWidth="1"/>
    <col min="1029" max="1029" width="23.7109375" style="10" customWidth="1"/>
    <col min="1030" max="1280" width="9.140625" style="10"/>
    <col min="1281" max="1281" width="20.140625" style="10" customWidth="1"/>
    <col min="1282" max="1282" width="19" style="10" customWidth="1"/>
    <col min="1283" max="1283" width="26.28515625" style="10" customWidth="1"/>
    <col min="1284" max="1284" width="28.5703125" style="10" customWidth="1"/>
    <col min="1285" max="1285" width="23.7109375" style="10" customWidth="1"/>
    <col min="1286" max="1536" width="9.140625" style="10"/>
    <col min="1537" max="1537" width="20.140625" style="10" customWidth="1"/>
    <col min="1538" max="1538" width="19" style="10" customWidth="1"/>
    <col min="1539" max="1539" width="26.28515625" style="10" customWidth="1"/>
    <col min="1540" max="1540" width="28.5703125" style="10" customWidth="1"/>
    <col min="1541" max="1541" width="23.7109375" style="10" customWidth="1"/>
    <col min="1542" max="1792" width="9.140625" style="10"/>
    <col min="1793" max="1793" width="20.140625" style="10" customWidth="1"/>
    <col min="1794" max="1794" width="19" style="10" customWidth="1"/>
    <col min="1795" max="1795" width="26.28515625" style="10" customWidth="1"/>
    <col min="1796" max="1796" width="28.5703125" style="10" customWidth="1"/>
    <col min="1797" max="1797" width="23.7109375" style="10" customWidth="1"/>
    <col min="1798" max="2048" width="9.140625" style="10"/>
    <col min="2049" max="2049" width="20.140625" style="10" customWidth="1"/>
    <col min="2050" max="2050" width="19" style="10" customWidth="1"/>
    <col min="2051" max="2051" width="26.28515625" style="10" customWidth="1"/>
    <col min="2052" max="2052" width="28.5703125" style="10" customWidth="1"/>
    <col min="2053" max="2053" width="23.7109375" style="10" customWidth="1"/>
    <col min="2054" max="2304" width="9.140625" style="10"/>
    <col min="2305" max="2305" width="20.140625" style="10" customWidth="1"/>
    <col min="2306" max="2306" width="19" style="10" customWidth="1"/>
    <col min="2307" max="2307" width="26.28515625" style="10" customWidth="1"/>
    <col min="2308" max="2308" width="28.5703125" style="10" customWidth="1"/>
    <col min="2309" max="2309" width="23.7109375" style="10" customWidth="1"/>
    <col min="2310" max="2560" width="9.140625" style="10"/>
    <col min="2561" max="2561" width="20.140625" style="10" customWidth="1"/>
    <col min="2562" max="2562" width="19" style="10" customWidth="1"/>
    <col min="2563" max="2563" width="26.28515625" style="10" customWidth="1"/>
    <col min="2564" max="2564" width="28.5703125" style="10" customWidth="1"/>
    <col min="2565" max="2565" width="23.7109375" style="10" customWidth="1"/>
    <col min="2566" max="2816" width="9.140625" style="10"/>
    <col min="2817" max="2817" width="20.140625" style="10" customWidth="1"/>
    <col min="2818" max="2818" width="19" style="10" customWidth="1"/>
    <col min="2819" max="2819" width="26.28515625" style="10" customWidth="1"/>
    <col min="2820" max="2820" width="28.5703125" style="10" customWidth="1"/>
    <col min="2821" max="2821" width="23.7109375" style="10" customWidth="1"/>
    <col min="2822" max="3072" width="9.140625" style="10"/>
    <col min="3073" max="3073" width="20.140625" style="10" customWidth="1"/>
    <col min="3074" max="3074" width="19" style="10" customWidth="1"/>
    <col min="3075" max="3075" width="26.28515625" style="10" customWidth="1"/>
    <col min="3076" max="3076" width="28.5703125" style="10" customWidth="1"/>
    <col min="3077" max="3077" width="23.7109375" style="10" customWidth="1"/>
    <col min="3078" max="3328" width="9.140625" style="10"/>
    <col min="3329" max="3329" width="20.140625" style="10" customWidth="1"/>
    <col min="3330" max="3330" width="19" style="10" customWidth="1"/>
    <col min="3331" max="3331" width="26.28515625" style="10" customWidth="1"/>
    <col min="3332" max="3332" width="28.5703125" style="10" customWidth="1"/>
    <col min="3333" max="3333" width="23.7109375" style="10" customWidth="1"/>
    <col min="3334" max="3584" width="9.140625" style="10"/>
    <col min="3585" max="3585" width="20.140625" style="10" customWidth="1"/>
    <col min="3586" max="3586" width="19" style="10" customWidth="1"/>
    <col min="3587" max="3587" width="26.28515625" style="10" customWidth="1"/>
    <col min="3588" max="3588" width="28.5703125" style="10" customWidth="1"/>
    <col min="3589" max="3589" width="23.7109375" style="10" customWidth="1"/>
    <col min="3590" max="3840" width="9.140625" style="10"/>
    <col min="3841" max="3841" width="20.140625" style="10" customWidth="1"/>
    <col min="3842" max="3842" width="19" style="10" customWidth="1"/>
    <col min="3843" max="3843" width="26.28515625" style="10" customWidth="1"/>
    <col min="3844" max="3844" width="28.5703125" style="10" customWidth="1"/>
    <col min="3845" max="3845" width="23.7109375" style="10" customWidth="1"/>
    <col min="3846" max="4096" width="9.140625" style="10"/>
    <col min="4097" max="4097" width="20.140625" style="10" customWidth="1"/>
    <col min="4098" max="4098" width="19" style="10" customWidth="1"/>
    <col min="4099" max="4099" width="26.28515625" style="10" customWidth="1"/>
    <col min="4100" max="4100" width="28.5703125" style="10" customWidth="1"/>
    <col min="4101" max="4101" width="23.7109375" style="10" customWidth="1"/>
    <col min="4102" max="4352" width="9.140625" style="10"/>
    <col min="4353" max="4353" width="20.140625" style="10" customWidth="1"/>
    <col min="4354" max="4354" width="19" style="10" customWidth="1"/>
    <col min="4355" max="4355" width="26.28515625" style="10" customWidth="1"/>
    <col min="4356" max="4356" width="28.5703125" style="10" customWidth="1"/>
    <col min="4357" max="4357" width="23.7109375" style="10" customWidth="1"/>
    <col min="4358" max="4608" width="9.140625" style="10"/>
    <col min="4609" max="4609" width="20.140625" style="10" customWidth="1"/>
    <col min="4610" max="4610" width="19" style="10" customWidth="1"/>
    <col min="4611" max="4611" width="26.28515625" style="10" customWidth="1"/>
    <col min="4612" max="4612" width="28.5703125" style="10" customWidth="1"/>
    <col min="4613" max="4613" width="23.7109375" style="10" customWidth="1"/>
    <col min="4614" max="4864" width="9.140625" style="10"/>
    <col min="4865" max="4865" width="20.140625" style="10" customWidth="1"/>
    <col min="4866" max="4866" width="19" style="10" customWidth="1"/>
    <col min="4867" max="4867" width="26.28515625" style="10" customWidth="1"/>
    <col min="4868" max="4868" width="28.5703125" style="10" customWidth="1"/>
    <col min="4869" max="4869" width="23.7109375" style="10" customWidth="1"/>
    <col min="4870" max="5120" width="9.140625" style="10"/>
    <col min="5121" max="5121" width="20.140625" style="10" customWidth="1"/>
    <col min="5122" max="5122" width="19" style="10" customWidth="1"/>
    <col min="5123" max="5123" width="26.28515625" style="10" customWidth="1"/>
    <col min="5124" max="5124" width="28.5703125" style="10" customWidth="1"/>
    <col min="5125" max="5125" width="23.7109375" style="10" customWidth="1"/>
    <col min="5126" max="5376" width="9.140625" style="10"/>
    <col min="5377" max="5377" width="20.140625" style="10" customWidth="1"/>
    <col min="5378" max="5378" width="19" style="10" customWidth="1"/>
    <col min="5379" max="5379" width="26.28515625" style="10" customWidth="1"/>
    <col min="5380" max="5380" width="28.5703125" style="10" customWidth="1"/>
    <col min="5381" max="5381" width="23.7109375" style="10" customWidth="1"/>
    <col min="5382" max="5632" width="9.140625" style="10"/>
    <col min="5633" max="5633" width="20.140625" style="10" customWidth="1"/>
    <col min="5634" max="5634" width="19" style="10" customWidth="1"/>
    <col min="5635" max="5635" width="26.28515625" style="10" customWidth="1"/>
    <col min="5636" max="5636" width="28.5703125" style="10" customWidth="1"/>
    <col min="5637" max="5637" width="23.7109375" style="10" customWidth="1"/>
    <col min="5638" max="5888" width="9.140625" style="10"/>
    <col min="5889" max="5889" width="20.140625" style="10" customWidth="1"/>
    <col min="5890" max="5890" width="19" style="10" customWidth="1"/>
    <col min="5891" max="5891" width="26.28515625" style="10" customWidth="1"/>
    <col min="5892" max="5892" width="28.5703125" style="10" customWidth="1"/>
    <col min="5893" max="5893" width="23.7109375" style="10" customWidth="1"/>
    <col min="5894" max="6144" width="9.140625" style="10"/>
    <col min="6145" max="6145" width="20.140625" style="10" customWidth="1"/>
    <col min="6146" max="6146" width="19" style="10" customWidth="1"/>
    <col min="6147" max="6147" width="26.28515625" style="10" customWidth="1"/>
    <col min="6148" max="6148" width="28.5703125" style="10" customWidth="1"/>
    <col min="6149" max="6149" width="23.7109375" style="10" customWidth="1"/>
    <col min="6150" max="6400" width="9.140625" style="10"/>
    <col min="6401" max="6401" width="20.140625" style="10" customWidth="1"/>
    <col min="6402" max="6402" width="19" style="10" customWidth="1"/>
    <col min="6403" max="6403" width="26.28515625" style="10" customWidth="1"/>
    <col min="6404" max="6404" width="28.5703125" style="10" customWidth="1"/>
    <col min="6405" max="6405" width="23.7109375" style="10" customWidth="1"/>
    <col min="6406" max="6656" width="9.140625" style="10"/>
    <col min="6657" max="6657" width="20.140625" style="10" customWidth="1"/>
    <col min="6658" max="6658" width="19" style="10" customWidth="1"/>
    <col min="6659" max="6659" width="26.28515625" style="10" customWidth="1"/>
    <col min="6660" max="6660" width="28.5703125" style="10" customWidth="1"/>
    <col min="6661" max="6661" width="23.7109375" style="10" customWidth="1"/>
    <col min="6662" max="6912" width="9.140625" style="10"/>
    <col min="6913" max="6913" width="20.140625" style="10" customWidth="1"/>
    <col min="6914" max="6914" width="19" style="10" customWidth="1"/>
    <col min="6915" max="6915" width="26.28515625" style="10" customWidth="1"/>
    <col min="6916" max="6916" width="28.5703125" style="10" customWidth="1"/>
    <col min="6917" max="6917" width="23.7109375" style="10" customWidth="1"/>
    <col min="6918" max="7168" width="9.140625" style="10"/>
    <col min="7169" max="7169" width="20.140625" style="10" customWidth="1"/>
    <col min="7170" max="7170" width="19" style="10" customWidth="1"/>
    <col min="7171" max="7171" width="26.28515625" style="10" customWidth="1"/>
    <col min="7172" max="7172" width="28.5703125" style="10" customWidth="1"/>
    <col min="7173" max="7173" width="23.7109375" style="10" customWidth="1"/>
    <col min="7174" max="7424" width="9.140625" style="10"/>
    <col min="7425" max="7425" width="20.140625" style="10" customWidth="1"/>
    <col min="7426" max="7426" width="19" style="10" customWidth="1"/>
    <col min="7427" max="7427" width="26.28515625" style="10" customWidth="1"/>
    <col min="7428" max="7428" width="28.5703125" style="10" customWidth="1"/>
    <col min="7429" max="7429" width="23.7109375" style="10" customWidth="1"/>
    <col min="7430" max="7680" width="9.140625" style="10"/>
    <col min="7681" max="7681" width="20.140625" style="10" customWidth="1"/>
    <col min="7682" max="7682" width="19" style="10" customWidth="1"/>
    <col min="7683" max="7683" width="26.28515625" style="10" customWidth="1"/>
    <col min="7684" max="7684" width="28.5703125" style="10" customWidth="1"/>
    <col min="7685" max="7685" width="23.7109375" style="10" customWidth="1"/>
    <col min="7686" max="7936" width="9.140625" style="10"/>
    <col min="7937" max="7937" width="20.140625" style="10" customWidth="1"/>
    <col min="7938" max="7938" width="19" style="10" customWidth="1"/>
    <col min="7939" max="7939" width="26.28515625" style="10" customWidth="1"/>
    <col min="7940" max="7940" width="28.5703125" style="10" customWidth="1"/>
    <col min="7941" max="7941" width="23.7109375" style="10" customWidth="1"/>
    <col min="7942" max="8192" width="9.140625" style="10"/>
    <col min="8193" max="8193" width="20.140625" style="10" customWidth="1"/>
    <col min="8194" max="8194" width="19" style="10" customWidth="1"/>
    <col min="8195" max="8195" width="26.28515625" style="10" customWidth="1"/>
    <col min="8196" max="8196" width="28.5703125" style="10" customWidth="1"/>
    <col min="8197" max="8197" width="23.7109375" style="10" customWidth="1"/>
    <col min="8198" max="8448" width="9.140625" style="10"/>
    <col min="8449" max="8449" width="20.140625" style="10" customWidth="1"/>
    <col min="8450" max="8450" width="19" style="10" customWidth="1"/>
    <col min="8451" max="8451" width="26.28515625" style="10" customWidth="1"/>
    <col min="8452" max="8452" width="28.5703125" style="10" customWidth="1"/>
    <col min="8453" max="8453" width="23.7109375" style="10" customWidth="1"/>
    <col min="8454" max="8704" width="9.140625" style="10"/>
    <col min="8705" max="8705" width="20.140625" style="10" customWidth="1"/>
    <col min="8706" max="8706" width="19" style="10" customWidth="1"/>
    <col min="8707" max="8707" width="26.28515625" style="10" customWidth="1"/>
    <col min="8708" max="8708" width="28.5703125" style="10" customWidth="1"/>
    <col min="8709" max="8709" width="23.7109375" style="10" customWidth="1"/>
    <col min="8710" max="8960" width="9.140625" style="10"/>
    <col min="8961" max="8961" width="20.140625" style="10" customWidth="1"/>
    <col min="8962" max="8962" width="19" style="10" customWidth="1"/>
    <col min="8963" max="8963" width="26.28515625" style="10" customWidth="1"/>
    <col min="8964" max="8964" width="28.5703125" style="10" customWidth="1"/>
    <col min="8965" max="8965" width="23.7109375" style="10" customWidth="1"/>
    <col min="8966" max="9216" width="9.140625" style="10"/>
    <col min="9217" max="9217" width="20.140625" style="10" customWidth="1"/>
    <col min="9218" max="9218" width="19" style="10" customWidth="1"/>
    <col min="9219" max="9219" width="26.28515625" style="10" customWidth="1"/>
    <col min="9220" max="9220" width="28.5703125" style="10" customWidth="1"/>
    <col min="9221" max="9221" width="23.7109375" style="10" customWidth="1"/>
    <col min="9222" max="9472" width="9.140625" style="10"/>
    <col min="9473" max="9473" width="20.140625" style="10" customWidth="1"/>
    <col min="9474" max="9474" width="19" style="10" customWidth="1"/>
    <col min="9475" max="9475" width="26.28515625" style="10" customWidth="1"/>
    <col min="9476" max="9476" width="28.5703125" style="10" customWidth="1"/>
    <col min="9477" max="9477" width="23.7109375" style="10" customWidth="1"/>
    <col min="9478" max="9728" width="9.140625" style="10"/>
    <col min="9729" max="9729" width="20.140625" style="10" customWidth="1"/>
    <col min="9730" max="9730" width="19" style="10" customWidth="1"/>
    <col min="9731" max="9731" width="26.28515625" style="10" customWidth="1"/>
    <col min="9732" max="9732" width="28.5703125" style="10" customWidth="1"/>
    <col min="9733" max="9733" width="23.7109375" style="10" customWidth="1"/>
    <col min="9734" max="9984" width="9.140625" style="10"/>
    <col min="9985" max="9985" width="20.140625" style="10" customWidth="1"/>
    <col min="9986" max="9986" width="19" style="10" customWidth="1"/>
    <col min="9987" max="9987" width="26.28515625" style="10" customWidth="1"/>
    <col min="9988" max="9988" width="28.5703125" style="10" customWidth="1"/>
    <col min="9989" max="9989" width="23.7109375" style="10" customWidth="1"/>
    <col min="9990" max="10240" width="9.140625" style="10"/>
    <col min="10241" max="10241" width="20.140625" style="10" customWidth="1"/>
    <col min="10242" max="10242" width="19" style="10" customWidth="1"/>
    <col min="10243" max="10243" width="26.28515625" style="10" customWidth="1"/>
    <col min="10244" max="10244" width="28.5703125" style="10" customWidth="1"/>
    <col min="10245" max="10245" width="23.7109375" style="10" customWidth="1"/>
    <col min="10246" max="10496" width="9.140625" style="10"/>
    <col min="10497" max="10497" width="20.140625" style="10" customWidth="1"/>
    <col min="10498" max="10498" width="19" style="10" customWidth="1"/>
    <col min="10499" max="10499" width="26.28515625" style="10" customWidth="1"/>
    <col min="10500" max="10500" width="28.5703125" style="10" customWidth="1"/>
    <col min="10501" max="10501" width="23.7109375" style="10" customWidth="1"/>
    <col min="10502" max="10752" width="9.140625" style="10"/>
    <col min="10753" max="10753" width="20.140625" style="10" customWidth="1"/>
    <col min="10754" max="10754" width="19" style="10" customWidth="1"/>
    <col min="10755" max="10755" width="26.28515625" style="10" customWidth="1"/>
    <col min="10756" max="10756" width="28.5703125" style="10" customWidth="1"/>
    <col min="10757" max="10757" width="23.7109375" style="10" customWidth="1"/>
    <col min="10758" max="11008" width="9.140625" style="10"/>
    <col min="11009" max="11009" width="20.140625" style="10" customWidth="1"/>
    <col min="11010" max="11010" width="19" style="10" customWidth="1"/>
    <col min="11011" max="11011" width="26.28515625" style="10" customWidth="1"/>
    <col min="11012" max="11012" width="28.5703125" style="10" customWidth="1"/>
    <col min="11013" max="11013" width="23.7109375" style="10" customWidth="1"/>
    <col min="11014" max="11264" width="9.140625" style="10"/>
    <col min="11265" max="11265" width="20.140625" style="10" customWidth="1"/>
    <col min="11266" max="11266" width="19" style="10" customWidth="1"/>
    <col min="11267" max="11267" width="26.28515625" style="10" customWidth="1"/>
    <col min="11268" max="11268" width="28.5703125" style="10" customWidth="1"/>
    <col min="11269" max="11269" width="23.7109375" style="10" customWidth="1"/>
    <col min="11270" max="11520" width="9.140625" style="10"/>
    <col min="11521" max="11521" width="20.140625" style="10" customWidth="1"/>
    <col min="11522" max="11522" width="19" style="10" customWidth="1"/>
    <col min="11523" max="11523" width="26.28515625" style="10" customWidth="1"/>
    <col min="11524" max="11524" width="28.5703125" style="10" customWidth="1"/>
    <col min="11525" max="11525" width="23.7109375" style="10" customWidth="1"/>
    <col min="11526" max="11776" width="9.140625" style="10"/>
    <col min="11777" max="11777" width="20.140625" style="10" customWidth="1"/>
    <col min="11778" max="11778" width="19" style="10" customWidth="1"/>
    <col min="11779" max="11779" width="26.28515625" style="10" customWidth="1"/>
    <col min="11780" max="11780" width="28.5703125" style="10" customWidth="1"/>
    <col min="11781" max="11781" width="23.7109375" style="10" customWidth="1"/>
    <col min="11782" max="12032" width="9.140625" style="10"/>
    <col min="12033" max="12033" width="20.140625" style="10" customWidth="1"/>
    <col min="12034" max="12034" width="19" style="10" customWidth="1"/>
    <col min="12035" max="12035" width="26.28515625" style="10" customWidth="1"/>
    <col min="12036" max="12036" width="28.5703125" style="10" customWidth="1"/>
    <col min="12037" max="12037" width="23.7109375" style="10" customWidth="1"/>
    <col min="12038" max="12288" width="9.140625" style="10"/>
    <col min="12289" max="12289" width="20.140625" style="10" customWidth="1"/>
    <col min="12290" max="12290" width="19" style="10" customWidth="1"/>
    <col min="12291" max="12291" width="26.28515625" style="10" customWidth="1"/>
    <col min="12292" max="12292" width="28.5703125" style="10" customWidth="1"/>
    <col min="12293" max="12293" width="23.7109375" style="10" customWidth="1"/>
    <col min="12294" max="12544" width="9.140625" style="10"/>
    <col min="12545" max="12545" width="20.140625" style="10" customWidth="1"/>
    <col min="12546" max="12546" width="19" style="10" customWidth="1"/>
    <col min="12547" max="12547" width="26.28515625" style="10" customWidth="1"/>
    <col min="12548" max="12548" width="28.5703125" style="10" customWidth="1"/>
    <col min="12549" max="12549" width="23.7109375" style="10" customWidth="1"/>
    <col min="12550" max="12800" width="9.140625" style="10"/>
    <col min="12801" max="12801" width="20.140625" style="10" customWidth="1"/>
    <col min="12802" max="12802" width="19" style="10" customWidth="1"/>
    <col min="12803" max="12803" width="26.28515625" style="10" customWidth="1"/>
    <col min="12804" max="12804" width="28.5703125" style="10" customWidth="1"/>
    <col min="12805" max="12805" width="23.7109375" style="10" customWidth="1"/>
    <col min="12806" max="13056" width="9.140625" style="10"/>
    <col min="13057" max="13057" width="20.140625" style="10" customWidth="1"/>
    <col min="13058" max="13058" width="19" style="10" customWidth="1"/>
    <col min="13059" max="13059" width="26.28515625" style="10" customWidth="1"/>
    <col min="13060" max="13060" width="28.5703125" style="10" customWidth="1"/>
    <col min="13061" max="13061" width="23.7109375" style="10" customWidth="1"/>
    <col min="13062" max="13312" width="9.140625" style="10"/>
    <col min="13313" max="13313" width="20.140625" style="10" customWidth="1"/>
    <col min="13314" max="13314" width="19" style="10" customWidth="1"/>
    <col min="13315" max="13315" width="26.28515625" style="10" customWidth="1"/>
    <col min="13316" max="13316" width="28.5703125" style="10" customWidth="1"/>
    <col min="13317" max="13317" width="23.7109375" style="10" customWidth="1"/>
    <col min="13318" max="13568" width="9.140625" style="10"/>
    <col min="13569" max="13569" width="20.140625" style="10" customWidth="1"/>
    <col min="13570" max="13570" width="19" style="10" customWidth="1"/>
    <col min="13571" max="13571" width="26.28515625" style="10" customWidth="1"/>
    <col min="13572" max="13572" width="28.5703125" style="10" customWidth="1"/>
    <col min="13573" max="13573" width="23.7109375" style="10" customWidth="1"/>
    <col min="13574" max="13824" width="9.140625" style="10"/>
    <col min="13825" max="13825" width="20.140625" style="10" customWidth="1"/>
    <col min="13826" max="13826" width="19" style="10" customWidth="1"/>
    <col min="13827" max="13827" width="26.28515625" style="10" customWidth="1"/>
    <col min="13828" max="13828" width="28.5703125" style="10" customWidth="1"/>
    <col min="13829" max="13829" width="23.7109375" style="10" customWidth="1"/>
    <col min="13830" max="14080" width="9.140625" style="10"/>
    <col min="14081" max="14081" width="20.140625" style="10" customWidth="1"/>
    <col min="14082" max="14082" width="19" style="10" customWidth="1"/>
    <col min="14083" max="14083" width="26.28515625" style="10" customWidth="1"/>
    <col min="14084" max="14084" width="28.5703125" style="10" customWidth="1"/>
    <col min="14085" max="14085" width="23.7109375" style="10" customWidth="1"/>
    <col min="14086" max="14336" width="9.140625" style="10"/>
    <col min="14337" max="14337" width="20.140625" style="10" customWidth="1"/>
    <col min="14338" max="14338" width="19" style="10" customWidth="1"/>
    <col min="14339" max="14339" width="26.28515625" style="10" customWidth="1"/>
    <col min="14340" max="14340" width="28.5703125" style="10" customWidth="1"/>
    <col min="14341" max="14341" width="23.7109375" style="10" customWidth="1"/>
    <col min="14342" max="14592" width="9.140625" style="10"/>
    <col min="14593" max="14593" width="20.140625" style="10" customWidth="1"/>
    <col min="14594" max="14594" width="19" style="10" customWidth="1"/>
    <col min="14595" max="14595" width="26.28515625" style="10" customWidth="1"/>
    <col min="14596" max="14596" width="28.5703125" style="10" customWidth="1"/>
    <col min="14597" max="14597" width="23.7109375" style="10" customWidth="1"/>
    <col min="14598" max="14848" width="9.140625" style="10"/>
    <col min="14849" max="14849" width="20.140625" style="10" customWidth="1"/>
    <col min="14850" max="14850" width="19" style="10" customWidth="1"/>
    <col min="14851" max="14851" width="26.28515625" style="10" customWidth="1"/>
    <col min="14852" max="14852" width="28.5703125" style="10" customWidth="1"/>
    <col min="14853" max="14853" width="23.7109375" style="10" customWidth="1"/>
    <col min="14854" max="15104" width="9.140625" style="10"/>
    <col min="15105" max="15105" width="20.140625" style="10" customWidth="1"/>
    <col min="15106" max="15106" width="19" style="10" customWidth="1"/>
    <col min="15107" max="15107" width="26.28515625" style="10" customWidth="1"/>
    <col min="15108" max="15108" width="28.5703125" style="10" customWidth="1"/>
    <col min="15109" max="15109" width="23.7109375" style="10" customWidth="1"/>
    <col min="15110" max="15360" width="9.140625" style="10"/>
    <col min="15361" max="15361" width="20.140625" style="10" customWidth="1"/>
    <col min="15362" max="15362" width="19" style="10" customWidth="1"/>
    <col min="15363" max="15363" width="26.28515625" style="10" customWidth="1"/>
    <col min="15364" max="15364" width="28.5703125" style="10" customWidth="1"/>
    <col min="15365" max="15365" width="23.7109375" style="10" customWidth="1"/>
    <col min="15366" max="15616" width="9.140625" style="10"/>
    <col min="15617" max="15617" width="20.140625" style="10" customWidth="1"/>
    <col min="15618" max="15618" width="19" style="10" customWidth="1"/>
    <col min="15619" max="15619" width="26.28515625" style="10" customWidth="1"/>
    <col min="15620" max="15620" width="28.5703125" style="10" customWidth="1"/>
    <col min="15621" max="15621" width="23.7109375" style="10" customWidth="1"/>
    <col min="15622" max="15872" width="9.140625" style="10"/>
    <col min="15873" max="15873" width="20.140625" style="10" customWidth="1"/>
    <col min="15874" max="15874" width="19" style="10" customWidth="1"/>
    <col min="15875" max="15875" width="26.28515625" style="10" customWidth="1"/>
    <col min="15876" max="15876" width="28.5703125" style="10" customWidth="1"/>
    <col min="15877" max="15877" width="23.7109375" style="10" customWidth="1"/>
    <col min="15878" max="16128" width="9.140625" style="10"/>
    <col min="16129" max="16129" width="20.140625" style="10" customWidth="1"/>
    <col min="16130" max="16130" width="19" style="10" customWidth="1"/>
    <col min="16131" max="16131" width="26.28515625" style="10" customWidth="1"/>
    <col min="16132" max="16132" width="28.5703125" style="10" customWidth="1"/>
    <col min="16133" max="16133" width="23.7109375" style="10" customWidth="1"/>
    <col min="16134" max="16384" width="9.140625" style="10"/>
  </cols>
  <sheetData>
    <row r="1" spans="1:5">
      <c r="A1" s="324" t="s">
        <v>202</v>
      </c>
      <c r="B1" s="324"/>
      <c r="C1" s="324"/>
      <c r="D1" s="324"/>
      <c r="E1" s="324"/>
    </row>
    <row r="2" spans="1:5">
      <c r="A2" s="398" t="s">
        <v>6</v>
      </c>
      <c r="B2" s="398"/>
      <c r="C2" s="398"/>
      <c r="D2" s="399"/>
      <c r="E2" s="12" t="s">
        <v>203</v>
      </c>
    </row>
    <row r="3" spans="1:5">
      <c r="A3" s="400" t="s">
        <v>204</v>
      </c>
      <c r="B3" s="325" t="s">
        <v>205</v>
      </c>
      <c r="C3" s="401"/>
      <c r="D3" s="13" t="s">
        <v>205</v>
      </c>
      <c r="E3" s="402" t="s">
        <v>206</v>
      </c>
    </row>
    <row r="4" spans="1:5">
      <c r="A4" s="400"/>
      <c r="B4" s="403" t="s">
        <v>207</v>
      </c>
      <c r="C4" s="404"/>
      <c r="D4" s="14" t="s">
        <v>208</v>
      </c>
      <c r="E4" s="402"/>
    </row>
    <row r="5" spans="1:5">
      <c r="A5" s="400"/>
      <c r="B5" s="405" t="s">
        <v>209</v>
      </c>
      <c r="C5" s="405" t="s">
        <v>210</v>
      </c>
      <c r="D5" s="14"/>
      <c r="E5" s="402"/>
    </row>
    <row r="6" spans="1:5">
      <c r="A6" s="400"/>
      <c r="B6" s="318"/>
      <c r="C6" s="318" t="s">
        <v>211</v>
      </c>
      <c r="D6" s="15"/>
      <c r="E6" s="402"/>
    </row>
    <row r="7" spans="1:5">
      <c r="A7" s="16">
        <v>2007</v>
      </c>
      <c r="B7" s="17">
        <v>2838275</v>
      </c>
      <c r="C7" s="18">
        <v>9680</v>
      </c>
      <c r="D7" s="21">
        <v>361638</v>
      </c>
      <c r="E7" s="19">
        <f>+B7+D7</f>
        <v>3199913</v>
      </c>
    </row>
    <row r="8" spans="1:5">
      <c r="A8" s="20">
        <v>2008</v>
      </c>
      <c r="B8" s="21">
        <v>2735910</v>
      </c>
      <c r="C8" s="316">
        <v>9015</v>
      </c>
      <c r="D8" s="21">
        <v>337358</v>
      </c>
      <c r="E8" s="22">
        <f>+B8+D8</f>
        <v>3073268</v>
      </c>
    </row>
    <row r="9" spans="1:5">
      <c r="A9" s="20">
        <v>2009</v>
      </c>
      <c r="B9" s="21">
        <f>2704665.15+C9</f>
        <v>2705332.5867699999</v>
      </c>
      <c r="C9" s="316">
        <v>667.43677000000002</v>
      </c>
      <c r="D9" s="21">
        <v>304126.69576999999</v>
      </c>
      <c r="E9" s="22">
        <f t="shared" ref="E9:E17" si="0">B9+D9</f>
        <v>3009459.28254</v>
      </c>
    </row>
    <row r="10" spans="1:5">
      <c r="A10" s="20">
        <v>2010</v>
      </c>
      <c r="B10" s="21">
        <f>3652449.7229+C10</f>
        <v>3652449.7228999999</v>
      </c>
      <c r="C10" s="316">
        <v>0</v>
      </c>
      <c r="D10" s="21">
        <v>281708.0993</v>
      </c>
      <c r="E10" s="22">
        <f t="shared" si="0"/>
        <v>3934157.8221999998</v>
      </c>
    </row>
    <row r="11" spans="1:5">
      <c r="A11" s="20">
        <v>2011</v>
      </c>
      <c r="B11" s="21">
        <v>4220461.1259000003</v>
      </c>
      <c r="C11" s="316">
        <v>0</v>
      </c>
      <c r="D11" s="21">
        <v>252515.42373000001</v>
      </c>
      <c r="E11" s="22">
        <f t="shared" si="0"/>
        <v>4472976.5496300003</v>
      </c>
    </row>
    <row r="12" spans="1:5">
      <c r="A12" s="20">
        <v>2012</v>
      </c>
      <c r="B12" s="23">
        <v>4763355</v>
      </c>
      <c r="C12" s="316">
        <v>0</v>
      </c>
      <c r="D12" s="23">
        <v>217621</v>
      </c>
      <c r="E12" s="22">
        <f t="shared" si="0"/>
        <v>4980976</v>
      </c>
    </row>
    <row r="13" spans="1:5">
      <c r="A13" s="20">
        <v>2013</v>
      </c>
      <c r="B13" s="23">
        <v>6108194.8644500002</v>
      </c>
      <c r="C13" s="316">
        <v>0</v>
      </c>
      <c r="D13" s="23">
        <v>181454.44320000001</v>
      </c>
      <c r="E13" s="22">
        <f t="shared" si="0"/>
        <v>6289649.3076499999</v>
      </c>
    </row>
    <row r="14" spans="1:5">
      <c r="A14" s="20">
        <v>2014</v>
      </c>
      <c r="B14" s="23">
        <v>8091944.2034499999</v>
      </c>
      <c r="C14" s="316">
        <v>0</v>
      </c>
      <c r="D14" s="23">
        <v>159809.74699000001</v>
      </c>
      <c r="E14" s="22">
        <f t="shared" si="0"/>
        <v>8251753.9504399998</v>
      </c>
    </row>
    <row r="15" spans="1:5">
      <c r="A15" s="20">
        <v>2015</v>
      </c>
      <c r="B15" s="23">
        <v>7148729.2904500002</v>
      </c>
      <c r="C15" s="316">
        <v>0</v>
      </c>
      <c r="D15" s="23">
        <v>134553.61549</v>
      </c>
      <c r="E15" s="22">
        <f t="shared" si="0"/>
        <v>7283282.90594</v>
      </c>
    </row>
    <row r="16" spans="1:5">
      <c r="A16" s="20">
        <v>2016</v>
      </c>
      <c r="B16" s="23">
        <v>6621983.3611500002</v>
      </c>
      <c r="C16" s="316">
        <v>0</v>
      </c>
      <c r="D16" s="23">
        <v>102581.96979</v>
      </c>
      <c r="E16" s="22">
        <f t="shared" si="0"/>
        <v>6724565.3309400007</v>
      </c>
    </row>
    <row r="17" spans="1:5">
      <c r="A17" s="24" t="s">
        <v>212</v>
      </c>
      <c r="B17" s="25">
        <v>6068231.0531500001</v>
      </c>
      <c r="C17" s="317">
        <v>0</v>
      </c>
      <c r="D17" s="25">
        <v>68257.346720000001</v>
      </c>
      <c r="E17" s="26">
        <f t="shared" si="0"/>
        <v>6136488.3998699998</v>
      </c>
    </row>
    <row r="18" spans="1:5">
      <c r="A18" s="27" t="s">
        <v>213</v>
      </c>
      <c r="B18" s="406"/>
      <c r="C18" s="406"/>
      <c r="D18" s="407"/>
      <c r="E18" s="408"/>
    </row>
    <row r="19" spans="1:5">
      <c r="A19" s="11" t="s">
        <v>214</v>
      </c>
      <c r="B19" s="406"/>
      <c r="C19" s="406"/>
      <c r="D19" s="406"/>
    </row>
    <row r="20" spans="1:5">
      <c r="A20" s="11" t="s">
        <v>215</v>
      </c>
      <c r="B20" s="406"/>
      <c r="C20" s="406"/>
      <c r="D20" s="399"/>
      <c r="E20" s="409"/>
    </row>
    <row r="21" spans="1:5">
      <c r="A21" s="399"/>
      <c r="B21" s="399"/>
      <c r="C21" s="399"/>
      <c r="D21" s="399"/>
    </row>
    <row r="22" spans="1:5">
      <c r="B22" s="399"/>
      <c r="C22" s="399"/>
      <c r="D22" s="399"/>
    </row>
  </sheetData>
  <mergeCells count="5">
    <mergeCell ref="A1:E1"/>
    <mergeCell ref="B3:C3"/>
    <mergeCell ref="B4:C4"/>
    <mergeCell ref="A3:A6"/>
    <mergeCell ref="E3:E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activeCell="K31" sqref="K31"/>
    </sheetView>
  </sheetViews>
  <sheetFormatPr defaultRowHeight="15"/>
  <cols>
    <col min="1" max="1" width="16.140625" customWidth="1"/>
    <col min="2" max="2" width="12.28515625" customWidth="1"/>
    <col min="3" max="3" width="14" customWidth="1"/>
    <col min="4" max="4" width="19.85546875" customWidth="1"/>
    <col min="5" max="5" width="12.5703125" customWidth="1"/>
    <col min="6" max="6" width="14.28515625" customWidth="1"/>
    <col min="257" max="257" width="16.140625" customWidth="1"/>
    <col min="258" max="258" width="12.28515625" customWidth="1"/>
    <col min="259" max="259" width="14" customWidth="1"/>
    <col min="260" max="260" width="19.85546875" customWidth="1"/>
    <col min="261" max="261" width="12.5703125" customWidth="1"/>
    <col min="262" max="262" width="14.28515625" customWidth="1"/>
    <col min="513" max="513" width="16.140625" customWidth="1"/>
    <col min="514" max="514" width="12.28515625" customWidth="1"/>
    <col min="515" max="515" width="14" customWidth="1"/>
    <col min="516" max="516" width="19.85546875" customWidth="1"/>
    <col min="517" max="517" width="12.5703125" customWidth="1"/>
    <col min="518" max="518" width="14.28515625" customWidth="1"/>
    <col min="769" max="769" width="16.140625" customWidth="1"/>
    <col min="770" max="770" width="12.28515625" customWidth="1"/>
    <col min="771" max="771" width="14" customWidth="1"/>
    <col min="772" max="772" width="19.85546875" customWidth="1"/>
    <col min="773" max="773" width="12.5703125" customWidth="1"/>
    <col min="774" max="774" width="14.28515625" customWidth="1"/>
    <col min="1025" max="1025" width="16.140625" customWidth="1"/>
    <col min="1026" max="1026" width="12.28515625" customWidth="1"/>
    <col min="1027" max="1027" width="14" customWidth="1"/>
    <col min="1028" max="1028" width="19.85546875" customWidth="1"/>
    <col min="1029" max="1029" width="12.5703125" customWidth="1"/>
    <col min="1030" max="1030" width="14.28515625" customWidth="1"/>
    <col min="1281" max="1281" width="16.140625" customWidth="1"/>
    <col min="1282" max="1282" width="12.28515625" customWidth="1"/>
    <col min="1283" max="1283" width="14" customWidth="1"/>
    <col min="1284" max="1284" width="19.85546875" customWidth="1"/>
    <col min="1285" max="1285" width="12.5703125" customWidth="1"/>
    <col min="1286" max="1286" width="14.28515625" customWidth="1"/>
    <col min="1537" max="1537" width="16.140625" customWidth="1"/>
    <col min="1538" max="1538" width="12.28515625" customWidth="1"/>
    <col min="1539" max="1539" width="14" customWidth="1"/>
    <col min="1540" max="1540" width="19.85546875" customWidth="1"/>
    <col min="1541" max="1541" width="12.5703125" customWidth="1"/>
    <col min="1542" max="1542" width="14.28515625" customWidth="1"/>
    <col min="1793" max="1793" width="16.140625" customWidth="1"/>
    <col min="1794" max="1794" width="12.28515625" customWidth="1"/>
    <col min="1795" max="1795" width="14" customWidth="1"/>
    <col min="1796" max="1796" width="19.85546875" customWidth="1"/>
    <col min="1797" max="1797" width="12.5703125" customWidth="1"/>
    <col min="1798" max="1798" width="14.28515625" customWidth="1"/>
    <col min="2049" max="2049" width="16.140625" customWidth="1"/>
    <col min="2050" max="2050" width="12.28515625" customWidth="1"/>
    <col min="2051" max="2051" width="14" customWidth="1"/>
    <col min="2052" max="2052" width="19.85546875" customWidth="1"/>
    <col min="2053" max="2053" width="12.5703125" customWidth="1"/>
    <col min="2054" max="2054" width="14.28515625" customWidth="1"/>
    <col min="2305" max="2305" width="16.140625" customWidth="1"/>
    <col min="2306" max="2306" width="12.28515625" customWidth="1"/>
    <col min="2307" max="2307" width="14" customWidth="1"/>
    <col min="2308" max="2308" width="19.85546875" customWidth="1"/>
    <col min="2309" max="2309" width="12.5703125" customWidth="1"/>
    <col min="2310" max="2310" width="14.28515625" customWidth="1"/>
    <col min="2561" max="2561" width="16.140625" customWidth="1"/>
    <col min="2562" max="2562" width="12.28515625" customWidth="1"/>
    <col min="2563" max="2563" width="14" customWidth="1"/>
    <col min="2564" max="2564" width="19.85546875" customWidth="1"/>
    <col min="2565" max="2565" width="12.5703125" customWidth="1"/>
    <col min="2566" max="2566" width="14.28515625" customWidth="1"/>
    <col min="2817" max="2817" width="16.140625" customWidth="1"/>
    <col min="2818" max="2818" width="12.28515625" customWidth="1"/>
    <col min="2819" max="2819" width="14" customWidth="1"/>
    <col min="2820" max="2820" width="19.85546875" customWidth="1"/>
    <col min="2821" max="2821" width="12.5703125" customWidth="1"/>
    <col min="2822" max="2822" width="14.28515625" customWidth="1"/>
    <col min="3073" max="3073" width="16.140625" customWidth="1"/>
    <col min="3074" max="3074" width="12.28515625" customWidth="1"/>
    <col min="3075" max="3075" width="14" customWidth="1"/>
    <col min="3076" max="3076" width="19.85546875" customWidth="1"/>
    <col min="3077" max="3077" width="12.5703125" customWidth="1"/>
    <col min="3078" max="3078" width="14.28515625" customWidth="1"/>
    <col min="3329" max="3329" width="16.140625" customWidth="1"/>
    <col min="3330" max="3330" width="12.28515625" customWidth="1"/>
    <col min="3331" max="3331" width="14" customWidth="1"/>
    <col min="3332" max="3332" width="19.85546875" customWidth="1"/>
    <col min="3333" max="3333" width="12.5703125" customWidth="1"/>
    <col min="3334" max="3334" width="14.28515625" customWidth="1"/>
    <col min="3585" max="3585" width="16.140625" customWidth="1"/>
    <col min="3586" max="3586" width="12.28515625" customWidth="1"/>
    <col min="3587" max="3587" width="14" customWidth="1"/>
    <col min="3588" max="3588" width="19.85546875" customWidth="1"/>
    <col min="3589" max="3589" width="12.5703125" customWidth="1"/>
    <col min="3590" max="3590" width="14.28515625" customWidth="1"/>
    <col min="3841" max="3841" width="16.140625" customWidth="1"/>
    <col min="3842" max="3842" width="12.28515625" customWidth="1"/>
    <col min="3843" max="3843" width="14" customWidth="1"/>
    <col min="3844" max="3844" width="19.85546875" customWidth="1"/>
    <col min="3845" max="3845" width="12.5703125" customWidth="1"/>
    <col min="3846" max="3846" width="14.28515625" customWidth="1"/>
    <col min="4097" max="4097" width="16.140625" customWidth="1"/>
    <col min="4098" max="4098" width="12.28515625" customWidth="1"/>
    <col min="4099" max="4099" width="14" customWidth="1"/>
    <col min="4100" max="4100" width="19.85546875" customWidth="1"/>
    <col min="4101" max="4101" width="12.5703125" customWidth="1"/>
    <col min="4102" max="4102" width="14.28515625" customWidth="1"/>
    <col min="4353" max="4353" width="16.140625" customWidth="1"/>
    <col min="4354" max="4354" width="12.28515625" customWidth="1"/>
    <col min="4355" max="4355" width="14" customWidth="1"/>
    <col min="4356" max="4356" width="19.85546875" customWidth="1"/>
    <col min="4357" max="4357" width="12.5703125" customWidth="1"/>
    <col min="4358" max="4358" width="14.28515625" customWidth="1"/>
    <col min="4609" max="4609" width="16.140625" customWidth="1"/>
    <col min="4610" max="4610" width="12.28515625" customWidth="1"/>
    <col min="4611" max="4611" width="14" customWidth="1"/>
    <col min="4612" max="4612" width="19.85546875" customWidth="1"/>
    <col min="4613" max="4613" width="12.5703125" customWidth="1"/>
    <col min="4614" max="4614" width="14.28515625" customWidth="1"/>
    <col min="4865" max="4865" width="16.140625" customWidth="1"/>
    <col min="4866" max="4866" width="12.28515625" customWidth="1"/>
    <col min="4867" max="4867" width="14" customWidth="1"/>
    <col min="4868" max="4868" width="19.85546875" customWidth="1"/>
    <col min="4869" max="4869" width="12.5703125" customWidth="1"/>
    <col min="4870" max="4870" width="14.28515625" customWidth="1"/>
    <col min="5121" max="5121" width="16.140625" customWidth="1"/>
    <col min="5122" max="5122" width="12.28515625" customWidth="1"/>
    <col min="5123" max="5123" width="14" customWidth="1"/>
    <col min="5124" max="5124" width="19.85546875" customWidth="1"/>
    <col min="5125" max="5125" width="12.5703125" customWidth="1"/>
    <col min="5126" max="5126" width="14.28515625" customWidth="1"/>
    <col min="5377" max="5377" width="16.140625" customWidth="1"/>
    <col min="5378" max="5378" width="12.28515625" customWidth="1"/>
    <col min="5379" max="5379" width="14" customWidth="1"/>
    <col min="5380" max="5380" width="19.85546875" customWidth="1"/>
    <col min="5381" max="5381" width="12.5703125" customWidth="1"/>
    <col min="5382" max="5382" width="14.28515625" customWidth="1"/>
    <col min="5633" max="5633" width="16.140625" customWidth="1"/>
    <col min="5634" max="5634" width="12.28515625" customWidth="1"/>
    <col min="5635" max="5635" width="14" customWidth="1"/>
    <col min="5636" max="5636" width="19.85546875" customWidth="1"/>
    <col min="5637" max="5637" width="12.5703125" customWidth="1"/>
    <col min="5638" max="5638" width="14.28515625" customWidth="1"/>
    <col min="5889" max="5889" width="16.140625" customWidth="1"/>
    <col min="5890" max="5890" width="12.28515625" customWidth="1"/>
    <col min="5891" max="5891" width="14" customWidth="1"/>
    <col min="5892" max="5892" width="19.85546875" customWidth="1"/>
    <col min="5893" max="5893" width="12.5703125" customWidth="1"/>
    <col min="5894" max="5894" width="14.28515625" customWidth="1"/>
    <col min="6145" max="6145" width="16.140625" customWidth="1"/>
    <col min="6146" max="6146" width="12.28515625" customWidth="1"/>
    <col min="6147" max="6147" width="14" customWidth="1"/>
    <col min="6148" max="6148" width="19.85546875" customWidth="1"/>
    <col min="6149" max="6149" width="12.5703125" customWidth="1"/>
    <col min="6150" max="6150" width="14.28515625" customWidth="1"/>
    <col min="6401" max="6401" width="16.140625" customWidth="1"/>
    <col min="6402" max="6402" width="12.28515625" customWidth="1"/>
    <col min="6403" max="6403" width="14" customWidth="1"/>
    <col min="6404" max="6404" width="19.85546875" customWidth="1"/>
    <col min="6405" max="6405" width="12.5703125" customWidth="1"/>
    <col min="6406" max="6406" width="14.28515625" customWidth="1"/>
    <col min="6657" max="6657" width="16.140625" customWidth="1"/>
    <col min="6658" max="6658" width="12.28515625" customWidth="1"/>
    <col min="6659" max="6659" width="14" customWidth="1"/>
    <col min="6660" max="6660" width="19.85546875" customWidth="1"/>
    <col min="6661" max="6661" width="12.5703125" customWidth="1"/>
    <col min="6662" max="6662" width="14.28515625" customWidth="1"/>
    <col min="6913" max="6913" width="16.140625" customWidth="1"/>
    <col min="6914" max="6914" width="12.28515625" customWidth="1"/>
    <col min="6915" max="6915" width="14" customWidth="1"/>
    <col min="6916" max="6916" width="19.85546875" customWidth="1"/>
    <col min="6917" max="6917" width="12.5703125" customWidth="1"/>
    <col min="6918" max="6918" width="14.28515625" customWidth="1"/>
    <col min="7169" max="7169" width="16.140625" customWidth="1"/>
    <col min="7170" max="7170" width="12.28515625" customWidth="1"/>
    <col min="7171" max="7171" width="14" customWidth="1"/>
    <col min="7172" max="7172" width="19.85546875" customWidth="1"/>
    <col min="7173" max="7173" width="12.5703125" customWidth="1"/>
    <col min="7174" max="7174" width="14.28515625" customWidth="1"/>
    <col min="7425" max="7425" width="16.140625" customWidth="1"/>
    <col min="7426" max="7426" width="12.28515625" customWidth="1"/>
    <col min="7427" max="7427" width="14" customWidth="1"/>
    <col min="7428" max="7428" width="19.85546875" customWidth="1"/>
    <col min="7429" max="7429" width="12.5703125" customWidth="1"/>
    <col min="7430" max="7430" width="14.28515625" customWidth="1"/>
    <col min="7681" max="7681" width="16.140625" customWidth="1"/>
    <col min="7682" max="7682" width="12.28515625" customWidth="1"/>
    <col min="7683" max="7683" width="14" customWidth="1"/>
    <col min="7684" max="7684" width="19.85546875" customWidth="1"/>
    <col min="7685" max="7685" width="12.5703125" customWidth="1"/>
    <col min="7686" max="7686" width="14.28515625" customWidth="1"/>
    <col min="7937" max="7937" width="16.140625" customWidth="1"/>
    <col min="7938" max="7938" width="12.28515625" customWidth="1"/>
    <col min="7939" max="7939" width="14" customWidth="1"/>
    <col min="7940" max="7940" width="19.85546875" customWidth="1"/>
    <col min="7941" max="7941" width="12.5703125" customWidth="1"/>
    <col min="7942" max="7942" width="14.28515625" customWidth="1"/>
    <col min="8193" max="8193" width="16.140625" customWidth="1"/>
    <col min="8194" max="8194" width="12.28515625" customWidth="1"/>
    <col min="8195" max="8195" width="14" customWidth="1"/>
    <col min="8196" max="8196" width="19.85546875" customWidth="1"/>
    <col min="8197" max="8197" width="12.5703125" customWidth="1"/>
    <col min="8198" max="8198" width="14.28515625" customWidth="1"/>
    <col min="8449" max="8449" width="16.140625" customWidth="1"/>
    <col min="8450" max="8450" width="12.28515625" customWidth="1"/>
    <col min="8451" max="8451" width="14" customWidth="1"/>
    <col min="8452" max="8452" width="19.85546875" customWidth="1"/>
    <col min="8453" max="8453" width="12.5703125" customWidth="1"/>
    <col min="8454" max="8454" width="14.28515625" customWidth="1"/>
    <col min="8705" max="8705" width="16.140625" customWidth="1"/>
    <col min="8706" max="8706" width="12.28515625" customWidth="1"/>
    <col min="8707" max="8707" width="14" customWidth="1"/>
    <col min="8708" max="8708" width="19.85546875" customWidth="1"/>
    <col min="8709" max="8709" width="12.5703125" customWidth="1"/>
    <col min="8710" max="8710" width="14.28515625" customWidth="1"/>
    <col min="8961" max="8961" width="16.140625" customWidth="1"/>
    <col min="8962" max="8962" width="12.28515625" customWidth="1"/>
    <col min="8963" max="8963" width="14" customWidth="1"/>
    <col min="8964" max="8964" width="19.85546875" customWidth="1"/>
    <col min="8965" max="8965" width="12.5703125" customWidth="1"/>
    <col min="8966" max="8966" width="14.28515625" customWidth="1"/>
    <col min="9217" max="9217" width="16.140625" customWidth="1"/>
    <col min="9218" max="9218" width="12.28515625" customWidth="1"/>
    <col min="9219" max="9219" width="14" customWidth="1"/>
    <col min="9220" max="9220" width="19.85546875" customWidth="1"/>
    <col min="9221" max="9221" width="12.5703125" customWidth="1"/>
    <col min="9222" max="9222" width="14.28515625" customWidth="1"/>
    <col min="9473" max="9473" width="16.140625" customWidth="1"/>
    <col min="9474" max="9474" width="12.28515625" customWidth="1"/>
    <col min="9475" max="9475" width="14" customWidth="1"/>
    <col min="9476" max="9476" width="19.85546875" customWidth="1"/>
    <col min="9477" max="9477" width="12.5703125" customWidth="1"/>
    <col min="9478" max="9478" width="14.28515625" customWidth="1"/>
    <col min="9729" max="9729" width="16.140625" customWidth="1"/>
    <col min="9730" max="9730" width="12.28515625" customWidth="1"/>
    <col min="9731" max="9731" width="14" customWidth="1"/>
    <col min="9732" max="9732" width="19.85546875" customWidth="1"/>
    <col min="9733" max="9733" width="12.5703125" customWidth="1"/>
    <col min="9734" max="9734" width="14.28515625" customWidth="1"/>
    <col min="9985" max="9985" width="16.140625" customWidth="1"/>
    <col min="9986" max="9986" width="12.28515625" customWidth="1"/>
    <col min="9987" max="9987" width="14" customWidth="1"/>
    <col min="9988" max="9988" width="19.85546875" customWidth="1"/>
    <col min="9989" max="9989" width="12.5703125" customWidth="1"/>
    <col min="9990" max="9990" width="14.28515625" customWidth="1"/>
    <col min="10241" max="10241" width="16.140625" customWidth="1"/>
    <col min="10242" max="10242" width="12.28515625" customWidth="1"/>
    <col min="10243" max="10243" width="14" customWidth="1"/>
    <col min="10244" max="10244" width="19.85546875" customWidth="1"/>
    <col min="10245" max="10245" width="12.5703125" customWidth="1"/>
    <col min="10246" max="10246" width="14.28515625" customWidth="1"/>
    <col min="10497" max="10497" width="16.140625" customWidth="1"/>
    <col min="10498" max="10498" width="12.28515625" customWidth="1"/>
    <col min="10499" max="10499" width="14" customWidth="1"/>
    <col min="10500" max="10500" width="19.85546875" customWidth="1"/>
    <col min="10501" max="10501" width="12.5703125" customWidth="1"/>
    <col min="10502" max="10502" width="14.28515625" customWidth="1"/>
    <col min="10753" max="10753" width="16.140625" customWidth="1"/>
    <col min="10754" max="10754" width="12.28515625" customWidth="1"/>
    <col min="10755" max="10755" width="14" customWidth="1"/>
    <col min="10756" max="10756" width="19.85546875" customWidth="1"/>
    <col min="10757" max="10757" width="12.5703125" customWidth="1"/>
    <col min="10758" max="10758" width="14.28515625" customWidth="1"/>
    <col min="11009" max="11009" width="16.140625" customWidth="1"/>
    <col min="11010" max="11010" width="12.28515625" customWidth="1"/>
    <col min="11011" max="11011" width="14" customWidth="1"/>
    <col min="11012" max="11012" width="19.85546875" customWidth="1"/>
    <col min="11013" max="11013" width="12.5703125" customWidth="1"/>
    <col min="11014" max="11014" width="14.28515625" customWidth="1"/>
    <col min="11265" max="11265" width="16.140625" customWidth="1"/>
    <col min="11266" max="11266" width="12.28515625" customWidth="1"/>
    <col min="11267" max="11267" width="14" customWidth="1"/>
    <col min="11268" max="11268" width="19.85546875" customWidth="1"/>
    <col min="11269" max="11269" width="12.5703125" customWidth="1"/>
    <col min="11270" max="11270" width="14.28515625" customWidth="1"/>
    <col min="11521" max="11521" width="16.140625" customWidth="1"/>
    <col min="11522" max="11522" width="12.28515625" customWidth="1"/>
    <col min="11523" max="11523" width="14" customWidth="1"/>
    <col min="11524" max="11524" width="19.85546875" customWidth="1"/>
    <col min="11525" max="11525" width="12.5703125" customWidth="1"/>
    <col min="11526" max="11526" width="14.28515625" customWidth="1"/>
    <col min="11777" max="11777" width="16.140625" customWidth="1"/>
    <col min="11778" max="11778" width="12.28515625" customWidth="1"/>
    <col min="11779" max="11779" width="14" customWidth="1"/>
    <col min="11780" max="11780" width="19.85546875" customWidth="1"/>
    <col min="11781" max="11781" width="12.5703125" customWidth="1"/>
    <col min="11782" max="11782" width="14.28515625" customWidth="1"/>
    <col min="12033" max="12033" width="16.140625" customWidth="1"/>
    <col min="12034" max="12034" width="12.28515625" customWidth="1"/>
    <col min="12035" max="12035" width="14" customWidth="1"/>
    <col min="12036" max="12036" width="19.85546875" customWidth="1"/>
    <col min="12037" max="12037" width="12.5703125" customWidth="1"/>
    <col min="12038" max="12038" width="14.28515625" customWidth="1"/>
    <col min="12289" max="12289" width="16.140625" customWidth="1"/>
    <col min="12290" max="12290" width="12.28515625" customWidth="1"/>
    <col min="12291" max="12291" width="14" customWidth="1"/>
    <col min="12292" max="12292" width="19.85546875" customWidth="1"/>
    <col min="12293" max="12293" width="12.5703125" customWidth="1"/>
    <col min="12294" max="12294" width="14.28515625" customWidth="1"/>
    <col min="12545" max="12545" width="16.140625" customWidth="1"/>
    <col min="12546" max="12546" width="12.28515625" customWidth="1"/>
    <col min="12547" max="12547" width="14" customWidth="1"/>
    <col min="12548" max="12548" width="19.85546875" customWidth="1"/>
    <col min="12549" max="12549" width="12.5703125" customWidth="1"/>
    <col min="12550" max="12550" width="14.28515625" customWidth="1"/>
    <col min="12801" max="12801" width="16.140625" customWidth="1"/>
    <col min="12802" max="12802" width="12.28515625" customWidth="1"/>
    <col min="12803" max="12803" width="14" customWidth="1"/>
    <col min="12804" max="12804" width="19.85546875" customWidth="1"/>
    <col min="12805" max="12805" width="12.5703125" customWidth="1"/>
    <col min="12806" max="12806" width="14.28515625" customWidth="1"/>
    <col min="13057" max="13057" width="16.140625" customWidth="1"/>
    <col min="13058" max="13058" width="12.28515625" customWidth="1"/>
    <col min="13059" max="13059" width="14" customWidth="1"/>
    <col min="13060" max="13060" width="19.85546875" customWidth="1"/>
    <col min="13061" max="13061" width="12.5703125" customWidth="1"/>
    <col min="13062" max="13062" width="14.28515625" customWidth="1"/>
    <col min="13313" max="13313" width="16.140625" customWidth="1"/>
    <col min="13314" max="13314" width="12.28515625" customWidth="1"/>
    <col min="13315" max="13315" width="14" customWidth="1"/>
    <col min="13316" max="13316" width="19.85546875" customWidth="1"/>
    <col min="13317" max="13317" width="12.5703125" customWidth="1"/>
    <col min="13318" max="13318" width="14.28515625" customWidth="1"/>
    <col min="13569" max="13569" width="16.140625" customWidth="1"/>
    <col min="13570" max="13570" width="12.28515625" customWidth="1"/>
    <col min="13571" max="13571" width="14" customWidth="1"/>
    <col min="13572" max="13572" width="19.85546875" customWidth="1"/>
    <col min="13573" max="13573" width="12.5703125" customWidth="1"/>
    <col min="13574" max="13574" width="14.28515625" customWidth="1"/>
    <col min="13825" max="13825" width="16.140625" customWidth="1"/>
    <col min="13826" max="13826" width="12.28515625" customWidth="1"/>
    <col min="13827" max="13827" width="14" customWidth="1"/>
    <col min="13828" max="13828" width="19.85546875" customWidth="1"/>
    <col min="13829" max="13829" width="12.5703125" customWidth="1"/>
    <col min="13830" max="13830" width="14.28515625" customWidth="1"/>
    <col min="14081" max="14081" width="16.140625" customWidth="1"/>
    <col min="14082" max="14082" width="12.28515625" customWidth="1"/>
    <col min="14083" max="14083" width="14" customWidth="1"/>
    <col min="14084" max="14084" width="19.85546875" customWidth="1"/>
    <col min="14085" max="14085" width="12.5703125" customWidth="1"/>
    <col min="14086" max="14086" width="14.28515625" customWidth="1"/>
    <col min="14337" max="14337" width="16.140625" customWidth="1"/>
    <col min="14338" max="14338" width="12.28515625" customWidth="1"/>
    <col min="14339" max="14339" width="14" customWidth="1"/>
    <col min="14340" max="14340" width="19.85546875" customWidth="1"/>
    <col min="14341" max="14341" width="12.5703125" customWidth="1"/>
    <col min="14342" max="14342" width="14.28515625" customWidth="1"/>
    <col min="14593" max="14593" width="16.140625" customWidth="1"/>
    <col min="14594" max="14594" width="12.28515625" customWidth="1"/>
    <col min="14595" max="14595" width="14" customWidth="1"/>
    <col min="14596" max="14596" width="19.85546875" customWidth="1"/>
    <col min="14597" max="14597" width="12.5703125" customWidth="1"/>
    <col min="14598" max="14598" width="14.28515625" customWidth="1"/>
    <col min="14849" max="14849" width="16.140625" customWidth="1"/>
    <col min="14850" max="14850" width="12.28515625" customWidth="1"/>
    <col min="14851" max="14851" width="14" customWidth="1"/>
    <col min="14852" max="14852" width="19.85546875" customWidth="1"/>
    <col min="14853" max="14853" width="12.5703125" customWidth="1"/>
    <col min="14854" max="14854" width="14.28515625" customWidth="1"/>
    <col min="15105" max="15105" width="16.140625" customWidth="1"/>
    <col min="15106" max="15106" width="12.28515625" customWidth="1"/>
    <col min="15107" max="15107" width="14" customWidth="1"/>
    <col min="15108" max="15108" width="19.85546875" customWidth="1"/>
    <col min="15109" max="15109" width="12.5703125" customWidth="1"/>
    <col min="15110" max="15110" width="14.28515625" customWidth="1"/>
    <col min="15361" max="15361" width="16.140625" customWidth="1"/>
    <col min="15362" max="15362" width="12.28515625" customWidth="1"/>
    <col min="15363" max="15363" width="14" customWidth="1"/>
    <col min="15364" max="15364" width="19.85546875" customWidth="1"/>
    <col min="15365" max="15365" width="12.5703125" customWidth="1"/>
    <col min="15366" max="15366" width="14.28515625" customWidth="1"/>
    <col min="15617" max="15617" width="16.140625" customWidth="1"/>
    <col min="15618" max="15618" width="12.28515625" customWidth="1"/>
    <col min="15619" max="15619" width="14" customWidth="1"/>
    <col min="15620" max="15620" width="19.85546875" customWidth="1"/>
    <col min="15621" max="15621" width="12.5703125" customWidth="1"/>
    <col min="15622" max="15622" width="14.28515625" customWidth="1"/>
    <col min="15873" max="15873" width="16.140625" customWidth="1"/>
    <col min="15874" max="15874" width="12.28515625" customWidth="1"/>
    <col min="15875" max="15875" width="14" customWidth="1"/>
    <col min="15876" max="15876" width="19.85546875" customWidth="1"/>
    <col min="15877" max="15877" width="12.5703125" customWidth="1"/>
    <col min="15878" max="15878" width="14.28515625" customWidth="1"/>
    <col min="16129" max="16129" width="16.140625" customWidth="1"/>
    <col min="16130" max="16130" width="12.28515625" customWidth="1"/>
    <col min="16131" max="16131" width="14" customWidth="1"/>
    <col min="16132" max="16132" width="19.85546875" customWidth="1"/>
    <col min="16133" max="16133" width="12.5703125" customWidth="1"/>
    <col min="16134" max="16134" width="14.28515625" customWidth="1"/>
  </cols>
  <sheetData>
    <row r="1" spans="1:6" ht="12.75" customHeight="1">
      <c r="A1" s="410" t="s">
        <v>216</v>
      </c>
      <c r="B1" s="410"/>
      <c r="C1" s="410"/>
      <c r="D1" s="410"/>
      <c r="E1" s="410"/>
      <c r="F1" s="410"/>
    </row>
    <row r="2" spans="1:6" ht="12.75" customHeight="1">
      <c r="A2" s="410" t="s">
        <v>217</v>
      </c>
      <c r="B2" s="410"/>
      <c r="C2" s="410"/>
      <c r="D2" s="410"/>
      <c r="E2" s="410"/>
      <c r="F2" s="410"/>
    </row>
    <row r="3" spans="1:6" ht="12.75" customHeight="1">
      <c r="A3" s="411"/>
      <c r="B3" s="411"/>
      <c r="C3" s="411"/>
      <c r="D3" s="411"/>
      <c r="E3" s="411"/>
      <c r="F3" s="411"/>
    </row>
    <row r="4" spans="1:6" ht="36" customHeight="1">
      <c r="A4" s="30" t="s">
        <v>218</v>
      </c>
      <c r="B4" s="30" t="s">
        <v>219</v>
      </c>
      <c r="C4" s="30" t="s">
        <v>220</v>
      </c>
      <c r="D4" s="30" t="s">
        <v>221</v>
      </c>
      <c r="E4" s="30" t="s">
        <v>222</v>
      </c>
      <c r="F4" s="30" t="s">
        <v>223</v>
      </c>
    </row>
    <row r="5" spans="1:6">
      <c r="A5" s="31" t="s">
        <v>7</v>
      </c>
      <c r="B5" s="32" t="s">
        <v>3</v>
      </c>
      <c r="C5" s="32" t="s">
        <v>8</v>
      </c>
      <c r="D5" s="33">
        <v>127183.24</v>
      </c>
      <c r="E5" s="32" t="s">
        <v>224</v>
      </c>
      <c r="F5" s="32" t="s">
        <v>8</v>
      </c>
    </row>
    <row r="6" spans="1:6">
      <c r="A6" s="31" t="s">
        <v>9</v>
      </c>
      <c r="B6" s="32" t="s">
        <v>3</v>
      </c>
      <c r="C6" s="32" t="s">
        <v>10</v>
      </c>
      <c r="D6" s="33">
        <v>290700000</v>
      </c>
      <c r="E6" s="34">
        <v>4.4999999999999998E-2</v>
      </c>
      <c r="F6" s="32" t="s">
        <v>11</v>
      </c>
    </row>
    <row r="7" spans="1:6">
      <c r="A7" s="31" t="s">
        <v>12</v>
      </c>
      <c r="B7" s="32" t="s">
        <v>3</v>
      </c>
      <c r="C7" s="32" t="s">
        <v>13</v>
      </c>
      <c r="D7" s="33">
        <v>315825000</v>
      </c>
      <c r="E7" s="34">
        <v>0.03</v>
      </c>
      <c r="F7" s="32" t="s">
        <v>14</v>
      </c>
    </row>
    <row r="8" spans="1:6">
      <c r="A8" s="31" t="s">
        <v>15</v>
      </c>
      <c r="B8" s="32" t="s">
        <v>3</v>
      </c>
      <c r="C8" s="32" t="s">
        <v>16</v>
      </c>
      <c r="D8" s="33">
        <v>426500000</v>
      </c>
      <c r="E8" s="34">
        <v>1.0999999999999999E-2</v>
      </c>
      <c r="F8" s="32" t="s">
        <v>17</v>
      </c>
    </row>
    <row r="9" spans="1:6">
      <c r="A9" s="31" t="s">
        <v>18</v>
      </c>
      <c r="B9" s="32" t="s">
        <v>3</v>
      </c>
      <c r="C9" s="32" t="s">
        <v>19</v>
      </c>
      <c r="D9" s="33">
        <v>861251.84</v>
      </c>
      <c r="E9" s="32" t="s">
        <v>224</v>
      </c>
      <c r="F9" s="32" t="s">
        <v>20</v>
      </c>
    </row>
    <row r="10" spans="1:6">
      <c r="A10" s="31" t="s">
        <v>21</v>
      </c>
      <c r="B10" s="32" t="s">
        <v>22</v>
      </c>
      <c r="C10" s="32" t="s">
        <v>23</v>
      </c>
      <c r="D10" s="33">
        <v>98700000</v>
      </c>
      <c r="E10" s="34">
        <v>0.06</v>
      </c>
      <c r="F10" s="32" t="s">
        <v>24</v>
      </c>
    </row>
    <row r="11" spans="1:6">
      <c r="A11" s="326" t="s">
        <v>225</v>
      </c>
      <c r="B11" s="327"/>
      <c r="C11" s="328"/>
      <c r="D11" s="33">
        <v>193040421</v>
      </c>
      <c r="E11" s="32" t="s">
        <v>25</v>
      </c>
      <c r="F11" s="32" t="s">
        <v>25</v>
      </c>
    </row>
    <row r="12" spans="1:6">
      <c r="A12" s="31" t="s">
        <v>26</v>
      </c>
      <c r="B12" s="32" t="s">
        <v>3</v>
      </c>
      <c r="C12" s="32" t="s">
        <v>27</v>
      </c>
      <c r="D12" s="33">
        <v>92408.82</v>
      </c>
      <c r="E12" s="32" t="s">
        <v>224</v>
      </c>
      <c r="F12" s="32" t="s">
        <v>28</v>
      </c>
    </row>
    <row r="13" spans="1:6">
      <c r="A13" s="31" t="s">
        <v>29</v>
      </c>
      <c r="B13" s="32" t="s">
        <v>30</v>
      </c>
      <c r="C13" s="32" t="s">
        <v>31</v>
      </c>
      <c r="D13" s="33">
        <v>18859565.059999999</v>
      </c>
      <c r="E13" s="32" t="s">
        <v>32</v>
      </c>
      <c r="F13" s="32" t="s">
        <v>8</v>
      </c>
    </row>
    <row r="14" spans="1:6">
      <c r="A14" s="326" t="s">
        <v>225</v>
      </c>
      <c r="B14" s="327"/>
      <c r="C14" s="328"/>
      <c r="D14" s="33">
        <v>34502065.509999998</v>
      </c>
      <c r="E14" s="32" t="s">
        <v>25</v>
      </c>
      <c r="F14" s="32" t="s">
        <v>25</v>
      </c>
    </row>
    <row r="15" spans="1:6">
      <c r="A15" s="31" t="s">
        <v>33</v>
      </c>
      <c r="B15" s="32" t="s">
        <v>22</v>
      </c>
      <c r="C15" s="32" t="s">
        <v>31</v>
      </c>
      <c r="D15" s="33">
        <v>16706174.52</v>
      </c>
      <c r="E15" s="32" t="s">
        <v>34</v>
      </c>
      <c r="F15" s="32" t="s">
        <v>8</v>
      </c>
    </row>
    <row r="16" spans="1:6">
      <c r="A16" s="326" t="s">
        <v>225</v>
      </c>
      <c r="B16" s="327"/>
      <c r="C16" s="328"/>
      <c r="D16" s="33">
        <v>32674437.309999999</v>
      </c>
      <c r="E16" s="32" t="s">
        <v>25</v>
      </c>
      <c r="F16" s="32" t="s">
        <v>25</v>
      </c>
    </row>
    <row r="17" spans="1:6">
      <c r="A17" s="31" t="s">
        <v>35</v>
      </c>
      <c r="B17" s="32" t="s">
        <v>22</v>
      </c>
      <c r="C17" s="32" t="s">
        <v>36</v>
      </c>
      <c r="D17" s="33">
        <v>125000000</v>
      </c>
      <c r="E17" s="34">
        <v>4.4999999999999998E-2</v>
      </c>
      <c r="F17" s="32" t="s">
        <v>37</v>
      </c>
    </row>
    <row r="18" spans="1:6">
      <c r="A18" s="326" t="s">
        <v>225</v>
      </c>
      <c r="B18" s="327"/>
      <c r="C18" s="328"/>
      <c r="D18" s="33">
        <v>244478750</v>
      </c>
      <c r="E18" s="32" t="s">
        <v>25</v>
      </c>
      <c r="F18" s="32" t="s">
        <v>25</v>
      </c>
    </row>
    <row r="19" spans="1:6">
      <c r="A19" s="31" t="s">
        <v>38</v>
      </c>
      <c r="B19" s="32" t="s">
        <v>3</v>
      </c>
      <c r="C19" s="32" t="s">
        <v>39</v>
      </c>
      <c r="D19" s="33">
        <v>310000000</v>
      </c>
      <c r="E19" s="34">
        <v>2.5000000000000001E-2</v>
      </c>
      <c r="F19" s="32" t="s">
        <v>40</v>
      </c>
    </row>
    <row r="20" spans="1:6">
      <c r="A20" s="31" t="s">
        <v>41</v>
      </c>
      <c r="B20" s="32" t="s">
        <v>3</v>
      </c>
      <c r="C20" s="32" t="s">
        <v>42</v>
      </c>
      <c r="D20" s="33">
        <v>157500000</v>
      </c>
      <c r="E20" s="34">
        <v>4.9500000000000002E-2</v>
      </c>
      <c r="F20" s="32" t="s">
        <v>17</v>
      </c>
    </row>
    <row r="21" spans="1:6">
      <c r="A21" s="31" t="s">
        <v>43</v>
      </c>
      <c r="B21" s="32" t="s">
        <v>3</v>
      </c>
      <c r="C21" s="32" t="s">
        <v>44</v>
      </c>
      <c r="D21" s="33">
        <v>200000000</v>
      </c>
      <c r="E21" s="34">
        <v>5.0000000000000001E-3</v>
      </c>
      <c r="F21" s="32" t="s">
        <v>45</v>
      </c>
    </row>
    <row r="22" spans="1:6">
      <c r="A22" s="31" t="s">
        <v>46</v>
      </c>
      <c r="B22" s="32" t="s">
        <v>22</v>
      </c>
      <c r="C22" s="32" t="s">
        <v>47</v>
      </c>
      <c r="D22" s="33">
        <v>165000000</v>
      </c>
      <c r="E22" s="34">
        <v>3.5000000000000003E-2</v>
      </c>
      <c r="F22" s="32" t="s">
        <v>11</v>
      </c>
    </row>
    <row r="23" spans="1:6">
      <c r="A23" s="326" t="s">
        <v>225</v>
      </c>
      <c r="B23" s="327"/>
      <c r="C23" s="328"/>
      <c r="D23" s="33">
        <v>322711950</v>
      </c>
      <c r="E23" s="32" t="s">
        <v>25</v>
      </c>
      <c r="F23" s="32" t="s">
        <v>25</v>
      </c>
    </row>
    <row r="24" spans="1:6">
      <c r="A24" s="31" t="s">
        <v>48</v>
      </c>
      <c r="B24" s="32" t="s">
        <v>3</v>
      </c>
      <c r="C24" s="32" t="s">
        <v>49</v>
      </c>
      <c r="D24" s="33">
        <v>400000000</v>
      </c>
      <c r="E24" s="34">
        <v>1.8499999999999999E-2</v>
      </c>
      <c r="F24" s="32" t="s">
        <v>50</v>
      </c>
    </row>
    <row r="25" spans="1:6">
      <c r="A25" s="31" t="s">
        <v>51</v>
      </c>
      <c r="B25" s="32" t="s">
        <v>3</v>
      </c>
      <c r="C25" s="32" t="s">
        <v>52</v>
      </c>
      <c r="D25" s="33">
        <v>313110000</v>
      </c>
      <c r="E25" s="34">
        <v>0.05</v>
      </c>
      <c r="F25" s="32" t="s">
        <v>53</v>
      </c>
    </row>
    <row r="26" spans="1:6">
      <c r="A26" s="31" t="s">
        <v>54</v>
      </c>
      <c r="B26" s="32" t="s">
        <v>22</v>
      </c>
      <c r="C26" s="32" t="s">
        <v>55</v>
      </c>
      <c r="D26" s="33">
        <v>145000000</v>
      </c>
      <c r="E26" s="34">
        <v>0.03</v>
      </c>
      <c r="F26" s="32" t="s">
        <v>56</v>
      </c>
    </row>
    <row r="27" spans="1:6">
      <c r="A27" s="326" t="s">
        <v>225</v>
      </c>
      <c r="B27" s="327"/>
      <c r="C27" s="328"/>
      <c r="D27" s="33">
        <v>283595350</v>
      </c>
      <c r="E27" s="32" t="s">
        <v>25</v>
      </c>
      <c r="F27" s="32" t="s">
        <v>25</v>
      </c>
    </row>
    <row r="28" spans="1:6">
      <c r="A28" s="31" t="s">
        <v>57</v>
      </c>
      <c r="B28" s="32" t="s">
        <v>3</v>
      </c>
      <c r="C28" s="32" t="s">
        <v>58</v>
      </c>
      <c r="D28" s="33">
        <v>60000000</v>
      </c>
      <c r="E28" s="34">
        <v>3.0000000000000001E-3</v>
      </c>
      <c r="F28" s="32" t="s">
        <v>59</v>
      </c>
    </row>
    <row r="29" spans="1:6">
      <c r="A29" s="31" t="s">
        <v>60</v>
      </c>
      <c r="B29" s="32" t="s">
        <v>3</v>
      </c>
      <c r="C29" s="32" t="s">
        <v>61</v>
      </c>
      <c r="D29" s="33">
        <v>322900000</v>
      </c>
      <c r="E29" s="34">
        <v>0.05</v>
      </c>
      <c r="F29" s="32" t="s">
        <v>62</v>
      </c>
    </row>
    <row r="30" spans="1:6">
      <c r="A30" s="31" t="s">
        <v>63</v>
      </c>
      <c r="B30" s="32" t="s">
        <v>3</v>
      </c>
      <c r="C30" s="32" t="s">
        <v>64</v>
      </c>
      <c r="D30" s="33">
        <v>305000000</v>
      </c>
      <c r="E30" s="34">
        <v>0.05</v>
      </c>
      <c r="F30" s="32" t="s">
        <v>65</v>
      </c>
    </row>
    <row r="31" spans="1:6">
      <c r="A31" s="31" t="s">
        <v>66</v>
      </c>
      <c r="B31" s="32" t="s">
        <v>3</v>
      </c>
      <c r="C31" s="32" t="s">
        <v>67</v>
      </c>
      <c r="D31" s="33">
        <v>350000000</v>
      </c>
      <c r="E31" s="34">
        <v>0.04</v>
      </c>
      <c r="F31" s="32" t="s">
        <v>68</v>
      </c>
    </row>
    <row r="32" spans="1:6">
      <c r="A32" s="31" t="s">
        <v>69</v>
      </c>
      <c r="B32" s="32" t="s">
        <v>3</v>
      </c>
      <c r="C32" s="32" t="s">
        <v>70</v>
      </c>
      <c r="D32" s="33">
        <v>380000000</v>
      </c>
      <c r="E32" s="34">
        <v>0.04</v>
      </c>
      <c r="F32" s="32" t="s">
        <v>71</v>
      </c>
    </row>
    <row r="33" spans="1:13">
      <c r="A33" s="31" t="s">
        <v>72</v>
      </c>
      <c r="B33" s="32" t="s">
        <v>3</v>
      </c>
      <c r="C33" s="32" t="s">
        <v>73</v>
      </c>
      <c r="D33" s="33">
        <v>235000000</v>
      </c>
      <c r="E33" s="34">
        <v>2.3E-2</v>
      </c>
      <c r="F33" s="32" t="s">
        <v>74</v>
      </c>
    </row>
    <row r="34" spans="1:13">
      <c r="A34" s="31" t="s">
        <v>75</v>
      </c>
      <c r="B34" s="32" t="s">
        <v>3</v>
      </c>
      <c r="C34" s="32" t="s">
        <v>76</v>
      </c>
      <c r="D34" s="33">
        <v>50000000</v>
      </c>
      <c r="E34" s="34">
        <v>3.1E-2</v>
      </c>
      <c r="F34" s="32" t="s">
        <v>77</v>
      </c>
    </row>
    <row r="35" spans="1:13">
      <c r="A35" s="31" t="s">
        <v>78</v>
      </c>
      <c r="B35" s="32" t="s">
        <v>22</v>
      </c>
      <c r="C35" s="32" t="s">
        <v>79</v>
      </c>
      <c r="D35" s="33">
        <v>234105000</v>
      </c>
      <c r="E35" s="34">
        <v>5.7500000000000002E-2</v>
      </c>
      <c r="F35" s="32" t="s">
        <v>80</v>
      </c>
    </row>
    <row r="36" spans="1:13">
      <c r="A36" s="326" t="s">
        <v>225</v>
      </c>
      <c r="B36" s="327"/>
      <c r="C36" s="328"/>
      <c r="D36" s="33">
        <v>457869582.14999998</v>
      </c>
      <c r="E36" s="32" t="s">
        <v>25</v>
      </c>
      <c r="F36" s="32" t="s">
        <v>25</v>
      </c>
    </row>
    <row r="37" spans="1:13">
      <c r="A37" s="31" t="s">
        <v>81</v>
      </c>
      <c r="B37" s="32" t="s">
        <v>3</v>
      </c>
      <c r="C37" s="32" t="s">
        <v>82</v>
      </c>
      <c r="D37" s="33">
        <v>300000000</v>
      </c>
      <c r="E37" s="34">
        <v>2.2499999999999999E-2</v>
      </c>
      <c r="F37" s="32" t="s">
        <v>83</v>
      </c>
    </row>
    <row r="38" spans="1:13">
      <c r="A38" s="31" t="s">
        <v>84</v>
      </c>
      <c r="B38" s="32" t="s">
        <v>3</v>
      </c>
      <c r="C38" s="32" t="s">
        <v>85</v>
      </c>
      <c r="D38" s="33">
        <v>150000000</v>
      </c>
      <c r="E38" s="34">
        <v>1.95E-2</v>
      </c>
      <c r="F38" s="32" t="s">
        <v>86</v>
      </c>
    </row>
    <row r="39" spans="1:13">
      <c r="A39" s="329" t="s">
        <v>226</v>
      </c>
      <c r="B39" s="330"/>
      <c r="C39" s="331"/>
      <c r="D39" s="35">
        <v>6136488399.8699999</v>
      </c>
      <c r="E39" s="36" t="s">
        <v>25</v>
      </c>
      <c r="F39" s="36" t="s">
        <v>25</v>
      </c>
    </row>
    <row r="40" spans="1:13">
      <c r="A40" s="28"/>
      <c r="B40" s="28"/>
      <c r="C40" s="28"/>
      <c r="D40" s="28"/>
      <c r="E40" s="28"/>
      <c r="F40" s="28"/>
    </row>
    <row r="41" spans="1:13">
      <c r="A41" s="29" t="s">
        <v>227</v>
      </c>
      <c r="B41" s="412"/>
      <c r="C41" s="412"/>
      <c r="D41" s="412"/>
      <c r="E41" s="412"/>
      <c r="F41" s="412"/>
      <c r="G41" s="413"/>
      <c r="H41" s="413"/>
      <c r="I41" s="413"/>
      <c r="J41" s="413"/>
      <c r="K41" s="414"/>
      <c r="L41" s="414"/>
      <c r="M41" s="414"/>
    </row>
    <row r="42" spans="1:13">
      <c r="A42" s="29" t="s">
        <v>228</v>
      </c>
      <c r="B42" s="412"/>
      <c r="C42" s="412"/>
      <c r="D42" s="412"/>
      <c r="E42" s="412"/>
      <c r="F42" s="412"/>
      <c r="G42" s="413"/>
      <c r="H42" s="413"/>
      <c r="I42" s="413"/>
      <c r="J42" s="413"/>
      <c r="K42" s="414"/>
      <c r="L42" s="414"/>
      <c r="M42" s="414"/>
    </row>
    <row r="43" spans="1:13">
      <c r="A43" s="29" t="s">
        <v>229</v>
      </c>
      <c r="B43" s="412"/>
      <c r="C43" s="412"/>
      <c r="D43" s="412"/>
      <c r="E43" s="412"/>
      <c r="F43" s="412"/>
      <c r="G43" s="413"/>
      <c r="H43" s="413"/>
      <c r="I43" s="413"/>
      <c r="J43" s="413"/>
      <c r="K43" s="414"/>
      <c r="L43" s="414"/>
      <c r="M43" s="414"/>
    </row>
    <row r="44" spans="1:13">
      <c r="A44" s="415"/>
      <c r="B44" s="416"/>
      <c r="C44" s="416"/>
      <c r="D44" s="416"/>
      <c r="E44" s="416"/>
      <c r="F44" s="416"/>
      <c r="G44" s="414"/>
      <c r="H44" s="414"/>
      <c r="I44" s="414"/>
      <c r="J44" s="414"/>
      <c r="K44" s="414"/>
      <c r="L44" s="414"/>
      <c r="M44" s="414"/>
    </row>
    <row r="45" spans="1:13">
      <c r="A45" s="417" t="s">
        <v>230</v>
      </c>
      <c r="B45" s="412"/>
      <c r="C45" s="412"/>
      <c r="D45" s="412"/>
      <c r="E45" s="412"/>
      <c r="F45" s="412"/>
      <c r="G45" s="413"/>
      <c r="H45" s="413"/>
      <c r="I45" s="413"/>
      <c r="J45" s="413"/>
      <c r="K45" s="413"/>
      <c r="L45" s="413"/>
      <c r="M45" s="413"/>
    </row>
    <row r="46" spans="1:13">
      <c r="A46" s="29" t="s">
        <v>231</v>
      </c>
      <c r="B46" s="28"/>
      <c r="C46" s="28"/>
      <c r="D46" s="28"/>
      <c r="E46" s="28"/>
      <c r="F46" s="28"/>
    </row>
  </sheetData>
  <mergeCells count="10">
    <mergeCell ref="A27:C27"/>
    <mergeCell ref="A36:C36"/>
    <mergeCell ref="A39:C39"/>
    <mergeCell ref="A11:C11"/>
    <mergeCell ref="A14:C14"/>
    <mergeCell ref="A16:C16"/>
    <mergeCell ref="A18:C18"/>
    <mergeCell ref="A23:C23"/>
    <mergeCell ref="A1:F1"/>
    <mergeCell ref="A2:F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activeCell="E25" sqref="E25"/>
    </sheetView>
  </sheetViews>
  <sheetFormatPr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256" width="9.140625" style="1"/>
    <col min="257" max="257" width="36" style="1" customWidth="1"/>
    <col min="258" max="258" width="12.28515625" style="1" customWidth="1"/>
    <col min="259" max="259" width="9.85546875" style="1" bestFit="1" customWidth="1"/>
    <col min="260" max="260" width="12" style="1" bestFit="1" customWidth="1"/>
    <col min="261" max="261" width="19.85546875" style="1" customWidth="1"/>
    <col min="262" max="262" width="8.5703125" style="1" customWidth="1"/>
    <col min="263" max="263" width="14" style="1" customWidth="1"/>
    <col min="264" max="264" width="23.85546875" style="1" bestFit="1" customWidth="1"/>
    <col min="265" max="512" width="9.140625" style="1"/>
    <col min="513" max="513" width="36" style="1" customWidth="1"/>
    <col min="514" max="514" width="12.28515625" style="1" customWidth="1"/>
    <col min="515" max="515" width="9.85546875" style="1" bestFit="1" customWidth="1"/>
    <col min="516" max="516" width="12" style="1" bestFit="1" customWidth="1"/>
    <col min="517" max="517" width="19.85546875" style="1" customWidth="1"/>
    <col min="518" max="518" width="8.5703125" style="1" customWidth="1"/>
    <col min="519" max="519" width="14" style="1" customWidth="1"/>
    <col min="520" max="520" width="23.85546875" style="1" bestFit="1" customWidth="1"/>
    <col min="521" max="768" width="9.140625" style="1"/>
    <col min="769" max="769" width="36" style="1" customWidth="1"/>
    <col min="770" max="770" width="12.28515625" style="1" customWidth="1"/>
    <col min="771" max="771" width="9.85546875" style="1" bestFit="1" customWidth="1"/>
    <col min="772" max="772" width="12" style="1" bestFit="1" customWidth="1"/>
    <col min="773" max="773" width="19.85546875" style="1" customWidth="1"/>
    <col min="774" max="774" width="8.5703125" style="1" customWidth="1"/>
    <col min="775" max="775" width="14" style="1" customWidth="1"/>
    <col min="776" max="776" width="23.85546875" style="1" bestFit="1" customWidth="1"/>
    <col min="777" max="1024" width="9.140625" style="1"/>
    <col min="1025" max="1025" width="36" style="1" customWidth="1"/>
    <col min="1026" max="1026" width="12.28515625" style="1" customWidth="1"/>
    <col min="1027" max="1027" width="9.85546875" style="1" bestFit="1" customWidth="1"/>
    <col min="1028" max="1028" width="12" style="1" bestFit="1" customWidth="1"/>
    <col min="1029" max="1029" width="19.85546875" style="1" customWidth="1"/>
    <col min="1030" max="1030" width="8.5703125" style="1" customWidth="1"/>
    <col min="1031" max="1031" width="14" style="1" customWidth="1"/>
    <col min="1032" max="1032" width="23.85546875" style="1" bestFit="1" customWidth="1"/>
    <col min="1033" max="1280" width="9.140625" style="1"/>
    <col min="1281" max="1281" width="36" style="1" customWidth="1"/>
    <col min="1282" max="1282" width="12.28515625" style="1" customWidth="1"/>
    <col min="1283" max="1283" width="9.85546875" style="1" bestFit="1" customWidth="1"/>
    <col min="1284" max="1284" width="12" style="1" bestFit="1" customWidth="1"/>
    <col min="1285" max="1285" width="19.85546875" style="1" customWidth="1"/>
    <col min="1286" max="1286" width="8.5703125" style="1" customWidth="1"/>
    <col min="1287" max="1287" width="14" style="1" customWidth="1"/>
    <col min="1288" max="1288" width="23.85546875" style="1" bestFit="1" customWidth="1"/>
    <col min="1289" max="1536" width="9.140625" style="1"/>
    <col min="1537" max="1537" width="36" style="1" customWidth="1"/>
    <col min="1538" max="1538" width="12.28515625" style="1" customWidth="1"/>
    <col min="1539" max="1539" width="9.85546875" style="1" bestFit="1" customWidth="1"/>
    <col min="1540" max="1540" width="12" style="1" bestFit="1" customWidth="1"/>
    <col min="1541" max="1541" width="19.85546875" style="1" customWidth="1"/>
    <col min="1542" max="1542" width="8.5703125" style="1" customWidth="1"/>
    <col min="1543" max="1543" width="14" style="1" customWidth="1"/>
    <col min="1544" max="1544" width="23.85546875" style="1" bestFit="1" customWidth="1"/>
    <col min="1545" max="1792" width="9.140625" style="1"/>
    <col min="1793" max="1793" width="36" style="1" customWidth="1"/>
    <col min="1794" max="1794" width="12.28515625" style="1" customWidth="1"/>
    <col min="1795" max="1795" width="9.85546875" style="1" bestFit="1" customWidth="1"/>
    <col min="1796" max="1796" width="12" style="1" bestFit="1" customWidth="1"/>
    <col min="1797" max="1797" width="19.85546875" style="1" customWidth="1"/>
    <col min="1798" max="1798" width="8.5703125" style="1" customWidth="1"/>
    <col min="1799" max="1799" width="14" style="1" customWidth="1"/>
    <col min="1800" max="1800" width="23.85546875" style="1" bestFit="1" customWidth="1"/>
    <col min="1801" max="2048" width="9.140625" style="1"/>
    <col min="2049" max="2049" width="36" style="1" customWidth="1"/>
    <col min="2050" max="2050" width="12.28515625" style="1" customWidth="1"/>
    <col min="2051" max="2051" width="9.85546875" style="1" bestFit="1" customWidth="1"/>
    <col min="2052" max="2052" width="12" style="1" bestFit="1" customWidth="1"/>
    <col min="2053" max="2053" width="19.85546875" style="1" customWidth="1"/>
    <col min="2054" max="2054" width="8.5703125" style="1" customWidth="1"/>
    <col min="2055" max="2055" width="14" style="1" customWidth="1"/>
    <col min="2056" max="2056" width="23.85546875" style="1" bestFit="1" customWidth="1"/>
    <col min="2057" max="2304" width="9.140625" style="1"/>
    <col min="2305" max="2305" width="36" style="1" customWidth="1"/>
    <col min="2306" max="2306" width="12.28515625" style="1" customWidth="1"/>
    <col min="2307" max="2307" width="9.85546875" style="1" bestFit="1" customWidth="1"/>
    <col min="2308" max="2308" width="12" style="1" bestFit="1" customWidth="1"/>
    <col min="2309" max="2309" width="19.85546875" style="1" customWidth="1"/>
    <col min="2310" max="2310" width="8.5703125" style="1" customWidth="1"/>
    <col min="2311" max="2311" width="14" style="1" customWidth="1"/>
    <col min="2312" max="2312" width="23.85546875" style="1" bestFit="1" customWidth="1"/>
    <col min="2313" max="2560" width="9.140625" style="1"/>
    <col min="2561" max="2561" width="36" style="1" customWidth="1"/>
    <col min="2562" max="2562" width="12.28515625" style="1" customWidth="1"/>
    <col min="2563" max="2563" width="9.85546875" style="1" bestFit="1" customWidth="1"/>
    <col min="2564" max="2564" width="12" style="1" bestFit="1" customWidth="1"/>
    <col min="2565" max="2565" width="19.85546875" style="1" customWidth="1"/>
    <col min="2566" max="2566" width="8.5703125" style="1" customWidth="1"/>
    <col min="2567" max="2567" width="14" style="1" customWidth="1"/>
    <col min="2568" max="2568" width="23.85546875" style="1" bestFit="1" customWidth="1"/>
    <col min="2569" max="2816" width="9.140625" style="1"/>
    <col min="2817" max="2817" width="36" style="1" customWidth="1"/>
    <col min="2818" max="2818" width="12.28515625" style="1" customWidth="1"/>
    <col min="2819" max="2819" width="9.85546875" style="1" bestFit="1" customWidth="1"/>
    <col min="2820" max="2820" width="12" style="1" bestFit="1" customWidth="1"/>
    <col min="2821" max="2821" width="19.85546875" style="1" customWidth="1"/>
    <col min="2822" max="2822" width="8.5703125" style="1" customWidth="1"/>
    <col min="2823" max="2823" width="14" style="1" customWidth="1"/>
    <col min="2824" max="2824" width="23.85546875" style="1" bestFit="1" customWidth="1"/>
    <col min="2825" max="3072" width="9.140625" style="1"/>
    <col min="3073" max="3073" width="36" style="1" customWidth="1"/>
    <col min="3074" max="3074" width="12.28515625" style="1" customWidth="1"/>
    <col min="3075" max="3075" width="9.85546875" style="1" bestFit="1" customWidth="1"/>
    <col min="3076" max="3076" width="12" style="1" bestFit="1" customWidth="1"/>
    <col min="3077" max="3077" width="19.85546875" style="1" customWidth="1"/>
    <col min="3078" max="3078" width="8.5703125" style="1" customWidth="1"/>
    <col min="3079" max="3079" width="14" style="1" customWidth="1"/>
    <col min="3080" max="3080" width="23.85546875" style="1" bestFit="1" customWidth="1"/>
    <col min="3081" max="3328" width="9.140625" style="1"/>
    <col min="3329" max="3329" width="36" style="1" customWidth="1"/>
    <col min="3330" max="3330" width="12.28515625" style="1" customWidth="1"/>
    <col min="3331" max="3331" width="9.85546875" style="1" bestFit="1" customWidth="1"/>
    <col min="3332" max="3332" width="12" style="1" bestFit="1" customWidth="1"/>
    <col min="3333" max="3333" width="19.85546875" style="1" customWidth="1"/>
    <col min="3334" max="3334" width="8.5703125" style="1" customWidth="1"/>
    <col min="3335" max="3335" width="14" style="1" customWidth="1"/>
    <col min="3336" max="3336" width="23.85546875" style="1" bestFit="1" customWidth="1"/>
    <col min="3337" max="3584" width="9.140625" style="1"/>
    <col min="3585" max="3585" width="36" style="1" customWidth="1"/>
    <col min="3586" max="3586" width="12.28515625" style="1" customWidth="1"/>
    <col min="3587" max="3587" width="9.85546875" style="1" bestFit="1" customWidth="1"/>
    <col min="3588" max="3588" width="12" style="1" bestFit="1" customWidth="1"/>
    <col min="3589" max="3589" width="19.85546875" style="1" customWidth="1"/>
    <col min="3590" max="3590" width="8.5703125" style="1" customWidth="1"/>
    <col min="3591" max="3591" width="14" style="1" customWidth="1"/>
    <col min="3592" max="3592" width="23.85546875" style="1" bestFit="1" customWidth="1"/>
    <col min="3593" max="3840" width="9.140625" style="1"/>
    <col min="3841" max="3841" width="36" style="1" customWidth="1"/>
    <col min="3842" max="3842" width="12.28515625" style="1" customWidth="1"/>
    <col min="3843" max="3843" width="9.85546875" style="1" bestFit="1" customWidth="1"/>
    <col min="3844" max="3844" width="12" style="1" bestFit="1" customWidth="1"/>
    <col min="3845" max="3845" width="19.85546875" style="1" customWidth="1"/>
    <col min="3846" max="3846" width="8.5703125" style="1" customWidth="1"/>
    <col min="3847" max="3847" width="14" style="1" customWidth="1"/>
    <col min="3848" max="3848" width="23.85546875" style="1" bestFit="1" customWidth="1"/>
    <col min="3849" max="4096" width="9.140625" style="1"/>
    <col min="4097" max="4097" width="36" style="1" customWidth="1"/>
    <col min="4098" max="4098" width="12.28515625" style="1" customWidth="1"/>
    <col min="4099" max="4099" width="9.85546875" style="1" bestFit="1" customWidth="1"/>
    <col min="4100" max="4100" width="12" style="1" bestFit="1" customWidth="1"/>
    <col min="4101" max="4101" width="19.85546875" style="1" customWidth="1"/>
    <col min="4102" max="4102" width="8.5703125" style="1" customWidth="1"/>
    <col min="4103" max="4103" width="14" style="1" customWidth="1"/>
    <col min="4104" max="4104" width="23.85546875" style="1" bestFit="1" customWidth="1"/>
    <col min="4105" max="4352" width="9.140625" style="1"/>
    <col min="4353" max="4353" width="36" style="1" customWidth="1"/>
    <col min="4354" max="4354" width="12.28515625" style="1" customWidth="1"/>
    <col min="4355" max="4355" width="9.85546875" style="1" bestFit="1" customWidth="1"/>
    <col min="4356" max="4356" width="12" style="1" bestFit="1" customWidth="1"/>
    <col min="4357" max="4357" width="19.85546875" style="1" customWidth="1"/>
    <col min="4358" max="4358" width="8.5703125" style="1" customWidth="1"/>
    <col min="4359" max="4359" width="14" style="1" customWidth="1"/>
    <col min="4360" max="4360" width="23.85546875" style="1" bestFit="1" customWidth="1"/>
    <col min="4361" max="4608" width="9.140625" style="1"/>
    <col min="4609" max="4609" width="36" style="1" customWidth="1"/>
    <col min="4610" max="4610" width="12.28515625" style="1" customWidth="1"/>
    <col min="4611" max="4611" width="9.85546875" style="1" bestFit="1" customWidth="1"/>
    <col min="4612" max="4612" width="12" style="1" bestFit="1" customWidth="1"/>
    <col min="4613" max="4613" width="19.85546875" style="1" customWidth="1"/>
    <col min="4614" max="4614" width="8.5703125" style="1" customWidth="1"/>
    <col min="4615" max="4615" width="14" style="1" customWidth="1"/>
    <col min="4616" max="4616" width="23.85546875" style="1" bestFit="1" customWidth="1"/>
    <col min="4617" max="4864" width="9.140625" style="1"/>
    <col min="4865" max="4865" width="36" style="1" customWidth="1"/>
    <col min="4866" max="4866" width="12.28515625" style="1" customWidth="1"/>
    <col min="4867" max="4867" width="9.85546875" style="1" bestFit="1" customWidth="1"/>
    <col min="4868" max="4868" width="12" style="1" bestFit="1" customWidth="1"/>
    <col min="4869" max="4869" width="19.85546875" style="1" customWidth="1"/>
    <col min="4870" max="4870" width="8.5703125" style="1" customWidth="1"/>
    <col min="4871" max="4871" width="14" style="1" customWidth="1"/>
    <col min="4872" max="4872" width="23.85546875" style="1" bestFit="1" customWidth="1"/>
    <col min="4873" max="5120" width="9.140625" style="1"/>
    <col min="5121" max="5121" width="36" style="1" customWidth="1"/>
    <col min="5122" max="5122" width="12.28515625" style="1" customWidth="1"/>
    <col min="5123" max="5123" width="9.85546875" style="1" bestFit="1" customWidth="1"/>
    <col min="5124" max="5124" width="12" style="1" bestFit="1" customWidth="1"/>
    <col min="5125" max="5125" width="19.85546875" style="1" customWidth="1"/>
    <col min="5126" max="5126" width="8.5703125" style="1" customWidth="1"/>
    <col min="5127" max="5127" width="14" style="1" customWidth="1"/>
    <col min="5128" max="5128" width="23.85546875" style="1" bestFit="1" customWidth="1"/>
    <col min="5129" max="5376" width="9.140625" style="1"/>
    <col min="5377" max="5377" width="36" style="1" customWidth="1"/>
    <col min="5378" max="5378" width="12.28515625" style="1" customWidth="1"/>
    <col min="5379" max="5379" width="9.85546875" style="1" bestFit="1" customWidth="1"/>
    <col min="5380" max="5380" width="12" style="1" bestFit="1" customWidth="1"/>
    <col min="5381" max="5381" width="19.85546875" style="1" customWidth="1"/>
    <col min="5382" max="5382" width="8.5703125" style="1" customWidth="1"/>
    <col min="5383" max="5383" width="14" style="1" customWidth="1"/>
    <col min="5384" max="5384" width="23.85546875" style="1" bestFit="1" customWidth="1"/>
    <col min="5385" max="5632" width="9.140625" style="1"/>
    <col min="5633" max="5633" width="36" style="1" customWidth="1"/>
    <col min="5634" max="5634" width="12.28515625" style="1" customWidth="1"/>
    <col min="5635" max="5635" width="9.85546875" style="1" bestFit="1" customWidth="1"/>
    <col min="5636" max="5636" width="12" style="1" bestFit="1" customWidth="1"/>
    <col min="5637" max="5637" width="19.85546875" style="1" customWidth="1"/>
    <col min="5638" max="5638" width="8.5703125" style="1" customWidth="1"/>
    <col min="5639" max="5639" width="14" style="1" customWidth="1"/>
    <col min="5640" max="5640" width="23.85546875" style="1" bestFit="1" customWidth="1"/>
    <col min="5641" max="5888" width="9.140625" style="1"/>
    <col min="5889" max="5889" width="36" style="1" customWidth="1"/>
    <col min="5890" max="5890" width="12.28515625" style="1" customWidth="1"/>
    <col min="5891" max="5891" width="9.85546875" style="1" bestFit="1" customWidth="1"/>
    <col min="5892" max="5892" width="12" style="1" bestFit="1" customWidth="1"/>
    <col min="5893" max="5893" width="19.85546875" style="1" customWidth="1"/>
    <col min="5894" max="5894" width="8.5703125" style="1" customWidth="1"/>
    <col min="5895" max="5895" width="14" style="1" customWidth="1"/>
    <col min="5896" max="5896" width="23.85546875" style="1" bestFit="1" customWidth="1"/>
    <col min="5897" max="6144" width="9.140625" style="1"/>
    <col min="6145" max="6145" width="36" style="1" customWidth="1"/>
    <col min="6146" max="6146" width="12.28515625" style="1" customWidth="1"/>
    <col min="6147" max="6147" width="9.85546875" style="1" bestFit="1" customWidth="1"/>
    <col min="6148" max="6148" width="12" style="1" bestFit="1" customWidth="1"/>
    <col min="6149" max="6149" width="19.85546875" style="1" customWidth="1"/>
    <col min="6150" max="6150" width="8.5703125" style="1" customWidth="1"/>
    <col min="6151" max="6151" width="14" style="1" customWidth="1"/>
    <col min="6152" max="6152" width="23.85546875" style="1" bestFit="1" customWidth="1"/>
    <col min="6153" max="6400" width="9.140625" style="1"/>
    <col min="6401" max="6401" width="36" style="1" customWidth="1"/>
    <col min="6402" max="6402" width="12.28515625" style="1" customWidth="1"/>
    <col min="6403" max="6403" width="9.85546875" style="1" bestFit="1" customWidth="1"/>
    <col min="6404" max="6404" width="12" style="1" bestFit="1" customWidth="1"/>
    <col min="6405" max="6405" width="19.85546875" style="1" customWidth="1"/>
    <col min="6406" max="6406" width="8.5703125" style="1" customWidth="1"/>
    <col min="6407" max="6407" width="14" style="1" customWidth="1"/>
    <col min="6408" max="6408" width="23.85546875" style="1" bestFit="1" customWidth="1"/>
    <col min="6409" max="6656" width="9.140625" style="1"/>
    <col min="6657" max="6657" width="36" style="1" customWidth="1"/>
    <col min="6658" max="6658" width="12.28515625" style="1" customWidth="1"/>
    <col min="6659" max="6659" width="9.85546875" style="1" bestFit="1" customWidth="1"/>
    <col min="6660" max="6660" width="12" style="1" bestFit="1" customWidth="1"/>
    <col min="6661" max="6661" width="19.85546875" style="1" customWidth="1"/>
    <col min="6662" max="6662" width="8.5703125" style="1" customWidth="1"/>
    <col min="6663" max="6663" width="14" style="1" customWidth="1"/>
    <col min="6664" max="6664" width="23.85546875" style="1" bestFit="1" customWidth="1"/>
    <col min="6665" max="6912" width="9.140625" style="1"/>
    <col min="6913" max="6913" width="36" style="1" customWidth="1"/>
    <col min="6914" max="6914" width="12.28515625" style="1" customWidth="1"/>
    <col min="6915" max="6915" width="9.85546875" style="1" bestFit="1" customWidth="1"/>
    <col min="6916" max="6916" width="12" style="1" bestFit="1" customWidth="1"/>
    <col min="6917" max="6917" width="19.85546875" style="1" customWidth="1"/>
    <col min="6918" max="6918" width="8.5703125" style="1" customWidth="1"/>
    <col min="6919" max="6919" width="14" style="1" customWidth="1"/>
    <col min="6920" max="6920" width="23.85546875" style="1" bestFit="1" customWidth="1"/>
    <col min="6921" max="7168" width="9.140625" style="1"/>
    <col min="7169" max="7169" width="36" style="1" customWidth="1"/>
    <col min="7170" max="7170" width="12.28515625" style="1" customWidth="1"/>
    <col min="7171" max="7171" width="9.85546875" style="1" bestFit="1" customWidth="1"/>
    <col min="7172" max="7172" width="12" style="1" bestFit="1" customWidth="1"/>
    <col min="7173" max="7173" width="19.85546875" style="1" customWidth="1"/>
    <col min="7174" max="7174" width="8.5703125" style="1" customWidth="1"/>
    <col min="7175" max="7175" width="14" style="1" customWidth="1"/>
    <col min="7176" max="7176" width="23.85546875" style="1" bestFit="1" customWidth="1"/>
    <col min="7177" max="7424" width="9.140625" style="1"/>
    <col min="7425" max="7425" width="36" style="1" customWidth="1"/>
    <col min="7426" max="7426" width="12.28515625" style="1" customWidth="1"/>
    <col min="7427" max="7427" width="9.85546875" style="1" bestFit="1" customWidth="1"/>
    <col min="7428" max="7428" width="12" style="1" bestFit="1" customWidth="1"/>
    <col min="7429" max="7429" width="19.85546875" style="1" customWidth="1"/>
    <col min="7430" max="7430" width="8.5703125" style="1" customWidth="1"/>
    <col min="7431" max="7431" width="14" style="1" customWidth="1"/>
    <col min="7432" max="7432" width="23.85546875" style="1" bestFit="1" customWidth="1"/>
    <col min="7433" max="7680" width="9.140625" style="1"/>
    <col min="7681" max="7681" width="36" style="1" customWidth="1"/>
    <col min="7682" max="7682" width="12.28515625" style="1" customWidth="1"/>
    <col min="7683" max="7683" width="9.85546875" style="1" bestFit="1" customWidth="1"/>
    <col min="7684" max="7684" width="12" style="1" bestFit="1" customWidth="1"/>
    <col min="7685" max="7685" width="19.85546875" style="1" customWidth="1"/>
    <col min="7686" max="7686" width="8.5703125" style="1" customWidth="1"/>
    <col min="7687" max="7687" width="14" style="1" customWidth="1"/>
    <col min="7688" max="7688" width="23.85546875" style="1" bestFit="1" customWidth="1"/>
    <col min="7689" max="7936" width="9.140625" style="1"/>
    <col min="7937" max="7937" width="36" style="1" customWidth="1"/>
    <col min="7938" max="7938" width="12.28515625" style="1" customWidth="1"/>
    <col min="7939" max="7939" width="9.85546875" style="1" bestFit="1" customWidth="1"/>
    <col min="7940" max="7940" width="12" style="1" bestFit="1" customWidth="1"/>
    <col min="7941" max="7941" width="19.85546875" style="1" customWidth="1"/>
    <col min="7942" max="7942" width="8.5703125" style="1" customWidth="1"/>
    <col min="7943" max="7943" width="14" style="1" customWidth="1"/>
    <col min="7944" max="7944" width="23.85546875" style="1" bestFit="1" customWidth="1"/>
    <col min="7945" max="8192" width="9.140625" style="1"/>
    <col min="8193" max="8193" width="36" style="1" customWidth="1"/>
    <col min="8194" max="8194" width="12.28515625" style="1" customWidth="1"/>
    <col min="8195" max="8195" width="9.85546875" style="1" bestFit="1" customWidth="1"/>
    <col min="8196" max="8196" width="12" style="1" bestFit="1" customWidth="1"/>
    <col min="8197" max="8197" width="19.85546875" style="1" customWidth="1"/>
    <col min="8198" max="8198" width="8.5703125" style="1" customWidth="1"/>
    <col min="8199" max="8199" width="14" style="1" customWidth="1"/>
    <col min="8200" max="8200" width="23.85546875" style="1" bestFit="1" customWidth="1"/>
    <col min="8201" max="8448" width="9.140625" style="1"/>
    <col min="8449" max="8449" width="36" style="1" customWidth="1"/>
    <col min="8450" max="8450" width="12.28515625" style="1" customWidth="1"/>
    <col min="8451" max="8451" width="9.85546875" style="1" bestFit="1" customWidth="1"/>
    <col min="8452" max="8452" width="12" style="1" bestFit="1" customWidth="1"/>
    <col min="8453" max="8453" width="19.85546875" style="1" customWidth="1"/>
    <col min="8454" max="8454" width="8.5703125" style="1" customWidth="1"/>
    <col min="8455" max="8455" width="14" style="1" customWidth="1"/>
    <col min="8456" max="8456" width="23.85546875" style="1" bestFit="1" customWidth="1"/>
    <col min="8457" max="8704" width="9.140625" style="1"/>
    <col min="8705" max="8705" width="36" style="1" customWidth="1"/>
    <col min="8706" max="8706" width="12.28515625" style="1" customWidth="1"/>
    <col min="8707" max="8707" width="9.85546875" style="1" bestFit="1" customWidth="1"/>
    <col min="8708" max="8708" width="12" style="1" bestFit="1" customWidth="1"/>
    <col min="8709" max="8709" width="19.85546875" style="1" customWidth="1"/>
    <col min="8710" max="8710" width="8.5703125" style="1" customWidth="1"/>
    <col min="8711" max="8711" width="14" style="1" customWidth="1"/>
    <col min="8712" max="8712" width="23.85546875" style="1" bestFit="1" customWidth="1"/>
    <col min="8713" max="8960" width="9.140625" style="1"/>
    <col min="8961" max="8961" width="36" style="1" customWidth="1"/>
    <col min="8962" max="8962" width="12.28515625" style="1" customWidth="1"/>
    <col min="8963" max="8963" width="9.85546875" style="1" bestFit="1" customWidth="1"/>
    <col min="8964" max="8964" width="12" style="1" bestFit="1" customWidth="1"/>
    <col min="8965" max="8965" width="19.85546875" style="1" customWidth="1"/>
    <col min="8966" max="8966" width="8.5703125" style="1" customWidth="1"/>
    <col min="8967" max="8967" width="14" style="1" customWidth="1"/>
    <col min="8968" max="8968" width="23.85546875" style="1" bestFit="1" customWidth="1"/>
    <col min="8969" max="9216" width="9.140625" style="1"/>
    <col min="9217" max="9217" width="36" style="1" customWidth="1"/>
    <col min="9218" max="9218" width="12.28515625" style="1" customWidth="1"/>
    <col min="9219" max="9219" width="9.85546875" style="1" bestFit="1" customWidth="1"/>
    <col min="9220" max="9220" width="12" style="1" bestFit="1" customWidth="1"/>
    <col min="9221" max="9221" width="19.85546875" style="1" customWidth="1"/>
    <col min="9222" max="9222" width="8.5703125" style="1" customWidth="1"/>
    <col min="9223" max="9223" width="14" style="1" customWidth="1"/>
    <col min="9224" max="9224" width="23.85546875" style="1" bestFit="1" customWidth="1"/>
    <col min="9225" max="9472" width="9.140625" style="1"/>
    <col min="9473" max="9473" width="36" style="1" customWidth="1"/>
    <col min="9474" max="9474" width="12.28515625" style="1" customWidth="1"/>
    <col min="9475" max="9475" width="9.85546875" style="1" bestFit="1" customWidth="1"/>
    <col min="9476" max="9476" width="12" style="1" bestFit="1" customWidth="1"/>
    <col min="9477" max="9477" width="19.85546875" style="1" customWidth="1"/>
    <col min="9478" max="9478" width="8.5703125" style="1" customWidth="1"/>
    <col min="9479" max="9479" width="14" style="1" customWidth="1"/>
    <col min="9480" max="9480" width="23.85546875" style="1" bestFit="1" customWidth="1"/>
    <col min="9481" max="9728" width="9.140625" style="1"/>
    <col min="9729" max="9729" width="36" style="1" customWidth="1"/>
    <col min="9730" max="9730" width="12.28515625" style="1" customWidth="1"/>
    <col min="9731" max="9731" width="9.85546875" style="1" bestFit="1" customWidth="1"/>
    <col min="9732" max="9732" width="12" style="1" bestFit="1" customWidth="1"/>
    <col min="9733" max="9733" width="19.85546875" style="1" customWidth="1"/>
    <col min="9734" max="9734" width="8.5703125" style="1" customWidth="1"/>
    <col min="9735" max="9735" width="14" style="1" customWidth="1"/>
    <col min="9736" max="9736" width="23.85546875" style="1" bestFit="1" customWidth="1"/>
    <col min="9737" max="9984" width="9.140625" style="1"/>
    <col min="9985" max="9985" width="36" style="1" customWidth="1"/>
    <col min="9986" max="9986" width="12.28515625" style="1" customWidth="1"/>
    <col min="9987" max="9987" width="9.85546875" style="1" bestFit="1" customWidth="1"/>
    <col min="9988" max="9988" width="12" style="1" bestFit="1" customWidth="1"/>
    <col min="9989" max="9989" width="19.85546875" style="1" customWidth="1"/>
    <col min="9990" max="9990" width="8.5703125" style="1" customWidth="1"/>
    <col min="9991" max="9991" width="14" style="1" customWidth="1"/>
    <col min="9992" max="9992" width="23.85546875" style="1" bestFit="1" customWidth="1"/>
    <col min="9993" max="10240" width="9.140625" style="1"/>
    <col min="10241" max="10241" width="36" style="1" customWidth="1"/>
    <col min="10242" max="10242" width="12.28515625" style="1" customWidth="1"/>
    <col min="10243" max="10243" width="9.85546875" style="1" bestFit="1" customWidth="1"/>
    <col min="10244" max="10244" width="12" style="1" bestFit="1" customWidth="1"/>
    <col min="10245" max="10245" width="19.85546875" style="1" customWidth="1"/>
    <col min="10246" max="10246" width="8.5703125" style="1" customWidth="1"/>
    <col min="10247" max="10247" width="14" style="1" customWidth="1"/>
    <col min="10248" max="10248" width="23.85546875" style="1" bestFit="1" customWidth="1"/>
    <col min="10249" max="10496" width="9.140625" style="1"/>
    <col min="10497" max="10497" width="36" style="1" customWidth="1"/>
    <col min="10498" max="10498" width="12.28515625" style="1" customWidth="1"/>
    <col min="10499" max="10499" width="9.85546875" style="1" bestFit="1" customWidth="1"/>
    <col min="10500" max="10500" width="12" style="1" bestFit="1" customWidth="1"/>
    <col min="10501" max="10501" width="19.85546875" style="1" customWidth="1"/>
    <col min="10502" max="10502" width="8.5703125" style="1" customWidth="1"/>
    <col min="10503" max="10503" width="14" style="1" customWidth="1"/>
    <col min="10504" max="10504" width="23.85546875" style="1" bestFit="1" customWidth="1"/>
    <col min="10505" max="10752" width="9.140625" style="1"/>
    <col min="10753" max="10753" width="36" style="1" customWidth="1"/>
    <col min="10754" max="10754" width="12.28515625" style="1" customWidth="1"/>
    <col min="10755" max="10755" width="9.85546875" style="1" bestFit="1" customWidth="1"/>
    <col min="10756" max="10756" width="12" style="1" bestFit="1" customWidth="1"/>
    <col min="10757" max="10757" width="19.85546875" style="1" customWidth="1"/>
    <col min="10758" max="10758" width="8.5703125" style="1" customWidth="1"/>
    <col min="10759" max="10759" width="14" style="1" customWidth="1"/>
    <col min="10760" max="10760" width="23.85546875" style="1" bestFit="1" customWidth="1"/>
    <col min="10761" max="11008" width="9.140625" style="1"/>
    <col min="11009" max="11009" width="36" style="1" customWidth="1"/>
    <col min="11010" max="11010" width="12.28515625" style="1" customWidth="1"/>
    <col min="11011" max="11011" width="9.85546875" style="1" bestFit="1" customWidth="1"/>
    <col min="11012" max="11012" width="12" style="1" bestFit="1" customWidth="1"/>
    <col min="11013" max="11013" width="19.85546875" style="1" customWidth="1"/>
    <col min="11014" max="11014" width="8.5703125" style="1" customWidth="1"/>
    <col min="11015" max="11015" width="14" style="1" customWidth="1"/>
    <col min="11016" max="11016" width="23.85546875" style="1" bestFit="1" customWidth="1"/>
    <col min="11017" max="11264" width="9.140625" style="1"/>
    <col min="11265" max="11265" width="36" style="1" customWidth="1"/>
    <col min="11266" max="11266" width="12.28515625" style="1" customWidth="1"/>
    <col min="11267" max="11267" width="9.85546875" style="1" bestFit="1" customWidth="1"/>
    <col min="11268" max="11268" width="12" style="1" bestFit="1" customWidth="1"/>
    <col min="11269" max="11269" width="19.85546875" style="1" customWidth="1"/>
    <col min="11270" max="11270" width="8.5703125" style="1" customWidth="1"/>
    <col min="11271" max="11271" width="14" style="1" customWidth="1"/>
    <col min="11272" max="11272" width="23.85546875" style="1" bestFit="1" customWidth="1"/>
    <col min="11273" max="11520" width="9.140625" style="1"/>
    <col min="11521" max="11521" width="36" style="1" customWidth="1"/>
    <col min="11522" max="11522" width="12.28515625" style="1" customWidth="1"/>
    <col min="11523" max="11523" width="9.85546875" style="1" bestFit="1" customWidth="1"/>
    <col min="11524" max="11524" width="12" style="1" bestFit="1" customWidth="1"/>
    <col min="11525" max="11525" width="19.85546875" style="1" customWidth="1"/>
    <col min="11526" max="11526" width="8.5703125" style="1" customWidth="1"/>
    <col min="11527" max="11527" width="14" style="1" customWidth="1"/>
    <col min="11528" max="11528" width="23.85546875" style="1" bestFit="1" customWidth="1"/>
    <col min="11529" max="11776" width="9.140625" style="1"/>
    <col min="11777" max="11777" width="36" style="1" customWidth="1"/>
    <col min="11778" max="11778" width="12.28515625" style="1" customWidth="1"/>
    <col min="11779" max="11779" width="9.85546875" style="1" bestFit="1" customWidth="1"/>
    <col min="11780" max="11780" width="12" style="1" bestFit="1" customWidth="1"/>
    <col min="11781" max="11781" width="19.85546875" style="1" customWidth="1"/>
    <col min="11782" max="11782" width="8.5703125" style="1" customWidth="1"/>
    <col min="11783" max="11783" width="14" style="1" customWidth="1"/>
    <col min="11784" max="11784" width="23.85546875" style="1" bestFit="1" customWidth="1"/>
    <col min="11785" max="12032" width="9.140625" style="1"/>
    <col min="12033" max="12033" width="36" style="1" customWidth="1"/>
    <col min="12034" max="12034" width="12.28515625" style="1" customWidth="1"/>
    <col min="12035" max="12035" width="9.85546875" style="1" bestFit="1" customWidth="1"/>
    <col min="12036" max="12036" width="12" style="1" bestFit="1" customWidth="1"/>
    <col min="12037" max="12037" width="19.85546875" style="1" customWidth="1"/>
    <col min="12038" max="12038" width="8.5703125" style="1" customWidth="1"/>
    <col min="12039" max="12039" width="14" style="1" customWidth="1"/>
    <col min="12040" max="12040" width="23.85546875" style="1" bestFit="1" customWidth="1"/>
    <col min="12041" max="12288" width="9.140625" style="1"/>
    <col min="12289" max="12289" width="36" style="1" customWidth="1"/>
    <col min="12290" max="12290" width="12.28515625" style="1" customWidth="1"/>
    <col min="12291" max="12291" width="9.85546875" style="1" bestFit="1" customWidth="1"/>
    <col min="12292" max="12292" width="12" style="1" bestFit="1" customWidth="1"/>
    <col min="12293" max="12293" width="19.85546875" style="1" customWidth="1"/>
    <col min="12294" max="12294" width="8.5703125" style="1" customWidth="1"/>
    <col min="12295" max="12295" width="14" style="1" customWidth="1"/>
    <col min="12296" max="12296" width="23.85546875" style="1" bestFit="1" customWidth="1"/>
    <col min="12297" max="12544" width="9.140625" style="1"/>
    <col min="12545" max="12545" width="36" style="1" customWidth="1"/>
    <col min="12546" max="12546" width="12.28515625" style="1" customWidth="1"/>
    <col min="12547" max="12547" width="9.85546875" style="1" bestFit="1" customWidth="1"/>
    <col min="12548" max="12548" width="12" style="1" bestFit="1" customWidth="1"/>
    <col min="12549" max="12549" width="19.85546875" style="1" customWidth="1"/>
    <col min="12550" max="12550" width="8.5703125" style="1" customWidth="1"/>
    <col min="12551" max="12551" width="14" style="1" customWidth="1"/>
    <col min="12552" max="12552" width="23.85546875" style="1" bestFit="1" customWidth="1"/>
    <col min="12553" max="12800" width="9.140625" style="1"/>
    <col min="12801" max="12801" width="36" style="1" customWidth="1"/>
    <col min="12802" max="12802" width="12.28515625" style="1" customWidth="1"/>
    <col min="12803" max="12803" width="9.85546875" style="1" bestFit="1" customWidth="1"/>
    <col min="12804" max="12804" width="12" style="1" bestFit="1" customWidth="1"/>
    <col min="12805" max="12805" width="19.85546875" style="1" customWidth="1"/>
    <col min="12806" max="12806" width="8.5703125" style="1" customWidth="1"/>
    <col min="12807" max="12807" width="14" style="1" customWidth="1"/>
    <col min="12808" max="12808" width="23.85546875" style="1" bestFit="1" customWidth="1"/>
    <col min="12809" max="13056" width="9.140625" style="1"/>
    <col min="13057" max="13057" width="36" style="1" customWidth="1"/>
    <col min="13058" max="13058" width="12.28515625" style="1" customWidth="1"/>
    <col min="13059" max="13059" width="9.85546875" style="1" bestFit="1" customWidth="1"/>
    <col min="13060" max="13060" width="12" style="1" bestFit="1" customWidth="1"/>
    <col min="13061" max="13061" width="19.85546875" style="1" customWidth="1"/>
    <col min="13062" max="13062" width="8.5703125" style="1" customWidth="1"/>
    <col min="13063" max="13063" width="14" style="1" customWidth="1"/>
    <col min="13064" max="13064" width="23.85546875" style="1" bestFit="1" customWidth="1"/>
    <col min="13065" max="13312" width="9.140625" style="1"/>
    <col min="13313" max="13313" width="36" style="1" customWidth="1"/>
    <col min="13314" max="13314" width="12.28515625" style="1" customWidth="1"/>
    <col min="13315" max="13315" width="9.85546875" style="1" bestFit="1" customWidth="1"/>
    <col min="13316" max="13316" width="12" style="1" bestFit="1" customWidth="1"/>
    <col min="13317" max="13317" width="19.85546875" style="1" customWidth="1"/>
    <col min="13318" max="13318" width="8.5703125" style="1" customWidth="1"/>
    <col min="13319" max="13319" width="14" style="1" customWidth="1"/>
    <col min="13320" max="13320" width="23.85546875" style="1" bestFit="1" customWidth="1"/>
    <col min="13321" max="13568" width="9.140625" style="1"/>
    <col min="13569" max="13569" width="36" style="1" customWidth="1"/>
    <col min="13570" max="13570" width="12.28515625" style="1" customWidth="1"/>
    <col min="13571" max="13571" width="9.85546875" style="1" bestFit="1" customWidth="1"/>
    <col min="13572" max="13572" width="12" style="1" bestFit="1" customWidth="1"/>
    <col min="13573" max="13573" width="19.85546875" style="1" customWidth="1"/>
    <col min="13574" max="13574" width="8.5703125" style="1" customWidth="1"/>
    <col min="13575" max="13575" width="14" style="1" customWidth="1"/>
    <col min="13576" max="13576" width="23.85546875" style="1" bestFit="1" customWidth="1"/>
    <col min="13577" max="13824" width="9.140625" style="1"/>
    <col min="13825" max="13825" width="36" style="1" customWidth="1"/>
    <col min="13826" max="13826" width="12.28515625" style="1" customWidth="1"/>
    <col min="13827" max="13827" width="9.85546875" style="1" bestFit="1" customWidth="1"/>
    <col min="13828" max="13828" width="12" style="1" bestFit="1" customWidth="1"/>
    <col min="13829" max="13829" width="19.85546875" style="1" customWidth="1"/>
    <col min="13830" max="13830" width="8.5703125" style="1" customWidth="1"/>
    <col min="13831" max="13831" width="14" style="1" customWidth="1"/>
    <col min="13832" max="13832" width="23.85546875" style="1" bestFit="1" customWidth="1"/>
    <col min="13833" max="14080" width="9.140625" style="1"/>
    <col min="14081" max="14081" width="36" style="1" customWidth="1"/>
    <col min="14082" max="14082" width="12.28515625" style="1" customWidth="1"/>
    <col min="14083" max="14083" width="9.85546875" style="1" bestFit="1" customWidth="1"/>
    <col min="14084" max="14084" width="12" style="1" bestFit="1" customWidth="1"/>
    <col min="14085" max="14085" width="19.85546875" style="1" customWidth="1"/>
    <col min="14086" max="14086" width="8.5703125" style="1" customWidth="1"/>
    <col min="14087" max="14087" width="14" style="1" customWidth="1"/>
    <col min="14088" max="14088" width="23.85546875" style="1" bestFit="1" customWidth="1"/>
    <col min="14089" max="14336" width="9.140625" style="1"/>
    <col min="14337" max="14337" width="36" style="1" customWidth="1"/>
    <col min="14338" max="14338" width="12.28515625" style="1" customWidth="1"/>
    <col min="14339" max="14339" width="9.85546875" style="1" bestFit="1" customWidth="1"/>
    <col min="14340" max="14340" width="12" style="1" bestFit="1" customWidth="1"/>
    <col min="14341" max="14341" width="19.85546875" style="1" customWidth="1"/>
    <col min="14342" max="14342" width="8.5703125" style="1" customWidth="1"/>
    <col min="14343" max="14343" width="14" style="1" customWidth="1"/>
    <col min="14344" max="14344" width="23.85546875" style="1" bestFit="1" customWidth="1"/>
    <col min="14345" max="14592" width="9.140625" style="1"/>
    <col min="14593" max="14593" width="36" style="1" customWidth="1"/>
    <col min="14594" max="14594" width="12.28515625" style="1" customWidth="1"/>
    <col min="14595" max="14595" width="9.85546875" style="1" bestFit="1" customWidth="1"/>
    <col min="14596" max="14596" width="12" style="1" bestFit="1" customWidth="1"/>
    <col min="14597" max="14597" width="19.85546875" style="1" customWidth="1"/>
    <col min="14598" max="14598" width="8.5703125" style="1" customWidth="1"/>
    <col min="14599" max="14599" width="14" style="1" customWidth="1"/>
    <col min="14600" max="14600" width="23.85546875" style="1" bestFit="1" customWidth="1"/>
    <col min="14601" max="14848" width="9.140625" style="1"/>
    <col min="14849" max="14849" width="36" style="1" customWidth="1"/>
    <col min="14850" max="14850" width="12.28515625" style="1" customWidth="1"/>
    <col min="14851" max="14851" width="9.85546875" style="1" bestFit="1" customWidth="1"/>
    <col min="14852" max="14852" width="12" style="1" bestFit="1" customWidth="1"/>
    <col min="14853" max="14853" width="19.85546875" style="1" customWidth="1"/>
    <col min="14854" max="14854" width="8.5703125" style="1" customWidth="1"/>
    <col min="14855" max="14855" width="14" style="1" customWidth="1"/>
    <col min="14856" max="14856" width="23.85546875" style="1" bestFit="1" customWidth="1"/>
    <col min="14857" max="15104" width="9.140625" style="1"/>
    <col min="15105" max="15105" width="36" style="1" customWidth="1"/>
    <col min="15106" max="15106" width="12.28515625" style="1" customWidth="1"/>
    <col min="15107" max="15107" width="9.85546875" style="1" bestFit="1" customWidth="1"/>
    <col min="15108" max="15108" width="12" style="1" bestFit="1" customWidth="1"/>
    <col min="15109" max="15109" width="19.85546875" style="1" customWidth="1"/>
    <col min="15110" max="15110" width="8.5703125" style="1" customWidth="1"/>
    <col min="15111" max="15111" width="14" style="1" customWidth="1"/>
    <col min="15112" max="15112" width="23.85546875" style="1" bestFit="1" customWidth="1"/>
    <col min="15113" max="15360" width="9.140625" style="1"/>
    <col min="15361" max="15361" width="36" style="1" customWidth="1"/>
    <col min="15362" max="15362" width="12.28515625" style="1" customWidth="1"/>
    <col min="15363" max="15363" width="9.85546875" style="1" bestFit="1" customWidth="1"/>
    <col min="15364" max="15364" width="12" style="1" bestFit="1" customWidth="1"/>
    <col min="15365" max="15365" width="19.85546875" style="1" customWidth="1"/>
    <col min="15366" max="15366" width="8.5703125" style="1" customWidth="1"/>
    <col min="15367" max="15367" width="14" style="1" customWidth="1"/>
    <col min="15368" max="15368" width="23.85546875" style="1" bestFit="1" customWidth="1"/>
    <col min="15369" max="15616" width="9.140625" style="1"/>
    <col min="15617" max="15617" width="36" style="1" customWidth="1"/>
    <col min="15618" max="15618" width="12.28515625" style="1" customWidth="1"/>
    <col min="15619" max="15619" width="9.85546875" style="1" bestFit="1" customWidth="1"/>
    <col min="15620" max="15620" width="12" style="1" bestFit="1" customWidth="1"/>
    <col min="15621" max="15621" width="19.85546875" style="1" customWidth="1"/>
    <col min="15622" max="15622" width="8.5703125" style="1" customWidth="1"/>
    <col min="15623" max="15623" width="14" style="1" customWidth="1"/>
    <col min="15624" max="15624" width="23.85546875" style="1" bestFit="1" customWidth="1"/>
    <col min="15625" max="15872" width="9.140625" style="1"/>
    <col min="15873" max="15873" width="36" style="1" customWidth="1"/>
    <col min="15874" max="15874" width="12.28515625" style="1" customWidth="1"/>
    <col min="15875" max="15875" width="9.85546875" style="1" bestFit="1" customWidth="1"/>
    <col min="15876" max="15876" width="12" style="1" bestFit="1" customWidth="1"/>
    <col min="15877" max="15877" width="19.85546875" style="1" customWidth="1"/>
    <col min="15878" max="15878" width="8.5703125" style="1" customWidth="1"/>
    <col min="15879" max="15879" width="14" style="1" customWidth="1"/>
    <col min="15880" max="15880" width="23.85546875" style="1" bestFit="1" customWidth="1"/>
    <col min="15881" max="16128" width="9.140625" style="1"/>
    <col min="16129" max="16129" width="36" style="1" customWidth="1"/>
    <col min="16130" max="16130" width="12.28515625" style="1" customWidth="1"/>
    <col min="16131" max="16131" width="9.85546875" style="1" bestFit="1" customWidth="1"/>
    <col min="16132" max="16132" width="12" style="1" bestFit="1" customWidth="1"/>
    <col min="16133" max="16133" width="19.85546875" style="1" customWidth="1"/>
    <col min="16134" max="16134" width="8.5703125" style="1" customWidth="1"/>
    <col min="16135" max="16135" width="14" style="1" customWidth="1"/>
    <col min="16136" max="16136" width="23.85546875" style="1" bestFit="1" customWidth="1"/>
    <col min="16137" max="16384" width="9.140625" style="1"/>
  </cols>
  <sheetData>
    <row r="1" spans="1:8">
      <c r="A1" s="332" t="s">
        <v>232</v>
      </c>
      <c r="B1" s="332"/>
      <c r="C1" s="332"/>
      <c r="D1" s="332"/>
      <c r="E1" s="332"/>
      <c r="F1" s="332"/>
      <c r="G1" s="332"/>
    </row>
    <row r="2" spans="1:8">
      <c r="A2" s="332" t="s">
        <v>217</v>
      </c>
      <c r="B2" s="332"/>
      <c r="C2" s="332"/>
      <c r="D2" s="332"/>
      <c r="E2" s="332"/>
      <c r="F2" s="332"/>
      <c r="G2" s="332"/>
    </row>
    <row r="3" spans="1:8" ht="15" customHeight="1">
      <c r="A3" s="418" t="s">
        <v>218</v>
      </c>
      <c r="B3" s="418" t="s">
        <v>219</v>
      </c>
      <c r="C3" s="418" t="s">
        <v>233</v>
      </c>
      <c r="D3" s="333" t="s">
        <v>220</v>
      </c>
      <c r="E3" s="333" t="s">
        <v>221</v>
      </c>
      <c r="F3" s="333" t="s">
        <v>222</v>
      </c>
      <c r="G3" s="333" t="s">
        <v>234</v>
      </c>
    </row>
    <row r="4" spans="1:8" ht="15" customHeight="1">
      <c r="A4" s="419"/>
      <c r="B4" s="419"/>
      <c r="C4" s="419"/>
      <c r="D4" s="334"/>
      <c r="E4" s="334"/>
      <c r="F4" s="334"/>
      <c r="G4" s="334"/>
    </row>
    <row r="5" spans="1:8" s="42" customFormat="1" ht="29.25" customHeight="1">
      <c r="A5" s="38" t="s">
        <v>235</v>
      </c>
      <c r="B5" s="39" t="s">
        <v>22</v>
      </c>
      <c r="C5" s="40">
        <v>41099</v>
      </c>
      <c r="D5" s="40">
        <v>42925</v>
      </c>
      <c r="E5" s="420">
        <v>950000000</v>
      </c>
      <c r="F5" s="421">
        <v>4.25</v>
      </c>
      <c r="G5" s="41">
        <v>42925</v>
      </c>
    </row>
    <row r="6" spans="1:8" s="47" customFormat="1" ht="16.5" customHeight="1">
      <c r="A6" s="422"/>
      <c r="B6" s="43" t="s">
        <v>225</v>
      </c>
      <c r="C6" s="45"/>
      <c r="D6" s="45"/>
      <c r="E6" s="423">
        <f>E5*1.95583</f>
        <v>1858038500</v>
      </c>
      <c r="F6" s="424"/>
      <c r="G6" s="46"/>
    </row>
    <row r="7" spans="1:8" s="42" customFormat="1" ht="29.25" customHeight="1">
      <c r="A7" s="38" t="s">
        <v>236</v>
      </c>
      <c r="B7" s="39" t="s">
        <v>22</v>
      </c>
      <c r="C7" s="40">
        <v>41823</v>
      </c>
      <c r="D7" s="40">
        <v>45538</v>
      </c>
      <c r="E7" s="420">
        <v>1493000000</v>
      </c>
      <c r="F7" s="421">
        <v>2.95</v>
      </c>
      <c r="G7" s="41">
        <v>42981</v>
      </c>
    </row>
    <row r="8" spans="1:8" s="47" customFormat="1" ht="16.5" customHeight="1">
      <c r="A8" s="43"/>
      <c r="B8" s="43" t="s">
        <v>225</v>
      </c>
      <c r="C8" s="45"/>
      <c r="D8" s="45"/>
      <c r="E8" s="423">
        <f>E7*1.95583</f>
        <v>2920054190</v>
      </c>
      <c r="F8" s="424"/>
      <c r="G8" s="45"/>
    </row>
    <row r="9" spans="1:8" s="42" customFormat="1" ht="29.25" customHeight="1">
      <c r="A9" s="38" t="s">
        <v>237</v>
      </c>
      <c r="B9" s="39" t="s">
        <v>22</v>
      </c>
      <c r="C9" s="40">
        <v>42089</v>
      </c>
      <c r="D9" s="40">
        <v>44646</v>
      </c>
      <c r="E9" s="420">
        <v>1250000000</v>
      </c>
      <c r="F9" s="421">
        <v>2</v>
      </c>
      <c r="G9" s="41">
        <v>43185</v>
      </c>
    </row>
    <row r="10" spans="1:8" s="47" customFormat="1" ht="16.5" customHeight="1">
      <c r="A10" s="43"/>
      <c r="B10" s="43" t="s">
        <v>225</v>
      </c>
      <c r="C10" s="45"/>
      <c r="D10" s="45"/>
      <c r="E10" s="423">
        <f>E9*1.95583</f>
        <v>2444787500</v>
      </c>
      <c r="F10" s="424"/>
      <c r="G10" s="45"/>
      <c r="H10" s="48"/>
    </row>
    <row r="11" spans="1:8" s="42" customFormat="1" ht="29.25" customHeight="1">
      <c r="A11" s="38" t="s">
        <v>238</v>
      </c>
      <c r="B11" s="39" t="s">
        <v>22</v>
      </c>
      <c r="C11" s="40">
        <v>42089</v>
      </c>
      <c r="D11" s="40">
        <v>46472</v>
      </c>
      <c r="E11" s="420">
        <v>1000000000</v>
      </c>
      <c r="F11" s="425">
        <v>2.625</v>
      </c>
      <c r="G11" s="41">
        <v>43185</v>
      </c>
    </row>
    <row r="12" spans="1:8" s="47" customFormat="1" ht="16.5" customHeight="1">
      <c r="A12" s="43"/>
      <c r="B12" s="43" t="s">
        <v>225</v>
      </c>
      <c r="C12" s="45"/>
      <c r="D12" s="45"/>
      <c r="E12" s="423">
        <f>E11*1.95583</f>
        <v>1955830000</v>
      </c>
      <c r="F12" s="424"/>
      <c r="G12" s="45"/>
    </row>
    <row r="13" spans="1:8" s="42" customFormat="1" ht="29.25" customHeight="1">
      <c r="A13" s="38" t="s">
        <v>239</v>
      </c>
      <c r="B13" s="39" t="s">
        <v>22</v>
      </c>
      <c r="C13" s="40">
        <v>42089</v>
      </c>
      <c r="D13" s="40">
        <v>49394</v>
      </c>
      <c r="E13" s="420">
        <v>900000000</v>
      </c>
      <c r="F13" s="425">
        <v>3.125</v>
      </c>
      <c r="G13" s="41">
        <v>43185</v>
      </c>
    </row>
    <row r="14" spans="1:8" s="47" customFormat="1" ht="16.5" customHeight="1">
      <c r="A14" s="43"/>
      <c r="B14" s="43" t="s">
        <v>225</v>
      </c>
      <c r="C14" s="45"/>
      <c r="D14" s="45"/>
      <c r="E14" s="423">
        <f>E13*1.95583</f>
        <v>1760247000</v>
      </c>
      <c r="F14" s="424"/>
      <c r="G14" s="45"/>
    </row>
    <row r="15" spans="1:8" s="42" customFormat="1" ht="29.25" customHeight="1">
      <c r="A15" s="38" t="s">
        <v>240</v>
      </c>
      <c r="B15" s="39" t="s">
        <v>22</v>
      </c>
      <c r="C15" s="40">
        <v>42450</v>
      </c>
      <c r="D15" s="40">
        <v>45006</v>
      </c>
      <c r="E15" s="420">
        <v>1144000000</v>
      </c>
      <c r="F15" s="425">
        <v>1.875</v>
      </c>
      <c r="G15" s="41">
        <v>43180</v>
      </c>
    </row>
    <row r="16" spans="1:8" s="47" customFormat="1" ht="16.5" customHeight="1">
      <c r="A16" s="43"/>
      <c r="B16" s="43" t="s">
        <v>225</v>
      </c>
      <c r="C16" s="45"/>
      <c r="D16" s="45"/>
      <c r="E16" s="423">
        <f>E15*1.95583</f>
        <v>2237469520</v>
      </c>
      <c r="F16" s="424"/>
      <c r="G16" s="45"/>
    </row>
    <row r="17" spans="1:7" s="42" customFormat="1" ht="29.25" customHeight="1">
      <c r="A17" s="38" t="s">
        <v>241</v>
      </c>
      <c r="B17" s="39" t="s">
        <v>22</v>
      </c>
      <c r="C17" s="40">
        <v>42450</v>
      </c>
      <c r="D17" s="40">
        <v>46833</v>
      </c>
      <c r="E17" s="420">
        <v>850000000</v>
      </c>
      <c r="F17" s="421">
        <v>3</v>
      </c>
      <c r="G17" s="41">
        <v>43180</v>
      </c>
    </row>
    <row r="18" spans="1:7" s="47" customFormat="1" ht="16.5" customHeight="1">
      <c r="A18" s="43"/>
      <c r="B18" s="43" t="s">
        <v>225</v>
      </c>
      <c r="C18" s="44"/>
      <c r="D18" s="45"/>
      <c r="E18" s="423">
        <f>E17*1.95583</f>
        <v>1662455500</v>
      </c>
      <c r="F18" s="426"/>
      <c r="G18" s="45"/>
    </row>
    <row r="19" spans="1:7" ht="24" customHeight="1">
      <c r="A19" s="427" t="s">
        <v>242</v>
      </c>
      <c r="B19" s="427"/>
      <c r="C19" s="427"/>
      <c r="D19" s="427"/>
      <c r="E19" s="428">
        <f>E6+E8+E10+E12+E14+E16+E18</f>
        <v>14838882210</v>
      </c>
      <c r="F19" s="427"/>
      <c r="G19" s="427"/>
    </row>
    <row r="20" spans="1:7">
      <c r="A20" s="29" t="s">
        <v>243</v>
      </c>
      <c r="B20" s="8"/>
      <c r="C20" s="8"/>
      <c r="D20" s="8"/>
      <c r="E20" s="8"/>
      <c r="F20" s="8"/>
      <c r="G20" s="8"/>
    </row>
    <row r="21" spans="1:7">
      <c r="A21" s="8"/>
      <c r="B21" s="8"/>
      <c r="C21" s="8"/>
      <c r="D21" s="8"/>
      <c r="E21" s="8"/>
      <c r="F21" s="8"/>
      <c r="G21" s="8"/>
    </row>
  </sheetData>
  <mergeCells count="9">
    <mergeCell ref="A1:G1"/>
    <mergeCell ref="A2:G2"/>
    <mergeCell ref="A3:A4"/>
    <mergeCell ref="B3:B4"/>
    <mergeCell ref="C3:C4"/>
    <mergeCell ref="D3:D4"/>
    <mergeCell ref="E3:E4"/>
    <mergeCell ref="F3:F4"/>
    <mergeCell ref="G3:G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10" sqref="M10"/>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3" sqref="J3"/>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H29" sqref="H29"/>
    </sheetView>
  </sheetViews>
  <sheetFormatPr defaultRowHeight="15"/>
  <sheetData>
    <row r="1" spans="1:15">
      <c r="A1" s="429" t="s">
        <v>244</v>
      </c>
      <c r="B1" s="429"/>
      <c r="C1" s="429"/>
      <c r="D1" s="429"/>
      <c r="E1" s="429"/>
      <c r="F1" s="429"/>
      <c r="G1" s="429"/>
      <c r="H1" s="429"/>
      <c r="I1" s="429"/>
      <c r="J1" s="429"/>
      <c r="K1" s="429"/>
      <c r="L1" s="429"/>
      <c r="M1" s="429"/>
      <c r="N1" s="429"/>
      <c r="O1" s="429"/>
    </row>
    <row r="2" spans="1:15">
      <c r="A2" s="429" t="s">
        <v>245</v>
      </c>
      <c r="B2" s="429"/>
      <c r="C2" s="429"/>
      <c r="D2" s="429"/>
      <c r="E2" s="429"/>
      <c r="F2" s="429"/>
      <c r="G2" s="429"/>
      <c r="H2" s="429"/>
      <c r="I2" s="429"/>
      <c r="J2" s="429"/>
      <c r="K2" s="429"/>
      <c r="L2" s="429"/>
      <c r="M2" s="429"/>
      <c r="N2" s="429"/>
      <c r="O2" s="429"/>
    </row>
    <row r="3" spans="1:15">
      <c r="A3" s="28"/>
      <c r="B3" s="28"/>
      <c r="C3" s="28"/>
      <c r="D3" s="28"/>
      <c r="E3" s="28"/>
      <c r="F3" s="28"/>
      <c r="G3" s="28"/>
      <c r="H3" s="28"/>
      <c r="I3" s="28"/>
      <c r="J3" s="28"/>
      <c r="K3" s="28"/>
      <c r="L3" s="28"/>
      <c r="M3" s="28"/>
      <c r="N3" s="28"/>
      <c r="O3" s="28"/>
    </row>
    <row r="4" spans="1:15">
      <c r="A4" s="28"/>
      <c r="B4" s="28"/>
      <c r="C4" s="28"/>
      <c r="D4" s="28"/>
      <c r="E4" s="28"/>
      <c r="F4" s="28"/>
      <c r="G4" s="28"/>
      <c r="H4" s="28"/>
      <c r="I4" s="28"/>
      <c r="J4" s="28"/>
      <c r="K4" s="28"/>
      <c r="L4" s="28"/>
      <c r="M4" s="28"/>
      <c r="N4" s="28"/>
      <c r="O4" s="28"/>
    </row>
    <row r="5" spans="1:15">
      <c r="A5" s="28"/>
      <c r="B5" s="28"/>
      <c r="C5" s="28"/>
      <c r="D5" s="28"/>
      <c r="E5" s="28"/>
      <c r="F5" s="28"/>
      <c r="G5" s="28"/>
      <c r="H5" s="28"/>
      <c r="I5" s="28"/>
      <c r="J5" s="28"/>
      <c r="K5" s="28"/>
      <c r="L5" s="28"/>
      <c r="M5" s="28"/>
      <c r="N5" s="28"/>
      <c r="O5" s="28"/>
    </row>
    <row r="6" spans="1:15">
      <c r="A6" s="28"/>
      <c r="B6" s="28"/>
      <c r="C6" s="28"/>
      <c r="D6" s="28"/>
      <c r="E6" s="28"/>
      <c r="F6" s="28"/>
      <c r="G6" s="28"/>
      <c r="H6" s="28"/>
      <c r="I6" s="28"/>
      <c r="J6" s="28"/>
      <c r="K6" s="28"/>
      <c r="L6" s="28"/>
      <c r="M6" s="28"/>
      <c r="N6" s="28"/>
      <c r="O6" s="28"/>
    </row>
    <row r="7" spans="1:15">
      <c r="A7" s="28"/>
      <c r="B7" s="28"/>
      <c r="C7" s="28"/>
      <c r="D7" s="28"/>
      <c r="E7" s="28"/>
      <c r="F7" s="28"/>
      <c r="G7" s="28"/>
      <c r="H7" s="28"/>
      <c r="I7" s="28"/>
      <c r="J7" s="28"/>
      <c r="K7" s="28"/>
      <c r="L7" s="28"/>
      <c r="M7" s="28"/>
      <c r="N7" s="28"/>
      <c r="O7" s="28"/>
    </row>
    <row r="8" spans="1:15">
      <c r="A8" s="28"/>
      <c r="B8" s="28"/>
      <c r="C8" s="28"/>
      <c r="D8" s="28"/>
      <c r="E8" s="28"/>
      <c r="F8" s="28"/>
      <c r="G8" s="28"/>
      <c r="H8" s="28"/>
      <c r="I8" s="28"/>
      <c r="J8" s="28"/>
      <c r="K8" s="28"/>
      <c r="L8" s="28"/>
      <c r="M8" s="28"/>
      <c r="N8" s="28"/>
      <c r="O8" s="28"/>
    </row>
    <row r="9" spans="1:15">
      <c r="A9" s="28"/>
      <c r="B9" s="28"/>
      <c r="C9" s="28"/>
      <c r="D9" s="28"/>
      <c r="E9" s="28"/>
      <c r="F9" s="28"/>
      <c r="G9" s="28"/>
      <c r="H9" s="28"/>
      <c r="I9" s="28"/>
      <c r="J9" s="28"/>
      <c r="K9" s="28"/>
      <c r="L9" s="28"/>
      <c r="M9" s="28"/>
      <c r="N9" s="28"/>
      <c r="O9" s="28"/>
    </row>
    <row r="10" spans="1:15">
      <c r="A10" s="28"/>
      <c r="B10" s="28"/>
      <c r="C10" s="28"/>
      <c r="D10" s="28"/>
      <c r="E10" s="28"/>
      <c r="F10" s="28"/>
      <c r="G10" s="28"/>
      <c r="H10" s="28"/>
      <c r="I10" s="28"/>
      <c r="J10" s="28"/>
      <c r="K10" s="28"/>
      <c r="L10" s="28"/>
      <c r="M10" s="28"/>
      <c r="N10" s="28"/>
      <c r="O10" s="28"/>
    </row>
    <row r="11" spans="1:15">
      <c r="A11" s="28"/>
      <c r="B11" s="28"/>
      <c r="C11" s="28"/>
      <c r="D11" s="28"/>
      <c r="E11" s="28"/>
      <c r="F11" s="28"/>
      <c r="G11" s="28"/>
      <c r="H11" s="28"/>
      <c r="I11" s="28"/>
      <c r="J11" s="28"/>
      <c r="K11" s="28"/>
      <c r="L11" s="28"/>
      <c r="M11" s="28"/>
      <c r="N11" s="28"/>
      <c r="O11" s="28"/>
    </row>
    <row r="12" spans="1:15">
      <c r="A12" s="28"/>
      <c r="B12" s="28"/>
      <c r="C12" s="28"/>
      <c r="D12" s="28"/>
      <c r="E12" s="28"/>
      <c r="F12" s="28"/>
      <c r="G12" s="28"/>
      <c r="H12" s="28"/>
      <c r="I12" s="28"/>
      <c r="J12" s="28"/>
      <c r="K12" s="28"/>
      <c r="L12" s="28"/>
      <c r="M12" s="28"/>
      <c r="N12" s="28"/>
      <c r="O12" s="28"/>
    </row>
    <row r="13" spans="1:15">
      <c r="A13" s="28"/>
      <c r="B13" s="28"/>
      <c r="C13" s="28"/>
      <c r="D13" s="28"/>
      <c r="E13" s="28"/>
      <c r="F13" s="28"/>
      <c r="G13" s="28"/>
      <c r="H13" s="28"/>
      <c r="I13" s="28"/>
      <c r="J13" s="28"/>
      <c r="K13" s="28"/>
      <c r="L13" s="28"/>
      <c r="M13" s="28"/>
      <c r="N13" s="28"/>
      <c r="O13" s="28"/>
    </row>
    <row r="14" spans="1:15">
      <c r="A14" s="28"/>
      <c r="B14" s="28"/>
      <c r="C14" s="28"/>
      <c r="D14" s="28"/>
      <c r="E14" s="28"/>
      <c r="F14" s="28"/>
      <c r="G14" s="28"/>
      <c r="H14" s="28"/>
      <c r="I14" s="28"/>
      <c r="J14" s="28"/>
      <c r="K14" s="28"/>
      <c r="L14" s="28"/>
      <c r="M14" s="28"/>
      <c r="N14" s="28"/>
      <c r="O14" s="28"/>
    </row>
    <row r="15" spans="1:15">
      <c r="A15" s="28"/>
      <c r="B15" s="28"/>
      <c r="C15" s="28"/>
      <c r="D15" s="28"/>
      <c r="E15" s="28"/>
      <c r="F15" s="28"/>
      <c r="G15" s="28"/>
      <c r="H15" s="28"/>
      <c r="I15" s="28"/>
      <c r="J15" s="28"/>
      <c r="K15" s="28"/>
      <c r="L15" s="28"/>
      <c r="M15" s="28"/>
      <c r="N15" s="28"/>
      <c r="O15" s="28"/>
    </row>
    <row r="16" spans="1:15">
      <c r="A16" s="28"/>
      <c r="B16" s="28"/>
      <c r="C16" s="28"/>
      <c r="D16" s="28"/>
      <c r="E16" s="28"/>
      <c r="F16" s="28"/>
      <c r="G16" s="28"/>
      <c r="H16" s="28"/>
      <c r="I16" s="28"/>
      <c r="J16" s="28"/>
      <c r="K16" s="28"/>
      <c r="L16" s="28"/>
      <c r="M16" s="28"/>
      <c r="N16" s="28"/>
      <c r="O16" s="28"/>
    </row>
    <row r="17" spans="1:15">
      <c r="A17" s="28"/>
      <c r="B17" s="28"/>
      <c r="C17" s="28"/>
      <c r="D17" s="28"/>
      <c r="E17" s="28"/>
      <c r="F17" s="28"/>
      <c r="G17" s="28"/>
      <c r="H17" s="28"/>
      <c r="I17" s="28"/>
      <c r="J17" s="28"/>
      <c r="K17" s="28"/>
      <c r="L17" s="28"/>
      <c r="M17" s="28"/>
      <c r="N17" s="28"/>
      <c r="O17" s="28"/>
    </row>
    <row r="18" spans="1:15">
      <c r="A18" s="28"/>
      <c r="B18" s="28"/>
      <c r="C18" s="28"/>
      <c r="D18" s="28"/>
      <c r="E18" s="28"/>
      <c r="F18" s="28"/>
      <c r="G18" s="28"/>
      <c r="H18" s="28"/>
      <c r="I18" s="28"/>
      <c r="J18" s="28"/>
      <c r="K18" s="28"/>
      <c r="L18" s="28"/>
      <c r="M18" s="28"/>
      <c r="N18" s="28"/>
      <c r="O18" s="28"/>
    </row>
    <row r="19" spans="1:15">
      <c r="A19" s="28"/>
      <c r="B19" s="28"/>
      <c r="C19" s="28"/>
      <c r="D19" s="28"/>
      <c r="E19" s="28"/>
      <c r="F19" s="28"/>
      <c r="G19" s="28"/>
      <c r="H19" s="28"/>
      <c r="I19" s="28"/>
      <c r="J19" s="28"/>
      <c r="K19" s="28"/>
      <c r="L19" s="28"/>
      <c r="M19" s="28"/>
      <c r="N19" s="28"/>
      <c r="O19" s="28"/>
    </row>
    <row r="20" spans="1:15">
      <c r="A20" s="28"/>
      <c r="B20" s="28"/>
      <c r="C20" s="28"/>
      <c r="D20" s="28"/>
      <c r="E20" s="28"/>
      <c r="F20" s="28"/>
      <c r="G20" s="28"/>
      <c r="H20" s="28"/>
      <c r="I20" s="28"/>
      <c r="J20" s="28"/>
      <c r="K20" s="28"/>
      <c r="L20" s="28"/>
      <c r="M20" s="28"/>
      <c r="N20" s="28"/>
      <c r="O20" s="28"/>
    </row>
    <row r="21" spans="1:15">
      <c r="A21" s="28"/>
      <c r="B21" s="28"/>
      <c r="C21" s="28"/>
      <c r="D21" s="28"/>
      <c r="E21" s="28"/>
      <c r="F21" s="28"/>
      <c r="G21" s="28"/>
      <c r="H21" s="28"/>
      <c r="I21" s="28"/>
      <c r="J21" s="28"/>
      <c r="K21" s="28"/>
      <c r="L21" s="28"/>
      <c r="M21" s="28"/>
      <c r="N21" s="28"/>
      <c r="O21" s="28"/>
    </row>
  </sheetData>
  <mergeCells count="2">
    <mergeCell ref="A1:O1"/>
    <mergeCell ref="A2:O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topLeftCell="A2" workbookViewId="0">
      <selection activeCell="J31" sqref="J31"/>
    </sheetView>
  </sheetViews>
  <sheetFormatPr defaultRowHeight="15"/>
  <sheetData>
    <row r="1" spans="1:15">
      <c r="A1" s="335" t="s">
        <v>246</v>
      </c>
      <c r="B1" s="335"/>
      <c r="C1" s="335"/>
      <c r="D1" s="335"/>
      <c r="E1" s="335"/>
      <c r="F1" s="335"/>
      <c r="G1" s="335"/>
      <c r="H1" s="335"/>
      <c r="I1" s="335"/>
      <c r="J1" s="335"/>
      <c r="K1" s="335"/>
      <c r="L1" s="335"/>
      <c r="M1" s="335"/>
      <c r="N1" s="335"/>
      <c r="O1" s="335"/>
    </row>
    <row r="2" spans="1:15">
      <c r="A2" s="335" t="s">
        <v>245</v>
      </c>
      <c r="B2" s="335"/>
      <c r="C2" s="335"/>
      <c r="D2" s="335"/>
      <c r="E2" s="335"/>
      <c r="F2" s="335"/>
      <c r="G2" s="335"/>
      <c r="H2" s="335"/>
      <c r="I2" s="335"/>
      <c r="J2" s="335"/>
      <c r="K2" s="335"/>
      <c r="L2" s="335"/>
      <c r="M2" s="335"/>
      <c r="N2" s="335"/>
      <c r="O2" s="335"/>
    </row>
    <row r="3" spans="1:15">
      <c r="A3" s="28"/>
      <c r="B3" s="28"/>
      <c r="C3" s="28"/>
      <c r="D3" s="28"/>
      <c r="E3" s="28"/>
      <c r="F3" s="28"/>
      <c r="G3" s="28"/>
      <c r="H3" s="28"/>
      <c r="I3" s="28"/>
      <c r="J3" s="28"/>
      <c r="K3" s="28"/>
      <c r="L3" s="28"/>
      <c r="M3" s="28"/>
      <c r="N3" s="28"/>
      <c r="O3" s="28"/>
    </row>
    <row r="4" spans="1:15">
      <c r="A4" s="28"/>
      <c r="B4" s="28"/>
      <c r="C4" s="28"/>
      <c r="D4" s="28"/>
      <c r="E4" s="28"/>
      <c r="F4" s="28"/>
      <c r="G4" s="28"/>
      <c r="H4" s="28"/>
      <c r="I4" s="28"/>
      <c r="J4" s="28"/>
      <c r="K4" s="28"/>
      <c r="L4" s="28"/>
      <c r="M4" s="28"/>
      <c r="N4" s="28"/>
      <c r="O4" s="28"/>
    </row>
    <row r="5" spans="1:15">
      <c r="A5" s="28"/>
      <c r="B5" s="28"/>
      <c r="C5" s="28"/>
      <c r="D5" s="28"/>
      <c r="E5" s="28"/>
      <c r="F5" s="28"/>
      <c r="G5" s="28"/>
      <c r="H5" s="28"/>
      <c r="I5" s="28"/>
      <c r="J5" s="28"/>
      <c r="K5" s="28"/>
      <c r="L5" s="28"/>
      <c r="M5" s="28"/>
      <c r="N5" s="28"/>
      <c r="O5" s="28"/>
    </row>
    <row r="6" spans="1:15">
      <c r="A6" s="28"/>
      <c r="B6" s="28"/>
      <c r="C6" s="28"/>
      <c r="D6" s="28"/>
      <c r="E6" s="28"/>
      <c r="F6" s="28"/>
      <c r="G6" s="28"/>
      <c r="H6" s="28"/>
      <c r="I6" s="28"/>
      <c r="J6" s="28"/>
      <c r="K6" s="28"/>
      <c r="L6" s="28"/>
      <c r="M6" s="28"/>
      <c r="N6" s="28"/>
      <c r="O6" s="28"/>
    </row>
    <row r="7" spans="1:15">
      <c r="A7" s="28"/>
      <c r="B7" s="28"/>
      <c r="C7" s="28"/>
      <c r="D7" s="28"/>
      <c r="E7" s="28"/>
      <c r="F7" s="28"/>
      <c r="G7" s="28"/>
      <c r="H7" s="28"/>
      <c r="I7" s="28"/>
      <c r="J7" s="28"/>
      <c r="K7" s="28"/>
      <c r="L7" s="28"/>
      <c r="M7" s="28"/>
      <c r="N7" s="28"/>
      <c r="O7" s="28"/>
    </row>
    <row r="8" spans="1:15">
      <c r="A8" s="28"/>
      <c r="B8" s="28"/>
      <c r="C8" s="28"/>
      <c r="D8" s="28"/>
      <c r="E8" s="28"/>
      <c r="F8" s="28"/>
      <c r="G8" s="28"/>
      <c r="H8" s="28"/>
      <c r="I8" s="28"/>
      <c r="J8" s="28"/>
      <c r="K8" s="28"/>
      <c r="L8" s="28"/>
      <c r="M8" s="28"/>
      <c r="N8" s="28"/>
      <c r="O8" s="28"/>
    </row>
    <row r="9" spans="1:15">
      <c r="A9" s="28"/>
      <c r="B9" s="28"/>
      <c r="C9" s="28"/>
      <c r="D9" s="28"/>
      <c r="E9" s="28"/>
      <c r="F9" s="28"/>
      <c r="G9" s="28"/>
      <c r="H9" s="28"/>
      <c r="I9" s="28"/>
      <c r="J9" s="28"/>
      <c r="K9" s="28"/>
      <c r="L9" s="28"/>
      <c r="M9" s="28"/>
      <c r="N9" s="28"/>
      <c r="O9" s="28"/>
    </row>
    <row r="10" spans="1:15">
      <c r="A10" s="28"/>
      <c r="B10" s="28"/>
      <c r="C10" s="28"/>
      <c r="D10" s="28"/>
      <c r="E10" s="28"/>
      <c r="F10" s="28"/>
      <c r="G10" s="28"/>
      <c r="H10" s="28"/>
      <c r="I10" s="28"/>
      <c r="J10" s="28"/>
      <c r="K10" s="28"/>
      <c r="L10" s="28"/>
      <c r="M10" s="28"/>
      <c r="N10" s="28"/>
      <c r="O10" s="28"/>
    </row>
    <row r="11" spans="1:15">
      <c r="A11" s="28"/>
      <c r="B11" s="28"/>
      <c r="C11" s="28"/>
      <c r="D11" s="28"/>
      <c r="E11" s="28"/>
      <c r="F11" s="28"/>
      <c r="G11" s="28"/>
      <c r="H11" s="28"/>
      <c r="I11" s="28"/>
      <c r="J11" s="28"/>
      <c r="K11" s="28"/>
      <c r="L11" s="28"/>
      <c r="M11" s="28"/>
      <c r="N11" s="28"/>
      <c r="O11" s="28"/>
    </row>
    <row r="12" spans="1:15">
      <c r="A12" s="28"/>
      <c r="B12" s="28"/>
      <c r="C12" s="28"/>
      <c r="D12" s="28"/>
      <c r="E12" s="28"/>
      <c r="F12" s="28"/>
      <c r="G12" s="28"/>
      <c r="H12" s="28"/>
      <c r="I12" s="28"/>
      <c r="J12" s="28"/>
      <c r="K12" s="28"/>
      <c r="L12" s="28"/>
      <c r="M12" s="28"/>
      <c r="N12" s="28"/>
      <c r="O12" s="28"/>
    </row>
    <row r="13" spans="1:15">
      <c r="A13" s="28"/>
      <c r="B13" s="28"/>
      <c r="C13" s="28"/>
      <c r="D13" s="28"/>
      <c r="E13" s="28"/>
      <c r="F13" s="28"/>
      <c r="G13" s="28"/>
      <c r="H13" s="28"/>
      <c r="I13" s="28"/>
      <c r="J13" s="28"/>
      <c r="K13" s="28"/>
      <c r="L13" s="28"/>
      <c r="M13" s="28"/>
      <c r="N13" s="28"/>
      <c r="O13" s="28"/>
    </row>
    <row r="14" spans="1:15">
      <c r="A14" s="28"/>
      <c r="B14" s="28"/>
      <c r="C14" s="28"/>
      <c r="D14" s="28"/>
      <c r="E14" s="28"/>
      <c r="F14" s="28"/>
      <c r="G14" s="28"/>
      <c r="H14" s="28"/>
      <c r="I14" s="28"/>
      <c r="J14" s="28"/>
      <c r="K14" s="28"/>
      <c r="L14" s="28"/>
      <c r="M14" s="28"/>
      <c r="N14" s="28"/>
      <c r="O14" s="28"/>
    </row>
    <row r="15" spans="1:15">
      <c r="A15" s="28"/>
      <c r="B15" s="28"/>
      <c r="C15" s="28"/>
      <c r="D15" s="28"/>
      <c r="E15" s="28"/>
      <c r="F15" s="28"/>
      <c r="G15" s="28"/>
      <c r="H15" s="28"/>
      <c r="I15" s="28"/>
      <c r="J15" s="28"/>
      <c r="K15" s="28"/>
      <c r="L15" s="28"/>
      <c r="M15" s="28"/>
      <c r="N15" s="28"/>
      <c r="O15" s="28"/>
    </row>
    <row r="16" spans="1:15">
      <c r="A16" s="28"/>
      <c r="B16" s="28"/>
      <c r="C16" s="28"/>
      <c r="D16" s="28"/>
      <c r="E16" s="28"/>
      <c r="F16" s="28"/>
      <c r="G16" s="28"/>
      <c r="H16" s="28"/>
      <c r="I16" s="28"/>
      <c r="J16" s="28"/>
      <c r="K16" s="28"/>
      <c r="L16" s="28"/>
      <c r="M16" s="28"/>
      <c r="N16" s="28"/>
      <c r="O16" s="28"/>
    </row>
    <row r="17" spans="1:15">
      <c r="A17" s="28"/>
      <c r="B17" s="28"/>
      <c r="C17" s="28"/>
      <c r="D17" s="28"/>
      <c r="E17" s="28"/>
      <c r="F17" s="28"/>
      <c r="G17" s="28"/>
      <c r="H17" s="28"/>
      <c r="I17" s="28"/>
      <c r="J17" s="28"/>
      <c r="K17" s="28"/>
      <c r="L17" s="28"/>
      <c r="M17" s="28"/>
      <c r="N17" s="28"/>
      <c r="O17" s="28"/>
    </row>
    <row r="18" spans="1:15">
      <c r="A18" s="28"/>
      <c r="B18" s="28"/>
      <c r="C18" s="28"/>
      <c r="D18" s="28"/>
      <c r="E18" s="28"/>
      <c r="F18" s="28"/>
      <c r="G18" s="28"/>
      <c r="H18" s="28"/>
      <c r="I18" s="28"/>
      <c r="J18" s="28"/>
      <c r="K18" s="28"/>
      <c r="L18" s="28"/>
      <c r="M18" s="28"/>
      <c r="N18" s="28"/>
      <c r="O18" s="28"/>
    </row>
    <row r="19" spans="1:15">
      <c r="A19" s="28"/>
      <c r="B19" s="28"/>
      <c r="C19" s="28"/>
      <c r="D19" s="28"/>
      <c r="E19" s="28"/>
      <c r="F19" s="28"/>
      <c r="G19" s="28"/>
      <c r="H19" s="28"/>
      <c r="I19" s="28"/>
      <c r="J19" s="28"/>
      <c r="K19" s="28"/>
      <c r="L19" s="28"/>
      <c r="M19" s="28"/>
      <c r="N19" s="28"/>
      <c r="O19" s="28"/>
    </row>
    <row r="20" spans="1:15">
      <c r="A20" s="28"/>
      <c r="B20" s="28"/>
      <c r="C20" s="28"/>
      <c r="D20" s="28"/>
      <c r="E20" s="28"/>
      <c r="F20" s="28"/>
      <c r="G20" s="28"/>
      <c r="H20" s="28"/>
      <c r="I20" s="28"/>
      <c r="J20" s="28"/>
      <c r="K20" s="28"/>
      <c r="L20" s="28"/>
      <c r="M20" s="28"/>
      <c r="N20" s="28"/>
      <c r="O20" s="28"/>
    </row>
    <row r="21" spans="1:15">
      <c r="A21" s="28"/>
      <c r="B21" s="28"/>
      <c r="C21" s="28"/>
      <c r="D21" s="28"/>
      <c r="E21" s="28"/>
      <c r="F21" s="28"/>
      <c r="G21" s="28"/>
      <c r="H21" s="28"/>
      <c r="I21" s="28"/>
      <c r="J21" s="28"/>
      <c r="K21" s="28"/>
      <c r="L21" s="28"/>
      <c r="M21" s="28"/>
      <c r="N21" s="28"/>
      <c r="O21" s="28"/>
    </row>
  </sheetData>
  <mergeCells count="2">
    <mergeCell ref="A1:O1"/>
    <mergeCell ref="A2:O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workbookViewId="0">
      <selection activeCell="E22" sqref="E22"/>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6.28515625" customWidth="1"/>
  </cols>
  <sheetData>
    <row r="1" spans="1:8" ht="15" customHeight="1">
      <c r="A1" s="430" t="s">
        <v>247</v>
      </c>
      <c r="B1" s="430"/>
      <c r="C1" s="430"/>
      <c r="D1" s="430"/>
      <c r="E1" s="430"/>
      <c r="F1" s="430"/>
      <c r="G1" s="430"/>
      <c r="H1" s="430"/>
    </row>
    <row r="2" spans="1:8">
      <c r="A2" s="28"/>
      <c r="B2" s="28"/>
      <c r="C2" s="28"/>
      <c r="D2" s="28"/>
      <c r="E2" s="28"/>
      <c r="F2" s="28"/>
      <c r="G2" s="28"/>
      <c r="H2" s="49"/>
    </row>
    <row r="3" spans="1:8">
      <c r="A3" s="28"/>
      <c r="B3" s="28"/>
      <c r="C3" s="28"/>
      <c r="D3" s="28"/>
      <c r="E3" s="28"/>
      <c r="F3" s="28"/>
      <c r="G3" s="28"/>
      <c r="H3" s="28"/>
    </row>
    <row r="4" spans="1:8">
      <c r="A4" s="28"/>
      <c r="B4" s="28"/>
      <c r="C4" s="28"/>
      <c r="D4" s="28"/>
      <c r="E4" s="28"/>
      <c r="F4" s="28"/>
      <c r="G4" s="28"/>
      <c r="H4" s="28"/>
    </row>
    <row r="5" spans="1:8">
      <c r="A5" s="28"/>
      <c r="B5" s="28"/>
      <c r="C5" s="28"/>
      <c r="D5" s="28"/>
      <c r="E5" s="28"/>
      <c r="F5" s="28"/>
      <c r="G5" s="28"/>
      <c r="H5" s="28"/>
    </row>
    <row r="6" spans="1:8">
      <c r="A6" s="28"/>
      <c r="B6" s="28"/>
      <c r="C6" s="28"/>
      <c r="D6" s="28"/>
      <c r="E6" s="28"/>
      <c r="F6" s="28"/>
      <c r="G6" s="28"/>
      <c r="H6" s="28"/>
    </row>
    <row r="7" spans="1:8">
      <c r="A7" s="28"/>
      <c r="B7" s="28"/>
      <c r="C7" s="28"/>
      <c r="D7" s="28"/>
      <c r="E7" s="28"/>
      <c r="F7" s="28"/>
      <c r="G7" s="28"/>
      <c r="H7" s="28"/>
    </row>
    <row r="8" spans="1:8">
      <c r="A8" s="28"/>
      <c r="B8" s="28"/>
      <c r="C8" s="28"/>
      <c r="D8" s="28"/>
      <c r="E8" s="28"/>
      <c r="F8" s="28"/>
      <c r="G8" s="28"/>
      <c r="H8" s="28"/>
    </row>
    <row r="9" spans="1:8">
      <c r="A9" s="28"/>
      <c r="B9" s="28"/>
      <c r="C9" s="28"/>
      <c r="D9" s="28"/>
      <c r="E9" s="28"/>
      <c r="F9" s="28"/>
      <c r="G9" s="28"/>
      <c r="H9" s="28"/>
    </row>
    <row r="10" spans="1:8">
      <c r="A10" s="28"/>
      <c r="B10" s="28"/>
      <c r="C10" s="28"/>
      <c r="D10" s="28"/>
      <c r="E10" s="28"/>
      <c r="F10" s="28"/>
      <c r="G10" s="28"/>
      <c r="H10" s="28"/>
    </row>
    <row r="11" spans="1:8">
      <c r="A11" s="28"/>
      <c r="B11" s="28"/>
      <c r="C11" s="28"/>
      <c r="D11" s="28"/>
      <c r="E11" s="28"/>
      <c r="F11" s="28"/>
      <c r="G11" s="28"/>
      <c r="H11" s="28"/>
    </row>
    <row r="12" spans="1:8">
      <c r="A12" s="28"/>
      <c r="B12" s="28"/>
      <c r="C12" s="28"/>
      <c r="D12" s="28"/>
      <c r="E12" s="28"/>
      <c r="F12" s="28"/>
      <c r="G12" s="28"/>
      <c r="H12" s="28"/>
    </row>
    <row r="13" spans="1:8">
      <c r="A13" s="28"/>
      <c r="B13" s="28"/>
      <c r="C13" s="28"/>
      <c r="D13" s="28"/>
      <c r="E13" s="28"/>
      <c r="F13" s="28"/>
      <c r="G13" s="28"/>
      <c r="H13" s="28"/>
    </row>
    <row r="14" spans="1:8">
      <c r="A14" s="28"/>
      <c r="B14" s="28"/>
      <c r="C14" s="28"/>
      <c r="D14" s="28"/>
      <c r="E14" s="28"/>
      <c r="F14" s="28"/>
      <c r="G14" s="28"/>
      <c r="H14" s="28"/>
    </row>
    <row r="15" spans="1:8">
      <c r="A15" s="28"/>
      <c r="B15" s="28"/>
      <c r="C15" s="28"/>
      <c r="D15" s="28"/>
      <c r="E15" s="28"/>
      <c r="F15" s="28"/>
      <c r="G15" s="28"/>
      <c r="H15" s="28"/>
    </row>
    <row r="16" spans="1:8">
      <c r="A16" s="28"/>
      <c r="B16" s="28"/>
      <c r="C16" s="28"/>
      <c r="D16" s="28"/>
      <c r="E16" s="28"/>
      <c r="F16" s="28"/>
      <c r="G16" s="28"/>
      <c r="H16" s="28"/>
    </row>
    <row r="17" spans="1:8">
      <c r="A17" s="28"/>
      <c r="B17" s="28"/>
      <c r="C17" s="28"/>
      <c r="D17" s="28"/>
      <c r="E17" s="28"/>
      <c r="F17" s="28"/>
      <c r="G17" s="28"/>
      <c r="H17" s="28"/>
    </row>
  </sheetData>
  <mergeCells count="1">
    <mergeCell ref="A1:H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workbookViewId="0">
      <selection activeCell="E24" sqref="E24"/>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50"/>
      <c r="B1" s="51"/>
      <c r="C1" s="51"/>
      <c r="D1" s="51"/>
      <c r="E1" s="51"/>
      <c r="K1" s="53"/>
      <c r="L1" s="53"/>
      <c r="M1" s="53"/>
    </row>
    <row r="2" spans="1:13">
      <c r="K2" s="53"/>
      <c r="L2" s="53"/>
      <c r="M2" s="53"/>
    </row>
    <row r="3" spans="1:13">
      <c r="K3" s="53"/>
      <c r="L3" s="53"/>
      <c r="M3" s="52"/>
    </row>
    <row r="4" spans="1:13">
      <c r="K4" s="53"/>
      <c r="L4" s="53"/>
      <c r="M4" s="53"/>
    </row>
    <row r="5" spans="1:13">
      <c r="K5" s="51"/>
      <c r="L5" s="51"/>
      <c r="M5" s="51"/>
    </row>
    <row r="6" spans="1:13">
      <c r="K6" s="51"/>
      <c r="L6" s="51"/>
      <c r="M6" s="51"/>
    </row>
    <row r="7" spans="1:13">
      <c r="K7" s="51"/>
      <c r="L7" s="51"/>
      <c r="M7" s="52"/>
    </row>
    <row r="8" spans="1:13">
      <c r="J8" s="51"/>
      <c r="K8" s="51"/>
      <c r="L8" s="51"/>
      <c r="M8" s="51"/>
    </row>
    <row r="9" spans="1:13">
      <c r="J9" s="51"/>
      <c r="K9" s="51"/>
      <c r="L9" s="51"/>
      <c r="M9" s="51"/>
    </row>
    <row r="10" spans="1:13">
      <c r="J10" s="51"/>
      <c r="K10" s="51"/>
      <c r="L10" s="55"/>
      <c r="M10" s="51"/>
    </row>
    <row r="22" spans="10:15">
      <c r="J22" s="51"/>
      <c r="K22" s="51"/>
      <c r="L22" s="51"/>
      <c r="M22" s="51"/>
    </row>
    <row r="23" spans="10:15">
      <c r="J23" s="51"/>
      <c r="K23" s="51"/>
      <c r="L23" s="51"/>
      <c r="M23" s="51"/>
    </row>
    <row r="24" spans="10:15">
      <c r="J24" s="51"/>
      <c r="K24" s="51"/>
      <c r="L24" s="55"/>
      <c r="M24" s="51"/>
    </row>
    <row r="25" spans="10:15">
      <c r="J25" s="51"/>
      <c r="K25" s="51"/>
      <c r="L25" s="55"/>
      <c r="M25" s="51"/>
    </row>
    <row r="26" spans="10:15">
      <c r="J26" s="56"/>
      <c r="K26" s="51"/>
      <c r="L26" s="51"/>
      <c r="M26" s="51"/>
    </row>
    <row r="27" spans="10:15">
      <c r="J27" s="51"/>
      <c r="K27" s="51"/>
      <c r="L27" s="51"/>
      <c r="M27" s="56"/>
    </row>
    <row r="28" spans="10:15">
      <c r="J28" s="51"/>
      <c r="K28" s="51"/>
      <c r="L28" s="51"/>
      <c r="M28" s="51"/>
    </row>
    <row r="29" spans="10:15">
      <c r="J29" s="51"/>
      <c r="K29" s="51"/>
      <c r="L29" s="51"/>
      <c r="M29" s="51"/>
    </row>
    <row r="30" spans="10:15">
      <c r="J30" s="51"/>
      <c r="K30" s="51"/>
      <c r="L30" s="51"/>
      <c r="M30" s="51"/>
      <c r="N30" s="51"/>
      <c r="O30" s="51"/>
    </row>
    <row r="31" spans="10:15">
      <c r="J31" s="51"/>
      <c r="K31" s="51"/>
      <c r="L31" s="51"/>
      <c r="M31" s="51"/>
      <c r="N31" s="51"/>
      <c r="O31" s="51"/>
    </row>
    <row r="32" spans="10:15">
      <c r="J32" s="51"/>
      <c r="K32" s="51"/>
      <c r="L32" s="51"/>
      <c r="M32" s="51"/>
      <c r="N32" s="51"/>
      <c r="O32" s="51"/>
    </row>
    <row r="33" spans="10:15">
      <c r="J33" s="51"/>
      <c r="K33" s="51"/>
      <c r="L33" s="51"/>
      <c r="M33" s="51"/>
      <c r="N33" s="51"/>
      <c r="O33" s="51"/>
    </row>
    <row r="34" spans="10:15">
      <c r="J34" s="51"/>
      <c r="K34" s="51"/>
      <c r="L34" s="51"/>
      <c r="M34" s="51"/>
      <c r="N34" s="51"/>
      <c r="O34" s="51"/>
    </row>
    <row r="35" spans="10:15">
      <c r="J35" s="51"/>
      <c r="K35" s="51"/>
      <c r="L35" s="51"/>
      <c r="M35" s="51"/>
      <c r="N35" s="51"/>
      <c r="O35" s="51"/>
    </row>
    <row r="36" spans="10:15">
      <c r="J36" s="51"/>
      <c r="K36" s="51"/>
      <c r="L36" s="51"/>
      <c r="M36" s="51"/>
      <c r="N36" s="51"/>
      <c r="O36" s="51"/>
    </row>
    <row r="37" spans="10:15">
      <c r="J37" s="51"/>
      <c r="K37" s="51"/>
      <c r="L37" s="51"/>
      <c r="M37" s="51"/>
      <c r="N37" s="51"/>
      <c r="O37" s="51"/>
    </row>
    <row r="38" spans="10:15">
      <c r="J38" s="51"/>
      <c r="K38" s="51"/>
      <c r="L38" s="51"/>
      <c r="M38" s="51"/>
      <c r="N38" s="51"/>
      <c r="O38" s="51"/>
    </row>
    <row r="39" spans="10:15">
      <c r="J39" s="51"/>
      <c r="K39" s="51"/>
      <c r="L39" s="51"/>
      <c r="M39" s="51"/>
      <c r="N39" s="51"/>
      <c r="O39" s="51"/>
    </row>
    <row r="40" spans="10:15">
      <c r="J40" s="51"/>
      <c r="K40" s="51"/>
      <c r="L40" s="51"/>
      <c r="M40" s="51"/>
      <c r="N40" s="51"/>
      <c r="O40" s="51"/>
    </row>
    <row r="41" spans="10:15">
      <c r="J41" s="51"/>
      <c r="K41" s="51"/>
      <c r="L41" s="51"/>
      <c r="M41" s="51"/>
      <c r="N41" s="51"/>
      <c r="O41" s="51"/>
    </row>
    <row r="42" spans="10:15">
      <c r="J42" s="51"/>
      <c r="K42" s="51"/>
      <c r="L42" s="51"/>
      <c r="M42" s="51"/>
      <c r="N42" s="51"/>
      <c r="O42" s="51"/>
    </row>
    <row r="43" spans="10:15">
      <c r="J43" s="51"/>
      <c r="K43" s="51"/>
      <c r="L43" s="51"/>
      <c r="M43" s="51"/>
      <c r="N43" s="51"/>
      <c r="O43" s="51"/>
    </row>
    <row r="44" spans="10:15">
      <c r="N44" s="51"/>
      <c r="O44" s="51"/>
    </row>
    <row r="45" spans="10:15">
      <c r="N45" s="51"/>
      <c r="O45" s="51"/>
    </row>
    <row r="46" spans="10:15">
      <c r="N46" s="51"/>
      <c r="O46" s="51"/>
    </row>
    <row r="47" spans="10:15">
      <c r="N47" s="51"/>
      <c r="O47" s="51"/>
    </row>
    <row r="48" spans="10:15">
      <c r="N48" s="51"/>
      <c r="O48" s="51"/>
    </row>
    <row r="49" spans="14:15">
      <c r="N49" s="51"/>
      <c r="O49" s="51"/>
    </row>
    <row r="50" spans="14:15">
      <c r="N50" s="51"/>
      <c r="O50" s="51"/>
    </row>
    <row r="51" spans="14:15">
      <c r="N51" s="51"/>
      <c r="O51" s="51"/>
    </row>
    <row r="52" spans="14:15">
      <c r="N52" s="51"/>
      <c r="O52" s="51"/>
    </row>
    <row r="53" spans="14:15">
      <c r="N53" s="51"/>
      <c r="O53" s="51"/>
    </row>
    <row r="54" spans="14:15">
      <c r="N54" s="51"/>
      <c r="O54" s="51"/>
    </row>
    <row r="55" spans="14:15">
      <c r="N55" s="51"/>
      <c r="O55" s="51"/>
    </row>
    <row r="56" spans="14:15">
      <c r="N56" s="51"/>
      <c r="O56" s="51"/>
    </row>
    <row r="57" spans="14:15">
      <c r="N57" s="51"/>
      <c r="O57" s="51"/>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N15" sqref="N15"/>
    </sheetView>
  </sheetViews>
  <sheetFormatPr defaultRowHeight="15"/>
  <sheetData>
    <row r="27" spans="1:10">
      <c r="A27" s="57"/>
      <c r="B27" s="57"/>
      <c r="C27" s="57"/>
      <c r="D27" s="57"/>
      <c r="E27" s="57"/>
      <c r="F27" s="57"/>
      <c r="G27" s="57"/>
      <c r="H27" s="57"/>
      <c r="I27" s="57"/>
      <c r="J27" s="57"/>
    </row>
    <row r="28" spans="1:10">
      <c r="A28" s="57"/>
      <c r="B28" s="57"/>
      <c r="C28" s="57"/>
      <c r="D28" s="57"/>
      <c r="E28" s="57"/>
      <c r="F28" s="57"/>
      <c r="G28" s="57"/>
      <c r="H28" s="57"/>
      <c r="I28" s="57"/>
      <c r="J28" s="57"/>
    </row>
    <row r="29" spans="1:10">
      <c r="A29" s="57"/>
      <c r="B29" s="57"/>
      <c r="C29" s="57"/>
      <c r="D29" s="57"/>
      <c r="E29" s="57"/>
      <c r="F29" s="57"/>
      <c r="G29" s="57"/>
      <c r="H29" s="57"/>
      <c r="I29" s="57"/>
      <c r="J29" s="57"/>
    </row>
    <row r="30" spans="1:10">
      <c r="A30" s="57"/>
      <c r="B30" s="57"/>
      <c r="C30" s="57"/>
      <c r="D30" s="57"/>
      <c r="E30" s="57"/>
      <c r="F30" s="57"/>
      <c r="G30" s="57"/>
      <c r="H30" s="57"/>
      <c r="I30" s="57"/>
      <c r="J30" s="57"/>
    </row>
    <row r="33" spans="2:2">
      <c r="B33" s="54"/>
    </row>
    <row r="34" spans="2:2">
      <c r="B34" s="54"/>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workbookViewId="0">
      <selection activeCell="G13" sqref="G13"/>
    </sheetView>
  </sheetViews>
  <sheetFormatPr defaultRowHeight="15"/>
  <cols>
    <col min="1" max="1" width="20.42578125" customWidth="1"/>
    <col min="2" max="2" width="19.42578125" customWidth="1"/>
    <col min="3" max="3" width="20.28515625" customWidth="1"/>
    <col min="4" max="4" width="20.140625" customWidth="1"/>
    <col min="5" max="5" width="20" customWidth="1"/>
    <col min="6" max="6" width="19.5703125" customWidth="1"/>
    <col min="7" max="7" width="20.140625" customWidth="1"/>
    <col min="8" max="12" width="19.85546875" customWidth="1"/>
    <col min="13" max="13" width="22" customWidth="1"/>
    <col min="14" max="14" width="19.85546875" customWidth="1"/>
    <col min="256" max="256" width="35.42578125" customWidth="1"/>
    <col min="257" max="257" width="20.42578125" customWidth="1"/>
    <col min="258" max="258" width="19.42578125" customWidth="1"/>
    <col min="259" max="259" width="20.28515625" customWidth="1"/>
    <col min="260" max="260" width="20.140625" customWidth="1"/>
    <col min="261" max="261" width="20" customWidth="1"/>
    <col min="262" max="262" width="19.5703125" customWidth="1"/>
    <col min="263" max="263" width="20.140625" customWidth="1"/>
    <col min="264" max="268" width="19.85546875" customWidth="1"/>
    <col min="269" max="269" width="22" customWidth="1"/>
    <col min="270" max="270" width="19.85546875" customWidth="1"/>
    <col min="512" max="512" width="35.42578125" customWidth="1"/>
    <col min="513" max="513" width="20.42578125" customWidth="1"/>
    <col min="514" max="514" width="19.42578125" customWidth="1"/>
    <col min="515" max="515" width="20.28515625" customWidth="1"/>
    <col min="516" max="516" width="20.140625" customWidth="1"/>
    <col min="517" max="517" width="20" customWidth="1"/>
    <col min="518" max="518" width="19.5703125" customWidth="1"/>
    <col min="519" max="519" width="20.140625" customWidth="1"/>
    <col min="520" max="524" width="19.85546875" customWidth="1"/>
    <col min="525" max="525" width="22" customWidth="1"/>
    <col min="526" max="526" width="19.85546875" customWidth="1"/>
    <col min="768" max="768" width="35.42578125" customWidth="1"/>
    <col min="769" max="769" width="20.42578125" customWidth="1"/>
    <col min="770" max="770" width="19.42578125" customWidth="1"/>
    <col min="771" max="771" width="20.28515625" customWidth="1"/>
    <col min="772" max="772" width="20.140625" customWidth="1"/>
    <col min="773" max="773" width="20" customWidth="1"/>
    <col min="774" max="774" width="19.5703125" customWidth="1"/>
    <col min="775" max="775" width="20.140625" customWidth="1"/>
    <col min="776" max="780" width="19.85546875" customWidth="1"/>
    <col min="781" max="781" width="22" customWidth="1"/>
    <col min="782" max="782" width="19.85546875" customWidth="1"/>
    <col min="1024" max="1024" width="35.42578125" customWidth="1"/>
    <col min="1025" max="1025" width="20.42578125" customWidth="1"/>
    <col min="1026" max="1026" width="19.42578125" customWidth="1"/>
    <col min="1027" max="1027" width="20.28515625" customWidth="1"/>
    <col min="1028" max="1028" width="20.140625" customWidth="1"/>
    <col min="1029" max="1029" width="20" customWidth="1"/>
    <col min="1030" max="1030" width="19.5703125" customWidth="1"/>
    <col min="1031" max="1031" width="20.140625" customWidth="1"/>
    <col min="1032" max="1036" width="19.85546875" customWidth="1"/>
    <col min="1037" max="1037" width="22" customWidth="1"/>
    <col min="1038" max="1038" width="19.85546875" customWidth="1"/>
    <col min="1280" max="1280" width="35.42578125" customWidth="1"/>
    <col min="1281" max="1281" width="20.42578125" customWidth="1"/>
    <col min="1282" max="1282" width="19.42578125" customWidth="1"/>
    <col min="1283" max="1283" width="20.28515625" customWidth="1"/>
    <col min="1284" max="1284" width="20.140625" customWidth="1"/>
    <col min="1285" max="1285" width="20" customWidth="1"/>
    <col min="1286" max="1286" width="19.5703125" customWidth="1"/>
    <col min="1287" max="1287" width="20.140625" customWidth="1"/>
    <col min="1288" max="1292" width="19.85546875" customWidth="1"/>
    <col min="1293" max="1293" width="22" customWidth="1"/>
    <col min="1294" max="1294" width="19.85546875" customWidth="1"/>
    <col min="1536" max="1536" width="35.42578125" customWidth="1"/>
    <col min="1537" max="1537" width="20.42578125" customWidth="1"/>
    <col min="1538" max="1538" width="19.42578125" customWidth="1"/>
    <col min="1539" max="1539" width="20.28515625" customWidth="1"/>
    <col min="1540" max="1540" width="20.140625" customWidth="1"/>
    <col min="1541" max="1541" width="20" customWidth="1"/>
    <col min="1542" max="1542" width="19.5703125" customWidth="1"/>
    <col min="1543" max="1543" width="20.140625" customWidth="1"/>
    <col min="1544" max="1548" width="19.85546875" customWidth="1"/>
    <col min="1549" max="1549" width="22" customWidth="1"/>
    <col min="1550" max="1550" width="19.85546875" customWidth="1"/>
    <col min="1792" max="1792" width="35.42578125" customWidth="1"/>
    <col min="1793" max="1793" width="20.42578125" customWidth="1"/>
    <col min="1794" max="1794" width="19.42578125" customWidth="1"/>
    <col min="1795" max="1795" width="20.28515625" customWidth="1"/>
    <col min="1796" max="1796" width="20.140625" customWidth="1"/>
    <col min="1797" max="1797" width="20" customWidth="1"/>
    <col min="1798" max="1798" width="19.5703125" customWidth="1"/>
    <col min="1799" max="1799" width="20.140625" customWidth="1"/>
    <col min="1800" max="1804" width="19.85546875" customWidth="1"/>
    <col min="1805" max="1805" width="22" customWidth="1"/>
    <col min="1806" max="1806" width="19.85546875" customWidth="1"/>
    <col min="2048" max="2048" width="35.42578125" customWidth="1"/>
    <col min="2049" max="2049" width="20.42578125" customWidth="1"/>
    <col min="2050" max="2050" width="19.42578125" customWidth="1"/>
    <col min="2051" max="2051" width="20.28515625" customWidth="1"/>
    <col min="2052" max="2052" width="20.140625" customWidth="1"/>
    <col min="2053" max="2053" width="20" customWidth="1"/>
    <col min="2054" max="2054" width="19.5703125" customWidth="1"/>
    <col min="2055" max="2055" width="20.140625" customWidth="1"/>
    <col min="2056" max="2060" width="19.85546875" customWidth="1"/>
    <col min="2061" max="2061" width="22" customWidth="1"/>
    <col min="2062" max="2062" width="19.85546875" customWidth="1"/>
    <col min="2304" max="2304" width="35.42578125" customWidth="1"/>
    <col min="2305" max="2305" width="20.42578125" customWidth="1"/>
    <col min="2306" max="2306" width="19.42578125" customWidth="1"/>
    <col min="2307" max="2307" width="20.28515625" customWidth="1"/>
    <col min="2308" max="2308" width="20.140625" customWidth="1"/>
    <col min="2309" max="2309" width="20" customWidth="1"/>
    <col min="2310" max="2310" width="19.5703125" customWidth="1"/>
    <col min="2311" max="2311" width="20.140625" customWidth="1"/>
    <col min="2312" max="2316" width="19.85546875" customWidth="1"/>
    <col min="2317" max="2317" width="22" customWidth="1"/>
    <col min="2318" max="2318" width="19.85546875" customWidth="1"/>
    <col min="2560" max="2560" width="35.42578125" customWidth="1"/>
    <col min="2561" max="2561" width="20.42578125" customWidth="1"/>
    <col min="2562" max="2562" width="19.42578125" customWidth="1"/>
    <col min="2563" max="2563" width="20.28515625" customWidth="1"/>
    <col min="2564" max="2564" width="20.140625" customWidth="1"/>
    <col min="2565" max="2565" width="20" customWidth="1"/>
    <col min="2566" max="2566" width="19.5703125" customWidth="1"/>
    <col min="2567" max="2567" width="20.140625" customWidth="1"/>
    <col min="2568" max="2572" width="19.85546875" customWidth="1"/>
    <col min="2573" max="2573" width="22" customWidth="1"/>
    <col min="2574" max="2574" width="19.85546875" customWidth="1"/>
    <col min="2816" max="2816" width="35.42578125" customWidth="1"/>
    <col min="2817" max="2817" width="20.42578125" customWidth="1"/>
    <col min="2818" max="2818" width="19.42578125" customWidth="1"/>
    <col min="2819" max="2819" width="20.28515625" customWidth="1"/>
    <col min="2820" max="2820" width="20.140625" customWidth="1"/>
    <col min="2821" max="2821" width="20" customWidth="1"/>
    <col min="2822" max="2822" width="19.5703125" customWidth="1"/>
    <col min="2823" max="2823" width="20.140625" customWidth="1"/>
    <col min="2824" max="2828" width="19.85546875" customWidth="1"/>
    <col min="2829" max="2829" width="22" customWidth="1"/>
    <col min="2830" max="2830" width="19.85546875" customWidth="1"/>
    <col min="3072" max="3072" width="35.42578125" customWidth="1"/>
    <col min="3073" max="3073" width="20.42578125" customWidth="1"/>
    <col min="3074" max="3074" width="19.42578125" customWidth="1"/>
    <col min="3075" max="3075" width="20.28515625" customWidth="1"/>
    <col min="3076" max="3076" width="20.140625" customWidth="1"/>
    <col min="3077" max="3077" width="20" customWidth="1"/>
    <col min="3078" max="3078" width="19.5703125" customWidth="1"/>
    <col min="3079" max="3079" width="20.140625" customWidth="1"/>
    <col min="3080" max="3084" width="19.85546875" customWidth="1"/>
    <col min="3085" max="3085" width="22" customWidth="1"/>
    <col min="3086" max="3086" width="19.85546875" customWidth="1"/>
    <col min="3328" max="3328" width="35.42578125" customWidth="1"/>
    <col min="3329" max="3329" width="20.42578125" customWidth="1"/>
    <col min="3330" max="3330" width="19.42578125" customWidth="1"/>
    <col min="3331" max="3331" width="20.28515625" customWidth="1"/>
    <col min="3332" max="3332" width="20.140625" customWidth="1"/>
    <col min="3333" max="3333" width="20" customWidth="1"/>
    <col min="3334" max="3334" width="19.5703125" customWidth="1"/>
    <col min="3335" max="3335" width="20.140625" customWidth="1"/>
    <col min="3336" max="3340" width="19.85546875" customWidth="1"/>
    <col min="3341" max="3341" width="22" customWidth="1"/>
    <col min="3342" max="3342" width="19.85546875" customWidth="1"/>
    <col min="3584" max="3584" width="35.42578125" customWidth="1"/>
    <col min="3585" max="3585" width="20.42578125" customWidth="1"/>
    <col min="3586" max="3586" width="19.42578125" customWidth="1"/>
    <col min="3587" max="3587" width="20.28515625" customWidth="1"/>
    <col min="3588" max="3588" width="20.140625" customWidth="1"/>
    <col min="3589" max="3589" width="20" customWidth="1"/>
    <col min="3590" max="3590" width="19.5703125" customWidth="1"/>
    <col min="3591" max="3591" width="20.140625" customWidth="1"/>
    <col min="3592" max="3596" width="19.85546875" customWidth="1"/>
    <col min="3597" max="3597" width="22" customWidth="1"/>
    <col min="3598" max="3598" width="19.85546875" customWidth="1"/>
    <col min="3840" max="3840" width="35.42578125" customWidth="1"/>
    <col min="3841" max="3841" width="20.42578125" customWidth="1"/>
    <col min="3842" max="3842" width="19.42578125" customWidth="1"/>
    <col min="3843" max="3843" width="20.28515625" customWidth="1"/>
    <col min="3844" max="3844" width="20.140625" customWidth="1"/>
    <col min="3845" max="3845" width="20" customWidth="1"/>
    <col min="3846" max="3846" width="19.5703125" customWidth="1"/>
    <col min="3847" max="3847" width="20.140625" customWidth="1"/>
    <col min="3848" max="3852" width="19.85546875" customWidth="1"/>
    <col min="3853" max="3853" width="22" customWidth="1"/>
    <col min="3854" max="3854" width="19.85546875" customWidth="1"/>
    <col min="4096" max="4096" width="35.42578125" customWidth="1"/>
    <col min="4097" max="4097" width="20.42578125" customWidth="1"/>
    <col min="4098" max="4098" width="19.42578125" customWidth="1"/>
    <col min="4099" max="4099" width="20.28515625" customWidth="1"/>
    <col min="4100" max="4100" width="20.140625" customWidth="1"/>
    <col min="4101" max="4101" width="20" customWidth="1"/>
    <col min="4102" max="4102" width="19.5703125" customWidth="1"/>
    <col min="4103" max="4103" width="20.140625" customWidth="1"/>
    <col min="4104" max="4108" width="19.85546875" customWidth="1"/>
    <col min="4109" max="4109" width="22" customWidth="1"/>
    <col min="4110" max="4110" width="19.85546875" customWidth="1"/>
    <col min="4352" max="4352" width="35.42578125" customWidth="1"/>
    <col min="4353" max="4353" width="20.42578125" customWidth="1"/>
    <col min="4354" max="4354" width="19.42578125" customWidth="1"/>
    <col min="4355" max="4355" width="20.28515625" customWidth="1"/>
    <col min="4356" max="4356" width="20.140625" customWidth="1"/>
    <col min="4357" max="4357" width="20" customWidth="1"/>
    <col min="4358" max="4358" width="19.5703125" customWidth="1"/>
    <col min="4359" max="4359" width="20.140625" customWidth="1"/>
    <col min="4360" max="4364" width="19.85546875" customWidth="1"/>
    <col min="4365" max="4365" width="22" customWidth="1"/>
    <col min="4366" max="4366" width="19.85546875" customWidth="1"/>
    <col min="4608" max="4608" width="35.42578125" customWidth="1"/>
    <col min="4609" max="4609" width="20.42578125" customWidth="1"/>
    <col min="4610" max="4610" width="19.42578125" customWidth="1"/>
    <col min="4611" max="4611" width="20.28515625" customWidth="1"/>
    <col min="4612" max="4612" width="20.140625" customWidth="1"/>
    <col min="4613" max="4613" width="20" customWidth="1"/>
    <col min="4614" max="4614" width="19.5703125" customWidth="1"/>
    <col min="4615" max="4615" width="20.140625" customWidth="1"/>
    <col min="4616" max="4620" width="19.85546875" customWidth="1"/>
    <col min="4621" max="4621" width="22" customWidth="1"/>
    <col min="4622" max="4622" width="19.85546875" customWidth="1"/>
    <col min="4864" max="4864" width="35.42578125" customWidth="1"/>
    <col min="4865" max="4865" width="20.42578125" customWidth="1"/>
    <col min="4866" max="4866" width="19.42578125" customWidth="1"/>
    <col min="4867" max="4867" width="20.28515625" customWidth="1"/>
    <col min="4868" max="4868" width="20.140625" customWidth="1"/>
    <col min="4869" max="4869" width="20" customWidth="1"/>
    <col min="4870" max="4870" width="19.5703125" customWidth="1"/>
    <col min="4871" max="4871" width="20.140625" customWidth="1"/>
    <col min="4872" max="4876" width="19.85546875" customWidth="1"/>
    <col min="4877" max="4877" width="22" customWidth="1"/>
    <col min="4878" max="4878" width="19.85546875" customWidth="1"/>
    <col min="5120" max="5120" width="35.42578125" customWidth="1"/>
    <col min="5121" max="5121" width="20.42578125" customWidth="1"/>
    <col min="5122" max="5122" width="19.42578125" customWidth="1"/>
    <col min="5123" max="5123" width="20.28515625" customWidth="1"/>
    <col min="5124" max="5124" width="20.140625" customWidth="1"/>
    <col min="5125" max="5125" width="20" customWidth="1"/>
    <col min="5126" max="5126" width="19.5703125" customWidth="1"/>
    <col min="5127" max="5127" width="20.140625" customWidth="1"/>
    <col min="5128" max="5132" width="19.85546875" customWidth="1"/>
    <col min="5133" max="5133" width="22" customWidth="1"/>
    <col min="5134" max="5134" width="19.85546875" customWidth="1"/>
    <col min="5376" max="5376" width="35.42578125" customWidth="1"/>
    <col min="5377" max="5377" width="20.42578125" customWidth="1"/>
    <col min="5378" max="5378" width="19.42578125" customWidth="1"/>
    <col min="5379" max="5379" width="20.28515625" customWidth="1"/>
    <col min="5380" max="5380" width="20.140625" customWidth="1"/>
    <col min="5381" max="5381" width="20" customWidth="1"/>
    <col min="5382" max="5382" width="19.5703125" customWidth="1"/>
    <col min="5383" max="5383" width="20.140625" customWidth="1"/>
    <col min="5384" max="5388" width="19.85546875" customWidth="1"/>
    <col min="5389" max="5389" width="22" customWidth="1"/>
    <col min="5390" max="5390" width="19.85546875" customWidth="1"/>
    <col min="5632" max="5632" width="35.42578125" customWidth="1"/>
    <col min="5633" max="5633" width="20.42578125" customWidth="1"/>
    <col min="5634" max="5634" width="19.42578125" customWidth="1"/>
    <col min="5635" max="5635" width="20.28515625" customWidth="1"/>
    <col min="5636" max="5636" width="20.140625" customWidth="1"/>
    <col min="5637" max="5637" width="20" customWidth="1"/>
    <col min="5638" max="5638" width="19.5703125" customWidth="1"/>
    <col min="5639" max="5639" width="20.140625" customWidth="1"/>
    <col min="5640" max="5644" width="19.85546875" customWidth="1"/>
    <col min="5645" max="5645" width="22" customWidth="1"/>
    <col min="5646" max="5646" width="19.85546875" customWidth="1"/>
    <col min="5888" max="5888" width="35.42578125" customWidth="1"/>
    <col min="5889" max="5889" width="20.42578125" customWidth="1"/>
    <col min="5890" max="5890" width="19.42578125" customWidth="1"/>
    <col min="5891" max="5891" width="20.28515625" customWidth="1"/>
    <col min="5892" max="5892" width="20.140625" customWidth="1"/>
    <col min="5893" max="5893" width="20" customWidth="1"/>
    <col min="5894" max="5894" width="19.5703125" customWidth="1"/>
    <col min="5895" max="5895" width="20.140625" customWidth="1"/>
    <col min="5896" max="5900" width="19.85546875" customWidth="1"/>
    <col min="5901" max="5901" width="22" customWidth="1"/>
    <col min="5902" max="5902" width="19.85546875" customWidth="1"/>
    <col min="6144" max="6144" width="35.42578125" customWidth="1"/>
    <col min="6145" max="6145" width="20.42578125" customWidth="1"/>
    <col min="6146" max="6146" width="19.42578125" customWidth="1"/>
    <col min="6147" max="6147" width="20.28515625" customWidth="1"/>
    <col min="6148" max="6148" width="20.140625" customWidth="1"/>
    <col min="6149" max="6149" width="20" customWidth="1"/>
    <col min="6150" max="6150" width="19.5703125" customWidth="1"/>
    <col min="6151" max="6151" width="20.140625" customWidth="1"/>
    <col min="6152" max="6156" width="19.85546875" customWidth="1"/>
    <col min="6157" max="6157" width="22" customWidth="1"/>
    <col min="6158" max="6158" width="19.85546875" customWidth="1"/>
    <col min="6400" max="6400" width="35.42578125" customWidth="1"/>
    <col min="6401" max="6401" width="20.42578125" customWidth="1"/>
    <col min="6402" max="6402" width="19.42578125" customWidth="1"/>
    <col min="6403" max="6403" width="20.28515625" customWidth="1"/>
    <col min="6404" max="6404" width="20.140625" customWidth="1"/>
    <col min="6405" max="6405" width="20" customWidth="1"/>
    <col min="6406" max="6406" width="19.5703125" customWidth="1"/>
    <col min="6407" max="6407" width="20.140625" customWidth="1"/>
    <col min="6408" max="6412" width="19.85546875" customWidth="1"/>
    <col min="6413" max="6413" width="22" customWidth="1"/>
    <col min="6414" max="6414" width="19.85546875" customWidth="1"/>
    <col min="6656" max="6656" width="35.42578125" customWidth="1"/>
    <col min="6657" max="6657" width="20.42578125" customWidth="1"/>
    <col min="6658" max="6658" width="19.42578125" customWidth="1"/>
    <col min="6659" max="6659" width="20.28515625" customWidth="1"/>
    <col min="6660" max="6660" width="20.140625" customWidth="1"/>
    <col min="6661" max="6661" width="20" customWidth="1"/>
    <col min="6662" max="6662" width="19.5703125" customWidth="1"/>
    <col min="6663" max="6663" width="20.140625" customWidth="1"/>
    <col min="6664" max="6668" width="19.85546875" customWidth="1"/>
    <col min="6669" max="6669" width="22" customWidth="1"/>
    <col min="6670" max="6670" width="19.85546875" customWidth="1"/>
    <col min="6912" max="6912" width="35.42578125" customWidth="1"/>
    <col min="6913" max="6913" width="20.42578125" customWidth="1"/>
    <col min="6914" max="6914" width="19.42578125" customWidth="1"/>
    <col min="6915" max="6915" width="20.28515625" customWidth="1"/>
    <col min="6916" max="6916" width="20.140625" customWidth="1"/>
    <col min="6917" max="6917" width="20" customWidth="1"/>
    <col min="6918" max="6918" width="19.5703125" customWidth="1"/>
    <col min="6919" max="6919" width="20.140625" customWidth="1"/>
    <col min="6920" max="6924" width="19.85546875" customWidth="1"/>
    <col min="6925" max="6925" width="22" customWidth="1"/>
    <col min="6926" max="6926" width="19.85546875" customWidth="1"/>
    <col min="7168" max="7168" width="35.42578125" customWidth="1"/>
    <col min="7169" max="7169" width="20.42578125" customWidth="1"/>
    <col min="7170" max="7170" width="19.42578125" customWidth="1"/>
    <col min="7171" max="7171" width="20.28515625" customWidth="1"/>
    <col min="7172" max="7172" width="20.140625" customWidth="1"/>
    <col min="7173" max="7173" width="20" customWidth="1"/>
    <col min="7174" max="7174" width="19.5703125" customWidth="1"/>
    <col min="7175" max="7175" width="20.140625" customWidth="1"/>
    <col min="7176" max="7180" width="19.85546875" customWidth="1"/>
    <col min="7181" max="7181" width="22" customWidth="1"/>
    <col min="7182" max="7182" width="19.85546875" customWidth="1"/>
    <col min="7424" max="7424" width="35.42578125" customWidth="1"/>
    <col min="7425" max="7425" width="20.42578125" customWidth="1"/>
    <col min="7426" max="7426" width="19.42578125" customWidth="1"/>
    <col min="7427" max="7427" width="20.28515625" customWidth="1"/>
    <col min="7428" max="7428" width="20.140625" customWidth="1"/>
    <col min="7429" max="7429" width="20" customWidth="1"/>
    <col min="7430" max="7430" width="19.5703125" customWidth="1"/>
    <col min="7431" max="7431" width="20.140625" customWidth="1"/>
    <col min="7432" max="7436" width="19.85546875" customWidth="1"/>
    <col min="7437" max="7437" width="22" customWidth="1"/>
    <col min="7438" max="7438" width="19.85546875" customWidth="1"/>
    <col min="7680" max="7680" width="35.42578125" customWidth="1"/>
    <col min="7681" max="7681" width="20.42578125" customWidth="1"/>
    <col min="7682" max="7682" width="19.42578125" customWidth="1"/>
    <col min="7683" max="7683" width="20.28515625" customWidth="1"/>
    <col min="7684" max="7684" width="20.140625" customWidth="1"/>
    <col min="7685" max="7685" width="20" customWidth="1"/>
    <col min="7686" max="7686" width="19.5703125" customWidth="1"/>
    <col min="7687" max="7687" width="20.140625" customWidth="1"/>
    <col min="7688" max="7692" width="19.85546875" customWidth="1"/>
    <col min="7693" max="7693" width="22" customWidth="1"/>
    <col min="7694" max="7694" width="19.85546875" customWidth="1"/>
    <col min="7936" max="7936" width="35.42578125" customWidth="1"/>
    <col min="7937" max="7937" width="20.42578125" customWidth="1"/>
    <col min="7938" max="7938" width="19.42578125" customWidth="1"/>
    <col min="7939" max="7939" width="20.28515625" customWidth="1"/>
    <col min="7940" max="7940" width="20.140625" customWidth="1"/>
    <col min="7941" max="7941" width="20" customWidth="1"/>
    <col min="7942" max="7942" width="19.5703125" customWidth="1"/>
    <col min="7943" max="7943" width="20.140625" customWidth="1"/>
    <col min="7944" max="7948" width="19.85546875" customWidth="1"/>
    <col min="7949" max="7949" width="22" customWidth="1"/>
    <col min="7950" max="7950" width="19.85546875" customWidth="1"/>
    <col min="8192" max="8192" width="35.42578125" customWidth="1"/>
    <col min="8193" max="8193" width="20.42578125" customWidth="1"/>
    <col min="8194" max="8194" width="19.42578125" customWidth="1"/>
    <col min="8195" max="8195" width="20.28515625" customWidth="1"/>
    <col min="8196" max="8196" width="20.140625" customWidth="1"/>
    <col min="8197" max="8197" width="20" customWidth="1"/>
    <col min="8198" max="8198" width="19.5703125" customWidth="1"/>
    <col min="8199" max="8199" width="20.140625" customWidth="1"/>
    <col min="8200" max="8204" width="19.85546875" customWidth="1"/>
    <col min="8205" max="8205" width="22" customWidth="1"/>
    <col min="8206" max="8206" width="19.85546875" customWidth="1"/>
    <col min="8448" max="8448" width="35.42578125" customWidth="1"/>
    <col min="8449" max="8449" width="20.42578125" customWidth="1"/>
    <col min="8450" max="8450" width="19.42578125" customWidth="1"/>
    <col min="8451" max="8451" width="20.28515625" customWidth="1"/>
    <col min="8452" max="8452" width="20.140625" customWidth="1"/>
    <col min="8453" max="8453" width="20" customWidth="1"/>
    <col min="8454" max="8454" width="19.5703125" customWidth="1"/>
    <col min="8455" max="8455" width="20.140625" customWidth="1"/>
    <col min="8456" max="8460" width="19.85546875" customWidth="1"/>
    <col min="8461" max="8461" width="22" customWidth="1"/>
    <col min="8462" max="8462" width="19.85546875" customWidth="1"/>
    <col min="8704" max="8704" width="35.42578125" customWidth="1"/>
    <col min="8705" max="8705" width="20.42578125" customWidth="1"/>
    <col min="8706" max="8706" width="19.42578125" customWidth="1"/>
    <col min="8707" max="8707" width="20.28515625" customWidth="1"/>
    <col min="8708" max="8708" width="20.140625" customWidth="1"/>
    <col min="8709" max="8709" width="20" customWidth="1"/>
    <col min="8710" max="8710" width="19.5703125" customWidth="1"/>
    <col min="8711" max="8711" width="20.140625" customWidth="1"/>
    <col min="8712" max="8716" width="19.85546875" customWidth="1"/>
    <col min="8717" max="8717" width="22" customWidth="1"/>
    <col min="8718" max="8718" width="19.85546875" customWidth="1"/>
    <col min="8960" max="8960" width="35.42578125" customWidth="1"/>
    <col min="8961" max="8961" width="20.42578125" customWidth="1"/>
    <col min="8962" max="8962" width="19.42578125" customWidth="1"/>
    <col min="8963" max="8963" width="20.28515625" customWidth="1"/>
    <col min="8964" max="8964" width="20.140625" customWidth="1"/>
    <col min="8965" max="8965" width="20" customWidth="1"/>
    <col min="8966" max="8966" width="19.5703125" customWidth="1"/>
    <col min="8967" max="8967" width="20.140625" customWidth="1"/>
    <col min="8968" max="8972" width="19.85546875" customWidth="1"/>
    <col min="8973" max="8973" width="22" customWidth="1"/>
    <col min="8974" max="8974" width="19.85546875" customWidth="1"/>
    <col min="9216" max="9216" width="35.42578125" customWidth="1"/>
    <col min="9217" max="9217" width="20.42578125" customWidth="1"/>
    <col min="9218" max="9218" width="19.42578125" customWidth="1"/>
    <col min="9219" max="9219" width="20.28515625" customWidth="1"/>
    <col min="9220" max="9220" width="20.140625" customWidth="1"/>
    <col min="9221" max="9221" width="20" customWidth="1"/>
    <col min="9222" max="9222" width="19.5703125" customWidth="1"/>
    <col min="9223" max="9223" width="20.140625" customWidth="1"/>
    <col min="9224" max="9228" width="19.85546875" customWidth="1"/>
    <col min="9229" max="9229" width="22" customWidth="1"/>
    <col min="9230" max="9230" width="19.85546875" customWidth="1"/>
    <col min="9472" max="9472" width="35.42578125" customWidth="1"/>
    <col min="9473" max="9473" width="20.42578125" customWidth="1"/>
    <col min="9474" max="9474" width="19.42578125" customWidth="1"/>
    <col min="9475" max="9475" width="20.28515625" customWidth="1"/>
    <col min="9476" max="9476" width="20.140625" customWidth="1"/>
    <col min="9477" max="9477" width="20" customWidth="1"/>
    <col min="9478" max="9478" width="19.5703125" customWidth="1"/>
    <col min="9479" max="9479" width="20.140625" customWidth="1"/>
    <col min="9480" max="9484" width="19.85546875" customWidth="1"/>
    <col min="9485" max="9485" width="22" customWidth="1"/>
    <col min="9486" max="9486" width="19.85546875" customWidth="1"/>
    <col min="9728" max="9728" width="35.42578125" customWidth="1"/>
    <col min="9729" max="9729" width="20.42578125" customWidth="1"/>
    <col min="9730" max="9730" width="19.42578125" customWidth="1"/>
    <col min="9731" max="9731" width="20.28515625" customWidth="1"/>
    <col min="9732" max="9732" width="20.140625" customWidth="1"/>
    <col min="9733" max="9733" width="20" customWidth="1"/>
    <col min="9734" max="9734" width="19.5703125" customWidth="1"/>
    <col min="9735" max="9735" width="20.140625" customWidth="1"/>
    <col min="9736" max="9740" width="19.85546875" customWidth="1"/>
    <col min="9741" max="9741" width="22" customWidth="1"/>
    <col min="9742" max="9742" width="19.85546875" customWidth="1"/>
    <col min="9984" max="9984" width="35.42578125" customWidth="1"/>
    <col min="9985" max="9985" width="20.42578125" customWidth="1"/>
    <col min="9986" max="9986" width="19.42578125" customWidth="1"/>
    <col min="9987" max="9987" width="20.28515625" customWidth="1"/>
    <col min="9988" max="9988" width="20.140625" customWidth="1"/>
    <col min="9989" max="9989" width="20" customWidth="1"/>
    <col min="9990" max="9990" width="19.5703125" customWidth="1"/>
    <col min="9991" max="9991" width="20.140625" customWidth="1"/>
    <col min="9992" max="9996" width="19.85546875" customWidth="1"/>
    <col min="9997" max="9997" width="22" customWidth="1"/>
    <col min="9998" max="9998" width="19.85546875" customWidth="1"/>
    <col min="10240" max="10240" width="35.42578125" customWidth="1"/>
    <col min="10241" max="10241" width="20.42578125" customWidth="1"/>
    <col min="10242" max="10242" width="19.42578125" customWidth="1"/>
    <col min="10243" max="10243" width="20.28515625" customWidth="1"/>
    <col min="10244" max="10244" width="20.140625" customWidth="1"/>
    <col min="10245" max="10245" width="20" customWidth="1"/>
    <col min="10246" max="10246" width="19.5703125" customWidth="1"/>
    <col min="10247" max="10247" width="20.140625" customWidth="1"/>
    <col min="10248" max="10252" width="19.85546875" customWidth="1"/>
    <col min="10253" max="10253" width="22" customWidth="1"/>
    <col min="10254" max="10254" width="19.85546875" customWidth="1"/>
    <col min="10496" max="10496" width="35.42578125" customWidth="1"/>
    <col min="10497" max="10497" width="20.42578125" customWidth="1"/>
    <col min="10498" max="10498" width="19.42578125" customWidth="1"/>
    <col min="10499" max="10499" width="20.28515625" customWidth="1"/>
    <col min="10500" max="10500" width="20.140625" customWidth="1"/>
    <col min="10501" max="10501" width="20" customWidth="1"/>
    <col min="10502" max="10502" width="19.5703125" customWidth="1"/>
    <col min="10503" max="10503" width="20.140625" customWidth="1"/>
    <col min="10504" max="10508" width="19.85546875" customWidth="1"/>
    <col min="10509" max="10509" width="22" customWidth="1"/>
    <col min="10510" max="10510" width="19.85546875" customWidth="1"/>
    <col min="10752" max="10752" width="35.42578125" customWidth="1"/>
    <col min="10753" max="10753" width="20.42578125" customWidth="1"/>
    <col min="10754" max="10754" width="19.42578125" customWidth="1"/>
    <col min="10755" max="10755" width="20.28515625" customWidth="1"/>
    <col min="10756" max="10756" width="20.140625" customWidth="1"/>
    <col min="10757" max="10757" width="20" customWidth="1"/>
    <col min="10758" max="10758" width="19.5703125" customWidth="1"/>
    <col min="10759" max="10759" width="20.140625" customWidth="1"/>
    <col min="10760" max="10764" width="19.85546875" customWidth="1"/>
    <col min="10765" max="10765" width="22" customWidth="1"/>
    <col min="10766" max="10766" width="19.85546875" customWidth="1"/>
    <col min="11008" max="11008" width="35.42578125" customWidth="1"/>
    <col min="11009" max="11009" width="20.42578125" customWidth="1"/>
    <col min="11010" max="11010" width="19.42578125" customWidth="1"/>
    <col min="11011" max="11011" width="20.28515625" customWidth="1"/>
    <col min="11012" max="11012" width="20.140625" customWidth="1"/>
    <col min="11013" max="11013" width="20" customWidth="1"/>
    <col min="11014" max="11014" width="19.5703125" customWidth="1"/>
    <col min="11015" max="11015" width="20.140625" customWidth="1"/>
    <col min="11016" max="11020" width="19.85546875" customWidth="1"/>
    <col min="11021" max="11021" width="22" customWidth="1"/>
    <col min="11022" max="11022" width="19.85546875" customWidth="1"/>
    <col min="11264" max="11264" width="35.42578125" customWidth="1"/>
    <col min="11265" max="11265" width="20.42578125" customWidth="1"/>
    <col min="11266" max="11266" width="19.42578125" customWidth="1"/>
    <col min="11267" max="11267" width="20.28515625" customWidth="1"/>
    <col min="11268" max="11268" width="20.140625" customWidth="1"/>
    <col min="11269" max="11269" width="20" customWidth="1"/>
    <col min="11270" max="11270" width="19.5703125" customWidth="1"/>
    <col min="11271" max="11271" width="20.140625" customWidth="1"/>
    <col min="11272" max="11276" width="19.85546875" customWidth="1"/>
    <col min="11277" max="11277" width="22" customWidth="1"/>
    <col min="11278" max="11278" width="19.85546875" customWidth="1"/>
    <col min="11520" max="11520" width="35.42578125" customWidth="1"/>
    <col min="11521" max="11521" width="20.42578125" customWidth="1"/>
    <col min="11522" max="11522" width="19.42578125" customWidth="1"/>
    <col min="11523" max="11523" width="20.28515625" customWidth="1"/>
    <col min="11524" max="11524" width="20.140625" customWidth="1"/>
    <col min="11525" max="11525" width="20" customWidth="1"/>
    <col min="11526" max="11526" width="19.5703125" customWidth="1"/>
    <col min="11527" max="11527" width="20.140625" customWidth="1"/>
    <col min="11528" max="11532" width="19.85546875" customWidth="1"/>
    <col min="11533" max="11533" width="22" customWidth="1"/>
    <col min="11534" max="11534" width="19.85546875" customWidth="1"/>
    <col min="11776" max="11776" width="35.42578125" customWidth="1"/>
    <col min="11777" max="11777" width="20.42578125" customWidth="1"/>
    <col min="11778" max="11778" width="19.42578125" customWidth="1"/>
    <col min="11779" max="11779" width="20.28515625" customWidth="1"/>
    <col min="11780" max="11780" width="20.140625" customWidth="1"/>
    <col min="11781" max="11781" width="20" customWidth="1"/>
    <col min="11782" max="11782" width="19.5703125" customWidth="1"/>
    <col min="11783" max="11783" width="20.140625" customWidth="1"/>
    <col min="11784" max="11788" width="19.85546875" customWidth="1"/>
    <col min="11789" max="11789" width="22" customWidth="1"/>
    <col min="11790" max="11790" width="19.85546875" customWidth="1"/>
    <col min="12032" max="12032" width="35.42578125" customWidth="1"/>
    <col min="12033" max="12033" width="20.42578125" customWidth="1"/>
    <col min="12034" max="12034" width="19.42578125" customWidth="1"/>
    <col min="12035" max="12035" width="20.28515625" customWidth="1"/>
    <col min="12036" max="12036" width="20.140625" customWidth="1"/>
    <col min="12037" max="12037" width="20" customWidth="1"/>
    <col min="12038" max="12038" width="19.5703125" customWidth="1"/>
    <col min="12039" max="12039" width="20.140625" customWidth="1"/>
    <col min="12040" max="12044" width="19.85546875" customWidth="1"/>
    <col min="12045" max="12045" width="22" customWidth="1"/>
    <col min="12046" max="12046" width="19.85546875" customWidth="1"/>
    <col min="12288" max="12288" width="35.42578125" customWidth="1"/>
    <col min="12289" max="12289" width="20.42578125" customWidth="1"/>
    <col min="12290" max="12290" width="19.42578125" customWidth="1"/>
    <col min="12291" max="12291" width="20.28515625" customWidth="1"/>
    <col min="12292" max="12292" width="20.140625" customWidth="1"/>
    <col min="12293" max="12293" width="20" customWidth="1"/>
    <col min="12294" max="12294" width="19.5703125" customWidth="1"/>
    <col min="12295" max="12295" width="20.140625" customWidth="1"/>
    <col min="12296" max="12300" width="19.85546875" customWidth="1"/>
    <col min="12301" max="12301" width="22" customWidth="1"/>
    <col min="12302" max="12302" width="19.85546875" customWidth="1"/>
    <col min="12544" max="12544" width="35.42578125" customWidth="1"/>
    <col min="12545" max="12545" width="20.42578125" customWidth="1"/>
    <col min="12546" max="12546" width="19.42578125" customWidth="1"/>
    <col min="12547" max="12547" width="20.28515625" customWidth="1"/>
    <col min="12548" max="12548" width="20.140625" customWidth="1"/>
    <col min="12549" max="12549" width="20" customWidth="1"/>
    <col min="12550" max="12550" width="19.5703125" customWidth="1"/>
    <col min="12551" max="12551" width="20.140625" customWidth="1"/>
    <col min="12552" max="12556" width="19.85546875" customWidth="1"/>
    <col min="12557" max="12557" width="22" customWidth="1"/>
    <col min="12558" max="12558" width="19.85546875" customWidth="1"/>
    <col min="12800" max="12800" width="35.42578125" customWidth="1"/>
    <col min="12801" max="12801" width="20.42578125" customWidth="1"/>
    <col min="12802" max="12802" width="19.42578125" customWidth="1"/>
    <col min="12803" max="12803" width="20.28515625" customWidth="1"/>
    <col min="12804" max="12804" width="20.140625" customWidth="1"/>
    <col min="12805" max="12805" width="20" customWidth="1"/>
    <col min="12806" max="12806" width="19.5703125" customWidth="1"/>
    <col min="12807" max="12807" width="20.140625" customWidth="1"/>
    <col min="12808" max="12812" width="19.85546875" customWidth="1"/>
    <col min="12813" max="12813" width="22" customWidth="1"/>
    <col min="12814" max="12814" width="19.85546875" customWidth="1"/>
    <col min="13056" max="13056" width="35.42578125" customWidth="1"/>
    <col min="13057" max="13057" width="20.42578125" customWidth="1"/>
    <col min="13058" max="13058" width="19.42578125" customWidth="1"/>
    <col min="13059" max="13059" width="20.28515625" customWidth="1"/>
    <col min="13060" max="13060" width="20.140625" customWidth="1"/>
    <col min="13061" max="13061" width="20" customWidth="1"/>
    <col min="13062" max="13062" width="19.5703125" customWidth="1"/>
    <col min="13063" max="13063" width="20.140625" customWidth="1"/>
    <col min="13064" max="13068" width="19.85546875" customWidth="1"/>
    <col min="13069" max="13069" width="22" customWidth="1"/>
    <col min="13070" max="13070" width="19.85546875" customWidth="1"/>
    <col min="13312" max="13312" width="35.42578125" customWidth="1"/>
    <col min="13313" max="13313" width="20.42578125" customWidth="1"/>
    <col min="13314" max="13314" width="19.42578125" customWidth="1"/>
    <col min="13315" max="13315" width="20.28515625" customWidth="1"/>
    <col min="13316" max="13316" width="20.140625" customWidth="1"/>
    <col min="13317" max="13317" width="20" customWidth="1"/>
    <col min="13318" max="13318" width="19.5703125" customWidth="1"/>
    <col min="13319" max="13319" width="20.140625" customWidth="1"/>
    <col min="13320" max="13324" width="19.85546875" customWidth="1"/>
    <col min="13325" max="13325" width="22" customWidth="1"/>
    <col min="13326" max="13326" width="19.85546875" customWidth="1"/>
    <col min="13568" max="13568" width="35.42578125" customWidth="1"/>
    <col min="13569" max="13569" width="20.42578125" customWidth="1"/>
    <col min="13570" max="13570" width="19.42578125" customWidth="1"/>
    <col min="13571" max="13571" width="20.28515625" customWidth="1"/>
    <col min="13572" max="13572" width="20.140625" customWidth="1"/>
    <col min="13573" max="13573" width="20" customWidth="1"/>
    <col min="13574" max="13574" width="19.5703125" customWidth="1"/>
    <col min="13575" max="13575" width="20.140625" customWidth="1"/>
    <col min="13576" max="13580" width="19.85546875" customWidth="1"/>
    <col min="13581" max="13581" width="22" customWidth="1"/>
    <col min="13582" max="13582" width="19.85546875" customWidth="1"/>
    <col min="13824" max="13824" width="35.42578125" customWidth="1"/>
    <col min="13825" max="13825" width="20.42578125" customWidth="1"/>
    <col min="13826" max="13826" width="19.42578125" customWidth="1"/>
    <col min="13827" max="13827" width="20.28515625" customWidth="1"/>
    <col min="13828" max="13828" width="20.140625" customWidth="1"/>
    <col min="13829" max="13829" width="20" customWidth="1"/>
    <col min="13830" max="13830" width="19.5703125" customWidth="1"/>
    <col min="13831" max="13831" width="20.140625" customWidth="1"/>
    <col min="13832" max="13836" width="19.85546875" customWidth="1"/>
    <col min="13837" max="13837" width="22" customWidth="1"/>
    <col min="13838" max="13838" width="19.85546875" customWidth="1"/>
    <col min="14080" max="14080" width="35.42578125" customWidth="1"/>
    <col min="14081" max="14081" width="20.42578125" customWidth="1"/>
    <col min="14082" max="14082" width="19.42578125" customWidth="1"/>
    <col min="14083" max="14083" width="20.28515625" customWidth="1"/>
    <col min="14084" max="14084" width="20.140625" customWidth="1"/>
    <col min="14085" max="14085" width="20" customWidth="1"/>
    <col min="14086" max="14086" width="19.5703125" customWidth="1"/>
    <col min="14087" max="14087" width="20.140625" customWidth="1"/>
    <col min="14088" max="14092" width="19.85546875" customWidth="1"/>
    <col min="14093" max="14093" width="22" customWidth="1"/>
    <col min="14094" max="14094" width="19.85546875" customWidth="1"/>
    <col min="14336" max="14336" width="35.42578125" customWidth="1"/>
    <col min="14337" max="14337" width="20.42578125" customWidth="1"/>
    <col min="14338" max="14338" width="19.42578125" customWidth="1"/>
    <col min="14339" max="14339" width="20.28515625" customWidth="1"/>
    <col min="14340" max="14340" width="20.140625" customWidth="1"/>
    <col min="14341" max="14341" width="20" customWidth="1"/>
    <col min="14342" max="14342" width="19.5703125" customWidth="1"/>
    <col min="14343" max="14343" width="20.140625" customWidth="1"/>
    <col min="14344" max="14348" width="19.85546875" customWidth="1"/>
    <col min="14349" max="14349" width="22" customWidth="1"/>
    <col min="14350" max="14350" width="19.85546875" customWidth="1"/>
    <col min="14592" max="14592" width="35.42578125" customWidth="1"/>
    <col min="14593" max="14593" width="20.42578125" customWidth="1"/>
    <col min="14594" max="14594" width="19.42578125" customWidth="1"/>
    <col min="14595" max="14595" width="20.28515625" customWidth="1"/>
    <col min="14596" max="14596" width="20.140625" customWidth="1"/>
    <col min="14597" max="14597" width="20" customWidth="1"/>
    <col min="14598" max="14598" width="19.5703125" customWidth="1"/>
    <col min="14599" max="14599" width="20.140625" customWidth="1"/>
    <col min="14600" max="14604" width="19.85546875" customWidth="1"/>
    <col min="14605" max="14605" width="22" customWidth="1"/>
    <col min="14606" max="14606" width="19.85546875" customWidth="1"/>
    <col min="14848" max="14848" width="35.42578125" customWidth="1"/>
    <col min="14849" max="14849" width="20.42578125" customWidth="1"/>
    <col min="14850" max="14850" width="19.42578125" customWidth="1"/>
    <col min="14851" max="14851" width="20.28515625" customWidth="1"/>
    <col min="14852" max="14852" width="20.140625" customWidth="1"/>
    <col min="14853" max="14853" width="20" customWidth="1"/>
    <col min="14854" max="14854" width="19.5703125" customWidth="1"/>
    <col min="14855" max="14855" width="20.140625" customWidth="1"/>
    <col min="14856" max="14860" width="19.85546875" customWidth="1"/>
    <col min="14861" max="14861" width="22" customWidth="1"/>
    <col min="14862" max="14862" width="19.85546875" customWidth="1"/>
    <col min="15104" max="15104" width="35.42578125" customWidth="1"/>
    <col min="15105" max="15105" width="20.42578125" customWidth="1"/>
    <col min="15106" max="15106" width="19.42578125" customWidth="1"/>
    <col min="15107" max="15107" width="20.28515625" customWidth="1"/>
    <col min="15108" max="15108" width="20.140625" customWidth="1"/>
    <col min="15109" max="15109" width="20" customWidth="1"/>
    <col min="15110" max="15110" width="19.5703125" customWidth="1"/>
    <col min="15111" max="15111" width="20.140625" customWidth="1"/>
    <col min="15112" max="15116" width="19.85546875" customWidth="1"/>
    <col min="15117" max="15117" width="22" customWidth="1"/>
    <col min="15118" max="15118" width="19.85546875" customWidth="1"/>
    <col min="15360" max="15360" width="35.42578125" customWidth="1"/>
    <col min="15361" max="15361" width="20.42578125" customWidth="1"/>
    <col min="15362" max="15362" width="19.42578125" customWidth="1"/>
    <col min="15363" max="15363" width="20.28515625" customWidth="1"/>
    <col min="15364" max="15364" width="20.140625" customWidth="1"/>
    <col min="15365" max="15365" width="20" customWidth="1"/>
    <col min="15366" max="15366" width="19.5703125" customWidth="1"/>
    <col min="15367" max="15367" width="20.140625" customWidth="1"/>
    <col min="15368" max="15372" width="19.85546875" customWidth="1"/>
    <col min="15373" max="15373" width="22" customWidth="1"/>
    <col min="15374" max="15374" width="19.85546875" customWidth="1"/>
    <col min="15616" max="15616" width="35.42578125" customWidth="1"/>
    <col min="15617" max="15617" width="20.42578125" customWidth="1"/>
    <col min="15618" max="15618" width="19.42578125" customWidth="1"/>
    <col min="15619" max="15619" width="20.28515625" customWidth="1"/>
    <col min="15620" max="15620" width="20.140625" customWidth="1"/>
    <col min="15621" max="15621" width="20" customWidth="1"/>
    <col min="15622" max="15622" width="19.5703125" customWidth="1"/>
    <col min="15623" max="15623" width="20.140625" customWidth="1"/>
    <col min="15624" max="15628" width="19.85546875" customWidth="1"/>
    <col min="15629" max="15629" width="22" customWidth="1"/>
    <col min="15630" max="15630" width="19.85546875" customWidth="1"/>
    <col min="15872" max="15872" width="35.42578125" customWidth="1"/>
    <col min="15873" max="15873" width="20.42578125" customWidth="1"/>
    <col min="15874" max="15874" width="19.42578125" customWidth="1"/>
    <col min="15875" max="15875" width="20.28515625" customWidth="1"/>
    <col min="15876" max="15876" width="20.140625" customWidth="1"/>
    <col min="15877" max="15877" width="20" customWidth="1"/>
    <col min="15878" max="15878" width="19.5703125" customWidth="1"/>
    <col min="15879" max="15879" width="20.140625" customWidth="1"/>
    <col min="15880" max="15884" width="19.85546875" customWidth="1"/>
    <col min="15885" max="15885" width="22" customWidth="1"/>
    <col min="15886" max="15886" width="19.85546875" customWidth="1"/>
    <col min="16128" max="16128" width="35.42578125" customWidth="1"/>
    <col min="16129" max="16129" width="20.42578125" customWidth="1"/>
    <col min="16130" max="16130" width="19.42578125" customWidth="1"/>
    <col min="16131" max="16131" width="20.28515625" customWidth="1"/>
    <col min="16132" max="16132" width="20.140625" customWidth="1"/>
    <col min="16133" max="16133" width="20" customWidth="1"/>
    <col min="16134" max="16134" width="19.5703125" customWidth="1"/>
    <col min="16135" max="16135" width="20.140625" customWidth="1"/>
    <col min="16136" max="16140" width="19.85546875" customWidth="1"/>
    <col min="16141" max="16141" width="22" customWidth="1"/>
    <col min="16142" max="16142" width="19.85546875" customWidth="1"/>
  </cols>
  <sheetData>
    <row r="1" spans="1:11">
      <c r="A1" s="59"/>
      <c r="B1" s="60"/>
      <c r="C1" s="61"/>
      <c r="D1" s="61"/>
      <c r="E1" s="61"/>
      <c r="F1" s="60"/>
      <c r="G1" s="61"/>
      <c r="H1" s="61"/>
      <c r="I1" s="61"/>
    </row>
    <row r="3" spans="1:11">
      <c r="J3" s="58"/>
    </row>
    <row r="4" spans="1:11">
      <c r="J4" s="58"/>
    </row>
    <row r="5" spans="1:11">
      <c r="J5" s="61"/>
      <c r="K5" s="61"/>
    </row>
    <row r="6" spans="1:11">
      <c r="J6" s="62"/>
    </row>
    <row r="8" spans="1:11">
      <c r="J8" s="63"/>
    </row>
    <row r="33" spans="1:2">
      <c r="A33" s="64"/>
    </row>
    <row r="34" spans="1:2">
      <c r="A34" s="64"/>
    </row>
    <row r="35" spans="1:2">
      <c r="A35" s="64"/>
    </row>
    <row r="36" spans="1:2">
      <c r="A36" s="64"/>
    </row>
    <row r="38" spans="1:2">
      <c r="A38" s="65"/>
      <c r="B38" s="65"/>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K42" sqref="K42"/>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35" sqref="H35"/>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workbookViewId="0">
      <selection activeCell="K13" sqref="K13"/>
    </sheetView>
  </sheetViews>
  <sheetFormatPr defaultRowHeight="15"/>
  <cols>
    <col min="1" max="1" width="12.7109375" customWidth="1"/>
    <col min="2" max="2" width="37.5703125" customWidth="1"/>
    <col min="3" max="3" width="15.85546875" customWidth="1"/>
    <col min="4" max="4" width="18.42578125" customWidth="1"/>
    <col min="5" max="5" width="15.5703125" customWidth="1"/>
    <col min="257" max="257" width="12.7109375" customWidth="1"/>
    <col min="258" max="258" width="37.5703125" customWidth="1"/>
    <col min="259" max="259" width="15.85546875" customWidth="1"/>
    <col min="260" max="260" width="18.42578125" customWidth="1"/>
    <col min="261" max="261" width="15.5703125" customWidth="1"/>
    <col min="513" max="513" width="12.7109375" customWidth="1"/>
    <col min="514" max="514" width="37.5703125" customWidth="1"/>
    <col min="515" max="515" width="15.85546875" customWidth="1"/>
    <col min="516" max="516" width="18.42578125" customWidth="1"/>
    <col min="517" max="517" width="15.5703125" customWidth="1"/>
    <col min="769" max="769" width="12.7109375" customWidth="1"/>
    <col min="770" max="770" width="37.5703125" customWidth="1"/>
    <col min="771" max="771" width="15.85546875" customWidth="1"/>
    <col min="772" max="772" width="18.42578125" customWidth="1"/>
    <col min="773" max="773" width="15.5703125" customWidth="1"/>
    <col min="1025" max="1025" width="12.7109375" customWidth="1"/>
    <col min="1026" max="1026" width="37.5703125" customWidth="1"/>
    <col min="1027" max="1027" width="15.85546875" customWidth="1"/>
    <col min="1028" max="1028" width="18.42578125" customWidth="1"/>
    <col min="1029" max="1029" width="15.5703125" customWidth="1"/>
    <col min="1281" max="1281" width="12.7109375" customWidth="1"/>
    <col min="1282" max="1282" width="37.5703125" customWidth="1"/>
    <col min="1283" max="1283" width="15.85546875" customWidth="1"/>
    <col min="1284" max="1284" width="18.42578125" customWidth="1"/>
    <col min="1285" max="1285" width="15.5703125" customWidth="1"/>
    <col min="1537" max="1537" width="12.7109375" customWidth="1"/>
    <col min="1538" max="1538" width="37.5703125" customWidth="1"/>
    <col min="1539" max="1539" width="15.85546875" customWidth="1"/>
    <col min="1540" max="1540" width="18.42578125" customWidth="1"/>
    <col min="1541" max="1541" width="15.5703125" customWidth="1"/>
    <col min="1793" max="1793" width="12.7109375" customWidth="1"/>
    <col min="1794" max="1794" width="37.5703125" customWidth="1"/>
    <col min="1795" max="1795" width="15.85546875" customWidth="1"/>
    <col min="1796" max="1796" width="18.42578125" customWidth="1"/>
    <col min="1797" max="1797" width="15.5703125" customWidth="1"/>
    <col min="2049" max="2049" width="12.7109375" customWidth="1"/>
    <col min="2050" max="2050" width="37.5703125" customWidth="1"/>
    <col min="2051" max="2051" width="15.85546875" customWidth="1"/>
    <col min="2052" max="2052" width="18.42578125" customWidth="1"/>
    <col min="2053" max="2053" width="15.5703125" customWidth="1"/>
    <col min="2305" max="2305" width="12.7109375" customWidth="1"/>
    <col min="2306" max="2306" width="37.5703125" customWidth="1"/>
    <col min="2307" max="2307" width="15.85546875" customWidth="1"/>
    <col min="2308" max="2308" width="18.42578125" customWidth="1"/>
    <col min="2309" max="2309" width="15.5703125" customWidth="1"/>
    <col min="2561" max="2561" width="12.7109375" customWidth="1"/>
    <col min="2562" max="2562" width="37.5703125" customWidth="1"/>
    <col min="2563" max="2563" width="15.85546875" customWidth="1"/>
    <col min="2564" max="2564" width="18.42578125" customWidth="1"/>
    <col min="2565" max="2565" width="15.5703125" customWidth="1"/>
    <col min="2817" max="2817" width="12.7109375" customWidth="1"/>
    <col min="2818" max="2818" width="37.5703125" customWidth="1"/>
    <col min="2819" max="2819" width="15.85546875" customWidth="1"/>
    <col min="2820" max="2820" width="18.42578125" customWidth="1"/>
    <col min="2821" max="2821" width="15.5703125" customWidth="1"/>
    <col min="3073" max="3073" width="12.7109375" customWidth="1"/>
    <col min="3074" max="3074" width="37.5703125" customWidth="1"/>
    <col min="3075" max="3075" width="15.85546875" customWidth="1"/>
    <col min="3076" max="3076" width="18.42578125" customWidth="1"/>
    <col min="3077" max="3077" width="15.5703125" customWidth="1"/>
    <col min="3329" max="3329" width="12.7109375" customWidth="1"/>
    <col min="3330" max="3330" width="37.5703125" customWidth="1"/>
    <col min="3331" max="3331" width="15.85546875" customWidth="1"/>
    <col min="3332" max="3332" width="18.42578125" customWidth="1"/>
    <col min="3333" max="3333" width="15.5703125" customWidth="1"/>
    <col min="3585" max="3585" width="12.7109375" customWidth="1"/>
    <col min="3586" max="3586" width="37.5703125" customWidth="1"/>
    <col min="3587" max="3587" width="15.85546875" customWidth="1"/>
    <col min="3588" max="3588" width="18.42578125" customWidth="1"/>
    <col min="3589" max="3589" width="15.5703125" customWidth="1"/>
    <col min="3841" max="3841" width="12.7109375" customWidth="1"/>
    <col min="3842" max="3842" width="37.5703125" customWidth="1"/>
    <col min="3843" max="3843" width="15.85546875" customWidth="1"/>
    <col min="3844" max="3844" width="18.42578125" customWidth="1"/>
    <col min="3845" max="3845" width="15.5703125" customWidth="1"/>
    <col min="4097" max="4097" width="12.7109375" customWidth="1"/>
    <col min="4098" max="4098" width="37.5703125" customWidth="1"/>
    <col min="4099" max="4099" width="15.85546875" customWidth="1"/>
    <col min="4100" max="4100" width="18.42578125" customWidth="1"/>
    <col min="4101" max="4101" width="15.5703125" customWidth="1"/>
    <col min="4353" max="4353" width="12.7109375" customWidth="1"/>
    <col min="4354" max="4354" width="37.5703125" customWidth="1"/>
    <col min="4355" max="4355" width="15.85546875" customWidth="1"/>
    <col min="4356" max="4356" width="18.42578125" customWidth="1"/>
    <col min="4357" max="4357" width="15.5703125" customWidth="1"/>
    <col min="4609" max="4609" width="12.7109375" customWidth="1"/>
    <col min="4610" max="4610" width="37.5703125" customWidth="1"/>
    <col min="4611" max="4611" width="15.85546875" customWidth="1"/>
    <col min="4612" max="4612" width="18.42578125" customWidth="1"/>
    <col min="4613" max="4613" width="15.5703125" customWidth="1"/>
    <col min="4865" max="4865" width="12.7109375" customWidth="1"/>
    <col min="4866" max="4866" width="37.5703125" customWidth="1"/>
    <col min="4867" max="4867" width="15.85546875" customWidth="1"/>
    <col min="4868" max="4868" width="18.42578125" customWidth="1"/>
    <col min="4869" max="4869" width="15.5703125" customWidth="1"/>
    <col min="5121" max="5121" width="12.7109375" customWidth="1"/>
    <col min="5122" max="5122" width="37.5703125" customWidth="1"/>
    <col min="5123" max="5123" width="15.85546875" customWidth="1"/>
    <col min="5124" max="5124" width="18.42578125" customWidth="1"/>
    <col min="5125" max="5125" width="15.5703125" customWidth="1"/>
    <col min="5377" max="5377" width="12.7109375" customWidth="1"/>
    <col min="5378" max="5378" width="37.5703125" customWidth="1"/>
    <col min="5379" max="5379" width="15.85546875" customWidth="1"/>
    <col min="5380" max="5380" width="18.42578125" customWidth="1"/>
    <col min="5381" max="5381" width="15.5703125" customWidth="1"/>
    <col min="5633" max="5633" width="12.7109375" customWidth="1"/>
    <col min="5634" max="5634" width="37.5703125" customWidth="1"/>
    <col min="5635" max="5635" width="15.85546875" customWidth="1"/>
    <col min="5636" max="5636" width="18.42578125" customWidth="1"/>
    <col min="5637" max="5637" width="15.5703125" customWidth="1"/>
    <col min="5889" max="5889" width="12.7109375" customWidth="1"/>
    <col min="5890" max="5890" width="37.5703125" customWidth="1"/>
    <col min="5891" max="5891" width="15.85546875" customWidth="1"/>
    <col min="5892" max="5892" width="18.42578125" customWidth="1"/>
    <col min="5893" max="5893" width="15.5703125" customWidth="1"/>
    <col min="6145" max="6145" width="12.7109375" customWidth="1"/>
    <col min="6146" max="6146" width="37.5703125" customWidth="1"/>
    <col min="6147" max="6147" width="15.85546875" customWidth="1"/>
    <col min="6148" max="6148" width="18.42578125" customWidth="1"/>
    <col min="6149" max="6149" width="15.5703125" customWidth="1"/>
    <col min="6401" max="6401" width="12.7109375" customWidth="1"/>
    <col min="6402" max="6402" width="37.5703125" customWidth="1"/>
    <col min="6403" max="6403" width="15.85546875" customWidth="1"/>
    <col min="6404" max="6404" width="18.42578125" customWidth="1"/>
    <col min="6405" max="6405" width="15.5703125" customWidth="1"/>
    <col min="6657" max="6657" width="12.7109375" customWidth="1"/>
    <col min="6658" max="6658" width="37.5703125" customWidth="1"/>
    <col min="6659" max="6659" width="15.85546875" customWidth="1"/>
    <col min="6660" max="6660" width="18.42578125" customWidth="1"/>
    <col min="6661" max="6661" width="15.5703125" customWidth="1"/>
    <col min="6913" max="6913" width="12.7109375" customWidth="1"/>
    <col min="6914" max="6914" width="37.5703125" customWidth="1"/>
    <col min="6915" max="6915" width="15.85546875" customWidth="1"/>
    <col min="6916" max="6916" width="18.42578125" customWidth="1"/>
    <col min="6917" max="6917" width="15.5703125" customWidth="1"/>
    <col min="7169" max="7169" width="12.7109375" customWidth="1"/>
    <col min="7170" max="7170" width="37.5703125" customWidth="1"/>
    <col min="7171" max="7171" width="15.85546875" customWidth="1"/>
    <col min="7172" max="7172" width="18.42578125" customWidth="1"/>
    <col min="7173" max="7173" width="15.5703125" customWidth="1"/>
    <col min="7425" max="7425" width="12.7109375" customWidth="1"/>
    <col min="7426" max="7426" width="37.5703125" customWidth="1"/>
    <col min="7427" max="7427" width="15.85546875" customWidth="1"/>
    <col min="7428" max="7428" width="18.42578125" customWidth="1"/>
    <col min="7429" max="7429" width="15.5703125" customWidth="1"/>
    <col min="7681" max="7681" width="12.7109375" customWidth="1"/>
    <col min="7682" max="7682" width="37.5703125" customWidth="1"/>
    <col min="7683" max="7683" width="15.85546875" customWidth="1"/>
    <col min="7684" max="7684" width="18.42578125" customWidth="1"/>
    <col min="7685" max="7685" width="15.5703125" customWidth="1"/>
    <col min="7937" max="7937" width="12.7109375" customWidth="1"/>
    <col min="7938" max="7938" width="37.5703125" customWidth="1"/>
    <col min="7939" max="7939" width="15.85546875" customWidth="1"/>
    <col min="7940" max="7940" width="18.42578125" customWidth="1"/>
    <col min="7941" max="7941" width="15.5703125" customWidth="1"/>
    <col min="8193" max="8193" width="12.7109375" customWidth="1"/>
    <col min="8194" max="8194" width="37.5703125" customWidth="1"/>
    <col min="8195" max="8195" width="15.85546875" customWidth="1"/>
    <col min="8196" max="8196" width="18.42578125" customWidth="1"/>
    <col min="8197" max="8197" width="15.5703125" customWidth="1"/>
    <col min="8449" max="8449" width="12.7109375" customWidth="1"/>
    <col min="8450" max="8450" width="37.5703125" customWidth="1"/>
    <col min="8451" max="8451" width="15.85546875" customWidth="1"/>
    <col min="8452" max="8452" width="18.42578125" customWidth="1"/>
    <col min="8453" max="8453" width="15.5703125" customWidth="1"/>
    <col min="8705" max="8705" width="12.7109375" customWidth="1"/>
    <col min="8706" max="8706" width="37.5703125" customWidth="1"/>
    <col min="8707" max="8707" width="15.85546875" customWidth="1"/>
    <col min="8708" max="8708" width="18.42578125" customWidth="1"/>
    <col min="8709" max="8709" width="15.5703125" customWidth="1"/>
    <col min="8961" max="8961" width="12.7109375" customWidth="1"/>
    <col min="8962" max="8962" width="37.5703125" customWidth="1"/>
    <col min="8963" max="8963" width="15.85546875" customWidth="1"/>
    <col min="8964" max="8964" width="18.42578125" customWidth="1"/>
    <col min="8965" max="8965" width="15.5703125" customWidth="1"/>
    <col min="9217" max="9217" width="12.7109375" customWidth="1"/>
    <col min="9218" max="9218" width="37.5703125" customWidth="1"/>
    <col min="9219" max="9219" width="15.85546875" customWidth="1"/>
    <col min="9220" max="9220" width="18.42578125" customWidth="1"/>
    <col min="9221" max="9221" width="15.5703125" customWidth="1"/>
    <col min="9473" max="9473" width="12.7109375" customWidth="1"/>
    <col min="9474" max="9474" width="37.5703125" customWidth="1"/>
    <col min="9475" max="9475" width="15.85546875" customWidth="1"/>
    <col min="9476" max="9476" width="18.42578125" customWidth="1"/>
    <col min="9477" max="9477" width="15.5703125" customWidth="1"/>
    <col min="9729" max="9729" width="12.7109375" customWidth="1"/>
    <col min="9730" max="9730" width="37.5703125" customWidth="1"/>
    <col min="9731" max="9731" width="15.85546875" customWidth="1"/>
    <col min="9732" max="9732" width="18.42578125" customWidth="1"/>
    <col min="9733" max="9733" width="15.5703125" customWidth="1"/>
    <col min="9985" max="9985" width="12.7109375" customWidth="1"/>
    <col min="9986" max="9986" width="37.5703125" customWidth="1"/>
    <col min="9987" max="9987" width="15.85546875" customWidth="1"/>
    <col min="9988" max="9988" width="18.42578125" customWidth="1"/>
    <col min="9989" max="9989" width="15.5703125" customWidth="1"/>
    <col min="10241" max="10241" width="12.7109375" customWidth="1"/>
    <col min="10242" max="10242" width="37.5703125" customWidth="1"/>
    <col min="10243" max="10243" width="15.85546875" customWidth="1"/>
    <col min="10244" max="10244" width="18.42578125" customWidth="1"/>
    <col min="10245" max="10245" width="15.5703125" customWidth="1"/>
    <col min="10497" max="10497" width="12.7109375" customWidth="1"/>
    <col min="10498" max="10498" width="37.5703125" customWidth="1"/>
    <col min="10499" max="10499" width="15.85546875" customWidth="1"/>
    <col min="10500" max="10500" width="18.42578125" customWidth="1"/>
    <col min="10501" max="10501" width="15.5703125" customWidth="1"/>
    <col min="10753" max="10753" width="12.7109375" customWidth="1"/>
    <col min="10754" max="10754" width="37.5703125" customWidth="1"/>
    <col min="10755" max="10755" width="15.85546875" customWidth="1"/>
    <col min="10756" max="10756" width="18.42578125" customWidth="1"/>
    <col min="10757" max="10757" width="15.5703125" customWidth="1"/>
    <col min="11009" max="11009" width="12.7109375" customWidth="1"/>
    <col min="11010" max="11010" width="37.5703125" customWidth="1"/>
    <col min="11011" max="11011" width="15.85546875" customWidth="1"/>
    <col min="11012" max="11012" width="18.42578125" customWidth="1"/>
    <col min="11013" max="11013" width="15.5703125" customWidth="1"/>
    <col min="11265" max="11265" width="12.7109375" customWidth="1"/>
    <col min="11266" max="11266" width="37.5703125" customWidth="1"/>
    <col min="11267" max="11267" width="15.85546875" customWidth="1"/>
    <col min="11268" max="11268" width="18.42578125" customWidth="1"/>
    <col min="11269" max="11269" width="15.5703125" customWidth="1"/>
    <col min="11521" max="11521" width="12.7109375" customWidth="1"/>
    <col min="11522" max="11522" width="37.5703125" customWidth="1"/>
    <col min="11523" max="11523" width="15.85546875" customWidth="1"/>
    <col min="11524" max="11524" width="18.42578125" customWidth="1"/>
    <col min="11525" max="11525" width="15.5703125" customWidth="1"/>
    <col min="11777" max="11777" width="12.7109375" customWidth="1"/>
    <col min="11778" max="11778" width="37.5703125" customWidth="1"/>
    <col min="11779" max="11779" width="15.85546875" customWidth="1"/>
    <col min="11780" max="11780" width="18.42578125" customWidth="1"/>
    <col min="11781" max="11781" width="15.5703125" customWidth="1"/>
    <col min="12033" max="12033" width="12.7109375" customWidth="1"/>
    <col min="12034" max="12034" width="37.5703125" customWidth="1"/>
    <col min="12035" max="12035" width="15.85546875" customWidth="1"/>
    <col min="12036" max="12036" width="18.42578125" customWidth="1"/>
    <col min="12037" max="12037" width="15.5703125" customWidth="1"/>
    <col min="12289" max="12289" width="12.7109375" customWidth="1"/>
    <col min="12290" max="12290" width="37.5703125" customWidth="1"/>
    <col min="12291" max="12291" width="15.85546875" customWidth="1"/>
    <col min="12292" max="12292" width="18.42578125" customWidth="1"/>
    <col min="12293" max="12293" width="15.5703125" customWidth="1"/>
    <col min="12545" max="12545" width="12.7109375" customWidth="1"/>
    <col min="12546" max="12546" width="37.5703125" customWidth="1"/>
    <col min="12547" max="12547" width="15.85546875" customWidth="1"/>
    <col min="12548" max="12548" width="18.42578125" customWidth="1"/>
    <col min="12549" max="12549" width="15.5703125" customWidth="1"/>
    <col min="12801" max="12801" width="12.7109375" customWidth="1"/>
    <col min="12802" max="12802" width="37.5703125" customWidth="1"/>
    <col min="12803" max="12803" width="15.85546875" customWidth="1"/>
    <col min="12804" max="12804" width="18.42578125" customWidth="1"/>
    <col min="12805" max="12805" width="15.5703125" customWidth="1"/>
    <col min="13057" max="13057" width="12.7109375" customWidth="1"/>
    <col min="13058" max="13058" width="37.5703125" customWidth="1"/>
    <col min="13059" max="13059" width="15.85546875" customWidth="1"/>
    <col min="13060" max="13060" width="18.42578125" customWidth="1"/>
    <col min="13061" max="13061" width="15.5703125" customWidth="1"/>
    <col min="13313" max="13313" width="12.7109375" customWidth="1"/>
    <col min="13314" max="13314" width="37.5703125" customWidth="1"/>
    <col min="13315" max="13315" width="15.85546875" customWidth="1"/>
    <col min="13316" max="13316" width="18.42578125" customWidth="1"/>
    <col min="13317" max="13317" width="15.5703125" customWidth="1"/>
    <col min="13569" max="13569" width="12.7109375" customWidth="1"/>
    <col min="13570" max="13570" width="37.5703125" customWidth="1"/>
    <col min="13571" max="13571" width="15.85546875" customWidth="1"/>
    <col min="13572" max="13572" width="18.42578125" customWidth="1"/>
    <col min="13573" max="13573" width="15.5703125" customWidth="1"/>
    <col min="13825" max="13825" width="12.7109375" customWidth="1"/>
    <col min="13826" max="13826" width="37.5703125" customWidth="1"/>
    <col min="13827" max="13827" width="15.85546875" customWidth="1"/>
    <col min="13828" max="13828" width="18.42578125" customWidth="1"/>
    <col min="13829" max="13829" width="15.5703125" customWidth="1"/>
    <col min="14081" max="14081" width="12.7109375" customWidth="1"/>
    <col min="14082" max="14082" width="37.5703125" customWidth="1"/>
    <col min="14083" max="14083" width="15.85546875" customWidth="1"/>
    <col min="14084" max="14084" width="18.42578125" customWidth="1"/>
    <col min="14085" max="14085" width="15.5703125" customWidth="1"/>
    <col min="14337" max="14337" width="12.7109375" customWidth="1"/>
    <col min="14338" max="14338" width="37.5703125" customWidth="1"/>
    <col min="14339" max="14339" width="15.85546875" customWidth="1"/>
    <col min="14340" max="14340" width="18.42578125" customWidth="1"/>
    <col min="14341" max="14341" width="15.5703125" customWidth="1"/>
    <col min="14593" max="14593" width="12.7109375" customWidth="1"/>
    <col min="14594" max="14594" width="37.5703125" customWidth="1"/>
    <col min="14595" max="14595" width="15.85546875" customWidth="1"/>
    <col min="14596" max="14596" width="18.42578125" customWidth="1"/>
    <col min="14597" max="14597" width="15.5703125" customWidth="1"/>
    <col min="14849" max="14849" width="12.7109375" customWidth="1"/>
    <col min="14850" max="14850" width="37.5703125" customWidth="1"/>
    <col min="14851" max="14851" width="15.85546875" customWidth="1"/>
    <col min="14852" max="14852" width="18.42578125" customWidth="1"/>
    <col min="14853" max="14853" width="15.5703125" customWidth="1"/>
    <col min="15105" max="15105" width="12.7109375" customWidth="1"/>
    <col min="15106" max="15106" width="37.5703125" customWidth="1"/>
    <col min="15107" max="15107" width="15.85546875" customWidth="1"/>
    <col min="15108" max="15108" width="18.42578125" customWidth="1"/>
    <col min="15109" max="15109" width="15.5703125" customWidth="1"/>
    <col min="15361" max="15361" width="12.7109375" customWidth="1"/>
    <col min="15362" max="15362" width="37.5703125" customWidth="1"/>
    <col min="15363" max="15363" width="15.85546875" customWidth="1"/>
    <col min="15364" max="15364" width="18.42578125" customWidth="1"/>
    <col min="15365" max="15365" width="15.5703125" customWidth="1"/>
    <col min="15617" max="15617" width="12.7109375" customWidth="1"/>
    <col min="15618" max="15618" width="37.5703125" customWidth="1"/>
    <col min="15619" max="15619" width="15.85546875" customWidth="1"/>
    <col min="15620" max="15620" width="18.42578125" customWidth="1"/>
    <col min="15621" max="15621" width="15.5703125" customWidth="1"/>
    <col min="15873" max="15873" width="12.7109375" customWidth="1"/>
    <col min="15874" max="15874" width="37.5703125" customWidth="1"/>
    <col min="15875" max="15875" width="15.85546875" customWidth="1"/>
    <col min="15876" max="15876" width="18.42578125" customWidth="1"/>
    <col min="15877" max="15877" width="15.5703125" customWidth="1"/>
    <col min="16129" max="16129" width="12.7109375" customWidth="1"/>
    <col min="16130" max="16130" width="37.5703125" customWidth="1"/>
    <col min="16131" max="16131" width="15.85546875" customWidth="1"/>
    <col min="16132" max="16132" width="18.42578125" customWidth="1"/>
    <col min="16133" max="16133" width="15.5703125" customWidth="1"/>
  </cols>
  <sheetData>
    <row r="1" spans="1:5">
      <c r="A1" s="332" t="s">
        <v>248</v>
      </c>
      <c r="B1" s="332"/>
      <c r="C1" s="332"/>
      <c r="D1" s="332"/>
      <c r="E1" s="332"/>
    </row>
    <row r="2" spans="1:5">
      <c r="A2" s="337" t="s">
        <v>249</v>
      </c>
      <c r="B2" s="337"/>
      <c r="C2" s="337"/>
      <c r="D2" s="337"/>
      <c r="E2" s="337"/>
    </row>
    <row r="3" spans="1:5" ht="15.75" thickBot="1">
      <c r="A3" s="337" t="s">
        <v>250</v>
      </c>
      <c r="B3" s="337"/>
      <c r="C3" s="337"/>
      <c r="D3" s="337"/>
      <c r="E3" s="337"/>
    </row>
    <row r="4" spans="1:5" ht="25.5" customHeight="1" thickBot="1">
      <c r="A4" s="431" t="s">
        <v>251</v>
      </c>
      <c r="B4" s="432" t="s">
        <v>252</v>
      </c>
      <c r="C4" s="432" t="s">
        <v>253</v>
      </c>
      <c r="D4" s="432" t="s">
        <v>254</v>
      </c>
      <c r="E4" s="433" t="s">
        <v>255</v>
      </c>
    </row>
    <row r="5" spans="1:5" ht="18" customHeight="1" thickBot="1">
      <c r="A5" s="434" t="s">
        <v>256</v>
      </c>
      <c r="B5" s="435"/>
      <c r="C5" s="435"/>
      <c r="D5" s="435"/>
      <c r="E5" s="436"/>
    </row>
    <row r="6" spans="1:5" ht="18" customHeight="1">
      <c r="A6" s="437" t="s">
        <v>87</v>
      </c>
      <c r="B6" s="438" t="s">
        <v>257</v>
      </c>
      <c r="C6" s="439" t="s">
        <v>88</v>
      </c>
      <c r="D6" s="440" t="s">
        <v>258</v>
      </c>
      <c r="E6" s="441" t="s">
        <v>259</v>
      </c>
    </row>
    <row r="7" spans="1:5" ht="18" customHeight="1">
      <c r="A7" s="442" t="s">
        <v>89</v>
      </c>
      <c r="B7" s="66" t="s">
        <v>260</v>
      </c>
      <c r="C7" s="67" t="s">
        <v>90</v>
      </c>
      <c r="D7" s="443" t="s">
        <v>259</v>
      </c>
      <c r="E7" s="444" t="s">
        <v>259</v>
      </c>
    </row>
    <row r="8" spans="1:5" ht="18" customHeight="1">
      <c r="A8" s="442" t="s">
        <v>91</v>
      </c>
      <c r="B8" s="66" t="s">
        <v>261</v>
      </c>
      <c r="C8" s="67" t="s">
        <v>92</v>
      </c>
      <c r="D8" s="443" t="s">
        <v>258</v>
      </c>
      <c r="E8" s="444" t="s">
        <v>259</v>
      </c>
    </row>
    <row r="9" spans="1:5" ht="18" customHeight="1">
      <c r="A9" s="442" t="s">
        <v>93</v>
      </c>
      <c r="B9" s="66" t="s">
        <v>262</v>
      </c>
      <c r="C9" s="67" t="s">
        <v>94</v>
      </c>
      <c r="D9" s="443" t="s">
        <v>259</v>
      </c>
      <c r="E9" s="444" t="s">
        <v>259</v>
      </c>
    </row>
    <row r="10" spans="1:5" ht="18" customHeight="1">
      <c r="A10" s="442" t="s">
        <v>95</v>
      </c>
      <c r="B10" s="66" t="s">
        <v>263</v>
      </c>
      <c r="C10" s="67" t="s">
        <v>96</v>
      </c>
      <c r="D10" s="443" t="s">
        <v>259</v>
      </c>
      <c r="E10" s="444" t="s">
        <v>259</v>
      </c>
    </row>
    <row r="11" spans="1:5" ht="18" customHeight="1">
      <c r="A11" s="442" t="s">
        <v>97</v>
      </c>
      <c r="B11" s="66" t="s">
        <v>264</v>
      </c>
      <c r="C11" s="67" t="s">
        <v>98</v>
      </c>
      <c r="D11" s="68" t="s">
        <v>258</v>
      </c>
      <c r="E11" s="445" t="s">
        <v>259</v>
      </c>
    </row>
    <row r="12" spans="1:5" ht="18" customHeight="1">
      <c r="A12" s="442" t="s">
        <v>99</v>
      </c>
      <c r="B12" s="66" t="s">
        <v>265</v>
      </c>
      <c r="C12" s="67" t="s">
        <v>100</v>
      </c>
      <c r="D12" s="443" t="s">
        <v>258</v>
      </c>
      <c r="E12" s="444" t="s">
        <v>259</v>
      </c>
    </row>
    <row r="13" spans="1:5" ht="18" customHeight="1">
      <c r="A13" s="442" t="s">
        <v>101</v>
      </c>
      <c r="B13" s="66" t="s">
        <v>266</v>
      </c>
      <c r="C13" s="67" t="s">
        <v>102</v>
      </c>
      <c r="D13" s="443" t="s">
        <v>259</v>
      </c>
      <c r="E13" s="444" t="s">
        <v>259</v>
      </c>
    </row>
    <row r="14" spans="1:5" ht="18" customHeight="1">
      <c r="A14" s="442" t="s">
        <v>103</v>
      </c>
      <c r="B14" s="66" t="s">
        <v>267</v>
      </c>
      <c r="C14" s="67" t="s">
        <v>104</v>
      </c>
      <c r="D14" s="443" t="s">
        <v>258</v>
      </c>
      <c r="E14" s="444" t="s">
        <v>259</v>
      </c>
    </row>
    <row r="15" spans="1:5" ht="18" customHeight="1">
      <c r="A15" s="442" t="s">
        <v>105</v>
      </c>
      <c r="B15" s="66" t="s">
        <v>268</v>
      </c>
      <c r="C15" s="67" t="s">
        <v>106</v>
      </c>
      <c r="D15" s="443" t="s">
        <v>259</v>
      </c>
      <c r="E15" s="444" t="s">
        <v>259</v>
      </c>
    </row>
    <row r="16" spans="1:5" ht="18" customHeight="1">
      <c r="A16" s="442" t="s">
        <v>107</v>
      </c>
      <c r="B16" s="66" t="s">
        <v>269</v>
      </c>
      <c r="C16" s="69" t="s">
        <v>108</v>
      </c>
      <c r="D16" s="443" t="s">
        <v>258</v>
      </c>
      <c r="E16" s="444" t="s">
        <v>259</v>
      </c>
    </row>
    <row r="17" spans="1:5" ht="18" customHeight="1">
      <c r="A17" s="442" t="s">
        <v>109</v>
      </c>
      <c r="B17" s="66" t="s">
        <v>270</v>
      </c>
      <c r="C17" s="67" t="s">
        <v>110</v>
      </c>
      <c r="D17" s="443" t="s">
        <v>259</v>
      </c>
      <c r="E17" s="444" t="s">
        <v>259</v>
      </c>
    </row>
    <row r="18" spans="1:5" ht="18" customHeight="1">
      <c r="A18" s="442" t="s">
        <v>111</v>
      </c>
      <c r="B18" s="66" t="s">
        <v>271</v>
      </c>
      <c r="C18" s="67" t="s">
        <v>112</v>
      </c>
      <c r="D18" s="443" t="s">
        <v>258</v>
      </c>
      <c r="E18" s="444" t="s">
        <v>258</v>
      </c>
    </row>
    <row r="19" spans="1:5" ht="18" customHeight="1">
      <c r="A19" s="442" t="s">
        <v>113</v>
      </c>
      <c r="B19" s="66" t="s">
        <v>272</v>
      </c>
      <c r="C19" s="67" t="s">
        <v>114</v>
      </c>
      <c r="D19" s="443" t="s">
        <v>259</v>
      </c>
      <c r="E19" s="444" t="s">
        <v>259</v>
      </c>
    </row>
    <row r="20" spans="1:5" ht="18" customHeight="1">
      <c r="A20" s="442" t="s">
        <v>115</v>
      </c>
      <c r="B20" s="66" t="s">
        <v>273</v>
      </c>
      <c r="C20" s="67" t="s">
        <v>116</v>
      </c>
      <c r="D20" s="443" t="s">
        <v>258</v>
      </c>
      <c r="E20" s="444" t="s">
        <v>259</v>
      </c>
    </row>
    <row r="21" spans="1:5" ht="18" customHeight="1">
      <c r="A21" s="442" t="s">
        <v>117</v>
      </c>
      <c r="B21" s="66" t="s">
        <v>274</v>
      </c>
      <c r="C21" s="67" t="s">
        <v>118</v>
      </c>
      <c r="D21" s="443" t="s">
        <v>258</v>
      </c>
      <c r="E21" s="444" t="s">
        <v>259</v>
      </c>
    </row>
    <row r="22" spans="1:5" ht="18" customHeight="1">
      <c r="A22" s="442" t="s">
        <v>119</v>
      </c>
      <c r="B22" s="66" t="s">
        <v>275</v>
      </c>
      <c r="C22" s="67" t="s">
        <v>120</v>
      </c>
      <c r="D22" s="68" t="s">
        <v>258</v>
      </c>
      <c r="E22" s="445" t="s">
        <v>259</v>
      </c>
    </row>
    <row r="23" spans="1:5" ht="18" customHeight="1">
      <c r="A23" s="442" t="s">
        <v>121</v>
      </c>
      <c r="B23" s="66" t="s">
        <v>276</v>
      </c>
      <c r="C23" s="67" t="s">
        <v>122</v>
      </c>
      <c r="D23" s="443" t="s">
        <v>258</v>
      </c>
      <c r="E23" s="444" t="s">
        <v>259</v>
      </c>
    </row>
    <row r="24" spans="1:5" ht="18" customHeight="1">
      <c r="A24" s="442" t="s">
        <v>123</v>
      </c>
      <c r="B24" s="66" t="s">
        <v>277</v>
      </c>
      <c r="C24" s="67" t="s">
        <v>124</v>
      </c>
      <c r="D24" s="443" t="s">
        <v>259</v>
      </c>
      <c r="E24" s="444" t="s">
        <v>259</v>
      </c>
    </row>
    <row r="25" spans="1:5" ht="18" customHeight="1">
      <c r="A25" s="442" t="s">
        <v>125</v>
      </c>
      <c r="B25" s="66" t="s">
        <v>278</v>
      </c>
      <c r="C25" s="446" t="s">
        <v>126</v>
      </c>
      <c r="D25" s="68" t="s">
        <v>258</v>
      </c>
      <c r="E25" s="444" t="s">
        <v>259</v>
      </c>
    </row>
    <row r="26" spans="1:5" ht="18" customHeight="1">
      <c r="A26" s="442" t="s">
        <v>127</v>
      </c>
      <c r="B26" s="66" t="s">
        <v>279</v>
      </c>
      <c r="C26" s="67" t="s">
        <v>128</v>
      </c>
      <c r="D26" s="443" t="s">
        <v>259</v>
      </c>
      <c r="E26" s="444" t="s">
        <v>259</v>
      </c>
    </row>
    <row r="27" spans="1:5" ht="18" customHeight="1">
      <c r="A27" s="442" t="s">
        <v>129</v>
      </c>
      <c r="B27" s="66" t="s">
        <v>280</v>
      </c>
      <c r="C27" s="67" t="s">
        <v>130</v>
      </c>
      <c r="D27" s="443" t="s">
        <v>259</v>
      </c>
      <c r="E27" s="444" t="s">
        <v>259</v>
      </c>
    </row>
    <row r="28" spans="1:5" ht="18" customHeight="1">
      <c r="A28" s="442" t="s">
        <v>131</v>
      </c>
      <c r="B28" s="66" t="s">
        <v>281</v>
      </c>
      <c r="C28" s="67" t="s">
        <v>132</v>
      </c>
      <c r="D28" s="443" t="s">
        <v>259</v>
      </c>
      <c r="E28" s="444" t="s">
        <v>259</v>
      </c>
    </row>
    <row r="29" spans="1:5" ht="18" customHeight="1">
      <c r="A29" s="442" t="s">
        <v>133</v>
      </c>
      <c r="B29" s="447" t="s">
        <v>282</v>
      </c>
      <c r="C29" s="67" t="s">
        <v>134</v>
      </c>
      <c r="D29" s="443" t="s">
        <v>258</v>
      </c>
      <c r="E29" s="444" t="s">
        <v>259</v>
      </c>
    </row>
    <row r="30" spans="1:5" ht="18" customHeight="1" thickBot="1">
      <c r="A30" s="448" t="s">
        <v>135</v>
      </c>
      <c r="B30" s="447" t="s">
        <v>283</v>
      </c>
      <c r="C30" s="449" t="s">
        <v>136</v>
      </c>
      <c r="D30" s="450" t="s">
        <v>258</v>
      </c>
      <c r="E30" s="451" t="s">
        <v>258</v>
      </c>
    </row>
    <row r="31" spans="1:5" ht="25.5" customHeight="1" thickBot="1">
      <c r="A31" s="452" t="s">
        <v>284</v>
      </c>
      <c r="B31" s="453"/>
      <c r="C31" s="453"/>
      <c r="D31" s="453"/>
      <c r="E31" s="454"/>
    </row>
    <row r="32" spans="1:5" ht="25.5" customHeight="1" thickBot="1">
      <c r="A32" s="455" t="s">
        <v>137</v>
      </c>
      <c r="B32" s="456" t="s">
        <v>285</v>
      </c>
      <c r="C32" s="457" t="s">
        <v>138</v>
      </c>
      <c r="D32" s="458" t="s">
        <v>258</v>
      </c>
      <c r="E32" s="459" t="s">
        <v>259</v>
      </c>
    </row>
    <row r="33" spans="1:5" ht="18" customHeight="1" thickBot="1">
      <c r="A33" s="460" t="s">
        <v>286</v>
      </c>
      <c r="B33" s="461"/>
      <c r="C33" s="461"/>
      <c r="D33" s="461"/>
      <c r="E33" s="462"/>
    </row>
    <row r="34" spans="1:5" ht="25.5" customHeight="1" thickBot="1">
      <c r="A34" s="463" t="s">
        <v>139</v>
      </c>
      <c r="B34" s="464" t="s">
        <v>287</v>
      </c>
      <c r="C34" s="465" t="s">
        <v>140</v>
      </c>
      <c r="D34" s="465" t="s">
        <v>258</v>
      </c>
      <c r="E34" s="466" t="s">
        <v>258</v>
      </c>
    </row>
    <row r="35" spans="1:5" ht="26.25" customHeight="1">
      <c r="A35" s="467"/>
      <c r="B35" s="467"/>
      <c r="C35" s="467"/>
      <c r="D35" s="467"/>
      <c r="E35" s="467"/>
    </row>
    <row r="36" spans="1:5">
      <c r="A36" s="70" t="s">
        <v>288</v>
      </c>
      <c r="B36" s="28"/>
      <c r="C36" s="28"/>
      <c r="D36" s="28"/>
      <c r="E36" s="28"/>
    </row>
    <row r="37" spans="1:5" ht="13.5" customHeight="1">
      <c r="A37" s="336"/>
      <c r="B37" s="336"/>
      <c r="C37" s="336"/>
      <c r="D37" s="336"/>
      <c r="E37" s="336"/>
    </row>
    <row r="38" spans="1:5">
      <c r="A38" s="71"/>
    </row>
    <row r="39" spans="1:5">
      <c r="A39" s="71"/>
    </row>
    <row r="40" spans="1:5">
      <c r="A40" s="71"/>
    </row>
    <row r="41" spans="1:5">
      <c r="A41" s="71"/>
    </row>
    <row r="42" spans="1:5">
      <c r="A42" s="71"/>
    </row>
    <row r="43" spans="1:5">
      <c r="A43" s="71"/>
    </row>
    <row r="44" spans="1:5">
      <c r="A44" s="71"/>
    </row>
    <row r="45" spans="1:5">
      <c r="A45" s="71"/>
    </row>
    <row r="46" spans="1:5">
      <c r="A46" s="71"/>
    </row>
    <row r="47" spans="1:5">
      <c r="A47" s="71"/>
    </row>
    <row r="48" spans="1:5">
      <c r="A48" s="71"/>
    </row>
    <row r="49" spans="1:1">
      <c r="A49" s="71"/>
    </row>
    <row r="50" spans="1:1">
      <c r="A50" s="71"/>
    </row>
    <row r="51" spans="1:1">
      <c r="A51" s="71"/>
    </row>
  </sheetData>
  <mergeCells count="8">
    <mergeCell ref="A35:E35"/>
    <mergeCell ref="A37:E37"/>
    <mergeCell ref="A1:E1"/>
    <mergeCell ref="A2:E2"/>
    <mergeCell ref="A3:E3"/>
    <mergeCell ref="A5:E5"/>
    <mergeCell ref="A31:E31"/>
    <mergeCell ref="A33:E3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0"/>
  <sheetViews>
    <sheetView workbookViewId="0">
      <selection activeCell="D1" sqref="D1"/>
    </sheetView>
  </sheetViews>
  <sheetFormatPr defaultColWidth="12.5703125" defaultRowHeight="12"/>
  <cols>
    <col min="1" max="1" width="23.140625" style="169" customWidth="1"/>
    <col min="2" max="2" width="9.5703125" style="87" customWidth="1"/>
    <col min="3" max="3" width="10.28515625" style="87" customWidth="1"/>
    <col min="4" max="4" width="7.5703125" style="87" customWidth="1"/>
    <col min="5" max="5" width="15.140625" style="87" customWidth="1"/>
    <col min="6" max="6" width="16.42578125" style="166" customWidth="1"/>
    <col min="7" max="7" width="15.140625" style="131" customWidth="1"/>
    <col min="8" max="8" width="15" style="131" customWidth="1"/>
    <col min="9" max="9" width="12.7109375" style="131" customWidth="1"/>
    <col min="10" max="10" width="13.85546875" style="168" customWidth="1"/>
    <col min="11" max="11" width="11.28515625" style="131" customWidth="1"/>
    <col min="12" max="12" width="9.28515625" style="131" customWidth="1"/>
    <col min="13" max="13" width="9.7109375" style="131" customWidth="1"/>
    <col min="14" max="14" width="9.140625" style="131" customWidth="1"/>
    <col min="15" max="15" width="12.140625" style="131" customWidth="1"/>
    <col min="16" max="16" width="12.5703125" style="131" customWidth="1"/>
    <col min="17" max="17" width="13.140625" style="131" customWidth="1"/>
    <col min="18" max="18" width="12.28515625" style="131" customWidth="1"/>
    <col min="19" max="19" width="8" style="131" customWidth="1"/>
    <col min="20" max="20" width="8.5703125" style="131" customWidth="1"/>
    <col min="21" max="256" width="12.5703125" style="131"/>
    <col min="257" max="257" width="23.140625" style="131" customWidth="1"/>
    <col min="258" max="258" width="9.5703125" style="131" customWidth="1"/>
    <col min="259" max="259" width="10.28515625" style="131" customWidth="1"/>
    <col min="260" max="260" width="7.5703125" style="131" customWidth="1"/>
    <col min="261" max="261" width="15.140625" style="131" customWidth="1"/>
    <col min="262" max="262" width="16.42578125" style="131" customWidth="1"/>
    <col min="263" max="263" width="15.140625" style="131" customWidth="1"/>
    <col min="264" max="264" width="15" style="131" customWidth="1"/>
    <col min="265" max="265" width="12.7109375" style="131" customWidth="1"/>
    <col min="266" max="266" width="13.85546875" style="131" customWidth="1"/>
    <col min="267" max="267" width="11.28515625" style="131" customWidth="1"/>
    <col min="268" max="268" width="9.28515625" style="131" customWidth="1"/>
    <col min="269" max="269" width="9.7109375" style="131" customWidth="1"/>
    <col min="270" max="270" width="9.140625" style="131" customWidth="1"/>
    <col min="271" max="271" width="12.140625" style="131" customWidth="1"/>
    <col min="272" max="272" width="12.5703125" style="131" customWidth="1"/>
    <col min="273" max="273" width="13.140625" style="131" customWidth="1"/>
    <col min="274" max="274" width="12.28515625" style="131" customWidth="1"/>
    <col min="275" max="275" width="8" style="131" customWidth="1"/>
    <col min="276" max="276" width="8.5703125" style="131" customWidth="1"/>
    <col min="277" max="512" width="12.5703125" style="131"/>
    <col min="513" max="513" width="23.140625" style="131" customWidth="1"/>
    <col min="514" max="514" width="9.5703125" style="131" customWidth="1"/>
    <col min="515" max="515" width="10.28515625" style="131" customWidth="1"/>
    <col min="516" max="516" width="7.5703125" style="131" customWidth="1"/>
    <col min="517" max="517" width="15.140625" style="131" customWidth="1"/>
    <col min="518" max="518" width="16.42578125" style="131" customWidth="1"/>
    <col min="519" max="519" width="15.140625" style="131" customWidth="1"/>
    <col min="520" max="520" width="15" style="131" customWidth="1"/>
    <col min="521" max="521" width="12.7109375" style="131" customWidth="1"/>
    <col min="522" max="522" width="13.85546875" style="131" customWidth="1"/>
    <col min="523" max="523" width="11.28515625" style="131" customWidth="1"/>
    <col min="524" max="524" width="9.28515625" style="131" customWidth="1"/>
    <col min="525" max="525" width="9.7109375" style="131" customWidth="1"/>
    <col min="526" max="526" width="9.140625" style="131" customWidth="1"/>
    <col min="527" max="527" width="12.140625" style="131" customWidth="1"/>
    <col min="528" max="528" width="12.5703125" style="131" customWidth="1"/>
    <col min="529" max="529" width="13.140625" style="131" customWidth="1"/>
    <col min="530" max="530" width="12.28515625" style="131" customWidth="1"/>
    <col min="531" max="531" width="8" style="131" customWidth="1"/>
    <col min="532" max="532" width="8.5703125" style="131" customWidth="1"/>
    <col min="533" max="768" width="12.5703125" style="131"/>
    <col min="769" max="769" width="23.140625" style="131" customWidth="1"/>
    <col min="770" max="770" width="9.5703125" style="131" customWidth="1"/>
    <col min="771" max="771" width="10.28515625" style="131" customWidth="1"/>
    <col min="772" max="772" width="7.5703125" style="131" customWidth="1"/>
    <col min="773" max="773" width="15.140625" style="131" customWidth="1"/>
    <col min="774" max="774" width="16.42578125" style="131" customWidth="1"/>
    <col min="775" max="775" width="15.140625" style="131" customWidth="1"/>
    <col min="776" max="776" width="15" style="131" customWidth="1"/>
    <col min="777" max="777" width="12.7109375" style="131" customWidth="1"/>
    <col min="778" max="778" width="13.85546875" style="131" customWidth="1"/>
    <col min="779" max="779" width="11.28515625" style="131" customWidth="1"/>
    <col min="780" max="780" width="9.28515625" style="131" customWidth="1"/>
    <col min="781" max="781" width="9.7109375" style="131" customWidth="1"/>
    <col min="782" max="782" width="9.140625" style="131" customWidth="1"/>
    <col min="783" max="783" width="12.140625" style="131" customWidth="1"/>
    <col min="784" max="784" width="12.5703125" style="131" customWidth="1"/>
    <col min="785" max="785" width="13.140625" style="131" customWidth="1"/>
    <col min="786" max="786" width="12.28515625" style="131" customWidth="1"/>
    <col min="787" max="787" width="8" style="131" customWidth="1"/>
    <col min="788" max="788" width="8.5703125" style="131" customWidth="1"/>
    <col min="789" max="1024" width="12.5703125" style="131"/>
    <col min="1025" max="1025" width="23.140625" style="131" customWidth="1"/>
    <col min="1026" max="1026" width="9.5703125" style="131" customWidth="1"/>
    <col min="1027" max="1027" width="10.28515625" style="131" customWidth="1"/>
    <col min="1028" max="1028" width="7.5703125" style="131" customWidth="1"/>
    <col min="1029" max="1029" width="15.140625" style="131" customWidth="1"/>
    <col min="1030" max="1030" width="16.42578125" style="131" customWidth="1"/>
    <col min="1031" max="1031" width="15.140625" style="131" customWidth="1"/>
    <col min="1032" max="1032" width="15" style="131" customWidth="1"/>
    <col min="1033" max="1033" width="12.7109375" style="131" customWidth="1"/>
    <col min="1034" max="1034" width="13.85546875" style="131" customWidth="1"/>
    <col min="1035" max="1035" width="11.28515625" style="131" customWidth="1"/>
    <col min="1036" max="1036" width="9.28515625" style="131" customWidth="1"/>
    <col min="1037" max="1037" width="9.7109375" style="131" customWidth="1"/>
    <col min="1038" max="1038" width="9.140625" style="131" customWidth="1"/>
    <col min="1039" max="1039" width="12.140625" style="131" customWidth="1"/>
    <col min="1040" max="1040" width="12.5703125" style="131" customWidth="1"/>
    <col min="1041" max="1041" width="13.140625" style="131" customWidth="1"/>
    <col min="1042" max="1042" width="12.28515625" style="131" customWidth="1"/>
    <col min="1043" max="1043" width="8" style="131" customWidth="1"/>
    <col min="1044" max="1044" width="8.5703125" style="131" customWidth="1"/>
    <col min="1045" max="1280" width="12.5703125" style="131"/>
    <col min="1281" max="1281" width="23.140625" style="131" customWidth="1"/>
    <col min="1282" max="1282" width="9.5703125" style="131" customWidth="1"/>
    <col min="1283" max="1283" width="10.28515625" style="131" customWidth="1"/>
    <col min="1284" max="1284" width="7.5703125" style="131" customWidth="1"/>
    <col min="1285" max="1285" width="15.140625" style="131" customWidth="1"/>
    <col min="1286" max="1286" width="16.42578125" style="131" customWidth="1"/>
    <col min="1287" max="1287" width="15.140625" style="131" customWidth="1"/>
    <col min="1288" max="1288" width="15" style="131" customWidth="1"/>
    <col min="1289" max="1289" width="12.7109375" style="131" customWidth="1"/>
    <col min="1290" max="1290" width="13.85546875" style="131" customWidth="1"/>
    <col min="1291" max="1291" width="11.28515625" style="131" customWidth="1"/>
    <col min="1292" max="1292" width="9.28515625" style="131" customWidth="1"/>
    <col min="1293" max="1293" width="9.7109375" style="131" customWidth="1"/>
    <col min="1294" max="1294" width="9.140625" style="131" customWidth="1"/>
    <col min="1295" max="1295" width="12.140625" style="131" customWidth="1"/>
    <col min="1296" max="1296" width="12.5703125" style="131" customWidth="1"/>
    <col min="1297" max="1297" width="13.140625" style="131" customWidth="1"/>
    <col min="1298" max="1298" width="12.28515625" style="131" customWidth="1"/>
    <col min="1299" max="1299" width="8" style="131" customWidth="1"/>
    <col min="1300" max="1300" width="8.5703125" style="131" customWidth="1"/>
    <col min="1301" max="1536" width="12.5703125" style="131"/>
    <col min="1537" max="1537" width="23.140625" style="131" customWidth="1"/>
    <col min="1538" max="1538" width="9.5703125" style="131" customWidth="1"/>
    <col min="1539" max="1539" width="10.28515625" style="131" customWidth="1"/>
    <col min="1540" max="1540" width="7.5703125" style="131" customWidth="1"/>
    <col min="1541" max="1541" width="15.140625" style="131" customWidth="1"/>
    <col min="1542" max="1542" width="16.42578125" style="131" customWidth="1"/>
    <col min="1543" max="1543" width="15.140625" style="131" customWidth="1"/>
    <col min="1544" max="1544" width="15" style="131" customWidth="1"/>
    <col min="1545" max="1545" width="12.7109375" style="131" customWidth="1"/>
    <col min="1546" max="1546" width="13.85546875" style="131" customWidth="1"/>
    <col min="1547" max="1547" width="11.28515625" style="131" customWidth="1"/>
    <col min="1548" max="1548" width="9.28515625" style="131" customWidth="1"/>
    <col min="1549" max="1549" width="9.7109375" style="131" customWidth="1"/>
    <col min="1550" max="1550" width="9.140625" style="131" customWidth="1"/>
    <col min="1551" max="1551" width="12.140625" style="131" customWidth="1"/>
    <col min="1552" max="1552" width="12.5703125" style="131" customWidth="1"/>
    <col min="1553" max="1553" width="13.140625" style="131" customWidth="1"/>
    <col min="1554" max="1554" width="12.28515625" style="131" customWidth="1"/>
    <col min="1555" max="1555" width="8" style="131" customWidth="1"/>
    <col min="1556" max="1556" width="8.5703125" style="131" customWidth="1"/>
    <col min="1557" max="1792" width="12.5703125" style="131"/>
    <col min="1793" max="1793" width="23.140625" style="131" customWidth="1"/>
    <col min="1794" max="1794" width="9.5703125" style="131" customWidth="1"/>
    <col min="1795" max="1795" width="10.28515625" style="131" customWidth="1"/>
    <col min="1796" max="1796" width="7.5703125" style="131" customWidth="1"/>
    <col min="1797" max="1797" width="15.140625" style="131" customWidth="1"/>
    <col min="1798" max="1798" width="16.42578125" style="131" customWidth="1"/>
    <col min="1799" max="1799" width="15.140625" style="131" customWidth="1"/>
    <col min="1800" max="1800" width="15" style="131" customWidth="1"/>
    <col min="1801" max="1801" width="12.7109375" style="131" customWidth="1"/>
    <col min="1802" max="1802" width="13.85546875" style="131" customWidth="1"/>
    <col min="1803" max="1803" width="11.28515625" style="131" customWidth="1"/>
    <col min="1804" max="1804" width="9.28515625" style="131" customWidth="1"/>
    <col min="1805" max="1805" width="9.7109375" style="131" customWidth="1"/>
    <col min="1806" max="1806" width="9.140625" style="131" customWidth="1"/>
    <col min="1807" max="1807" width="12.140625" style="131" customWidth="1"/>
    <col min="1808" max="1808" width="12.5703125" style="131" customWidth="1"/>
    <col min="1809" max="1809" width="13.140625" style="131" customWidth="1"/>
    <col min="1810" max="1810" width="12.28515625" style="131" customWidth="1"/>
    <col min="1811" max="1811" width="8" style="131" customWidth="1"/>
    <col min="1812" max="1812" width="8.5703125" style="131" customWidth="1"/>
    <col min="1813" max="2048" width="12.5703125" style="131"/>
    <col min="2049" max="2049" width="23.140625" style="131" customWidth="1"/>
    <col min="2050" max="2050" width="9.5703125" style="131" customWidth="1"/>
    <col min="2051" max="2051" width="10.28515625" style="131" customWidth="1"/>
    <col min="2052" max="2052" width="7.5703125" style="131" customWidth="1"/>
    <col min="2053" max="2053" width="15.140625" style="131" customWidth="1"/>
    <col min="2054" max="2054" width="16.42578125" style="131" customWidth="1"/>
    <col min="2055" max="2055" width="15.140625" style="131" customWidth="1"/>
    <col min="2056" max="2056" width="15" style="131" customWidth="1"/>
    <col min="2057" max="2057" width="12.7109375" style="131" customWidth="1"/>
    <col min="2058" max="2058" width="13.85546875" style="131" customWidth="1"/>
    <col min="2059" max="2059" width="11.28515625" style="131" customWidth="1"/>
    <col min="2060" max="2060" width="9.28515625" style="131" customWidth="1"/>
    <col min="2061" max="2061" width="9.7109375" style="131" customWidth="1"/>
    <col min="2062" max="2062" width="9.140625" style="131" customWidth="1"/>
    <col min="2063" max="2063" width="12.140625" style="131" customWidth="1"/>
    <col min="2064" max="2064" width="12.5703125" style="131" customWidth="1"/>
    <col min="2065" max="2065" width="13.140625" style="131" customWidth="1"/>
    <col min="2066" max="2066" width="12.28515625" style="131" customWidth="1"/>
    <col min="2067" max="2067" width="8" style="131" customWidth="1"/>
    <col min="2068" max="2068" width="8.5703125" style="131" customWidth="1"/>
    <col min="2069" max="2304" width="12.5703125" style="131"/>
    <col min="2305" max="2305" width="23.140625" style="131" customWidth="1"/>
    <col min="2306" max="2306" width="9.5703125" style="131" customWidth="1"/>
    <col min="2307" max="2307" width="10.28515625" style="131" customWidth="1"/>
    <col min="2308" max="2308" width="7.5703125" style="131" customWidth="1"/>
    <col min="2309" max="2309" width="15.140625" style="131" customWidth="1"/>
    <col min="2310" max="2310" width="16.42578125" style="131" customWidth="1"/>
    <col min="2311" max="2311" width="15.140625" style="131" customWidth="1"/>
    <col min="2312" max="2312" width="15" style="131" customWidth="1"/>
    <col min="2313" max="2313" width="12.7109375" style="131" customWidth="1"/>
    <col min="2314" max="2314" width="13.85546875" style="131" customWidth="1"/>
    <col min="2315" max="2315" width="11.28515625" style="131" customWidth="1"/>
    <col min="2316" max="2316" width="9.28515625" style="131" customWidth="1"/>
    <col min="2317" max="2317" width="9.7109375" style="131" customWidth="1"/>
    <col min="2318" max="2318" width="9.140625" style="131" customWidth="1"/>
    <col min="2319" max="2319" width="12.140625" style="131" customWidth="1"/>
    <col min="2320" max="2320" width="12.5703125" style="131" customWidth="1"/>
    <col min="2321" max="2321" width="13.140625" style="131" customWidth="1"/>
    <col min="2322" max="2322" width="12.28515625" style="131" customWidth="1"/>
    <col min="2323" max="2323" width="8" style="131" customWidth="1"/>
    <col min="2324" max="2324" width="8.5703125" style="131" customWidth="1"/>
    <col min="2325" max="2560" width="12.5703125" style="131"/>
    <col min="2561" max="2561" width="23.140625" style="131" customWidth="1"/>
    <col min="2562" max="2562" width="9.5703125" style="131" customWidth="1"/>
    <col min="2563" max="2563" width="10.28515625" style="131" customWidth="1"/>
    <col min="2564" max="2564" width="7.5703125" style="131" customWidth="1"/>
    <col min="2565" max="2565" width="15.140625" style="131" customWidth="1"/>
    <col min="2566" max="2566" width="16.42578125" style="131" customWidth="1"/>
    <col min="2567" max="2567" width="15.140625" style="131" customWidth="1"/>
    <col min="2568" max="2568" width="15" style="131" customWidth="1"/>
    <col min="2569" max="2569" width="12.7109375" style="131" customWidth="1"/>
    <col min="2570" max="2570" width="13.85546875" style="131" customWidth="1"/>
    <col min="2571" max="2571" width="11.28515625" style="131" customWidth="1"/>
    <col min="2572" max="2572" width="9.28515625" style="131" customWidth="1"/>
    <col min="2573" max="2573" width="9.7109375" style="131" customWidth="1"/>
    <col min="2574" max="2574" width="9.140625" style="131" customWidth="1"/>
    <col min="2575" max="2575" width="12.140625" style="131" customWidth="1"/>
    <col min="2576" max="2576" width="12.5703125" style="131" customWidth="1"/>
    <col min="2577" max="2577" width="13.140625" style="131" customWidth="1"/>
    <col min="2578" max="2578" width="12.28515625" style="131" customWidth="1"/>
    <col min="2579" max="2579" width="8" style="131" customWidth="1"/>
    <col min="2580" max="2580" width="8.5703125" style="131" customWidth="1"/>
    <col min="2581" max="2816" width="12.5703125" style="131"/>
    <col min="2817" max="2817" width="23.140625" style="131" customWidth="1"/>
    <col min="2818" max="2818" width="9.5703125" style="131" customWidth="1"/>
    <col min="2819" max="2819" width="10.28515625" style="131" customWidth="1"/>
    <col min="2820" max="2820" width="7.5703125" style="131" customWidth="1"/>
    <col min="2821" max="2821" width="15.140625" style="131" customWidth="1"/>
    <col min="2822" max="2822" width="16.42578125" style="131" customWidth="1"/>
    <col min="2823" max="2823" width="15.140625" style="131" customWidth="1"/>
    <col min="2824" max="2824" width="15" style="131" customWidth="1"/>
    <col min="2825" max="2825" width="12.7109375" style="131" customWidth="1"/>
    <col min="2826" max="2826" width="13.85546875" style="131" customWidth="1"/>
    <col min="2827" max="2827" width="11.28515625" style="131" customWidth="1"/>
    <col min="2828" max="2828" width="9.28515625" style="131" customWidth="1"/>
    <col min="2829" max="2829" width="9.7109375" style="131" customWidth="1"/>
    <col min="2830" max="2830" width="9.140625" style="131" customWidth="1"/>
    <col min="2831" max="2831" width="12.140625" style="131" customWidth="1"/>
    <col min="2832" max="2832" width="12.5703125" style="131" customWidth="1"/>
    <col min="2833" max="2833" width="13.140625" style="131" customWidth="1"/>
    <col min="2834" max="2834" width="12.28515625" style="131" customWidth="1"/>
    <col min="2835" max="2835" width="8" style="131" customWidth="1"/>
    <col min="2836" max="2836" width="8.5703125" style="131" customWidth="1"/>
    <col min="2837" max="3072" width="12.5703125" style="131"/>
    <col min="3073" max="3073" width="23.140625" style="131" customWidth="1"/>
    <col min="3074" max="3074" width="9.5703125" style="131" customWidth="1"/>
    <col min="3075" max="3075" width="10.28515625" style="131" customWidth="1"/>
    <col min="3076" max="3076" width="7.5703125" style="131" customWidth="1"/>
    <col min="3077" max="3077" width="15.140625" style="131" customWidth="1"/>
    <col min="3078" max="3078" width="16.42578125" style="131" customWidth="1"/>
    <col min="3079" max="3079" width="15.140625" style="131" customWidth="1"/>
    <col min="3080" max="3080" width="15" style="131" customWidth="1"/>
    <col min="3081" max="3081" width="12.7109375" style="131" customWidth="1"/>
    <col min="3082" max="3082" width="13.85546875" style="131" customWidth="1"/>
    <col min="3083" max="3083" width="11.28515625" style="131" customWidth="1"/>
    <col min="3084" max="3084" width="9.28515625" style="131" customWidth="1"/>
    <col min="3085" max="3085" width="9.7109375" style="131" customWidth="1"/>
    <col min="3086" max="3086" width="9.140625" style="131" customWidth="1"/>
    <col min="3087" max="3087" width="12.140625" style="131" customWidth="1"/>
    <col min="3088" max="3088" width="12.5703125" style="131" customWidth="1"/>
    <col min="3089" max="3089" width="13.140625" style="131" customWidth="1"/>
    <col min="3090" max="3090" width="12.28515625" style="131" customWidth="1"/>
    <col min="3091" max="3091" width="8" style="131" customWidth="1"/>
    <col min="3092" max="3092" width="8.5703125" style="131" customWidth="1"/>
    <col min="3093" max="3328" width="12.5703125" style="131"/>
    <col min="3329" max="3329" width="23.140625" style="131" customWidth="1"/>
    <col min="3330" max="3330" width="9.5703125" style="131" customWidth="1"/>
    <col min="3331" max="3331" width="10.28515625" style="131" customWidth="1"/>
    <col min="3332" max="3332" width="7.5703125" style="131" customWidth="1"/>
    <col min="3333" max="3333" width="15.140625" style="131" customWidth="1"/>
    <col min="3334" max="3334" width="16.42578125" style="131" customWidth="1"/>
    <col min="3335" max="3335" width="15.140625" style="131" customWidth="1"/>
    <col min="3336" max="3336" width="15" style="131" customWidth="1"/>
    <col min="3337" max="3337" width="12.7109375" style="131" customWidth="1"/>
    <col min="3338" max="3338" width="13.85546875" style="131" customWidth="1"/>
    <col min="3339" max="3339" width="11.28515625" style="131" customWidth="1"/>
    <col min="3340" max="3340" width="9.28515625" style="131" customWidth="1"/>
    <col min="3341" max="3341" width="9.7109375" style="131" customWidth="1"/>
    <col min="3342" max="3342" width="9.140625" style="131" customWidth="1"/>
    <col min="3343" max="3343" width="12.140625" style="131" customWidth="1"/>
    <col min="3344" max="3344" width="12.5703125" style="131" customWidth="1"/>
    <col min="3345" max="3345" width="13.140625" style="131" customWidth="1"/>
    <col min="3346" max="3346" width="12.28515625" style="131" customWidth="1"/>
    <col min="3347" max="3347" width="8" style="131" customWidth="1"/>
    <col min="3348" max="3348" width="8.5703125" style="131" customWidth="1"/>
    <col min="3349" max="3584" width="12.5703125" style="131"/>
    <col min="3585" max="3585" width="23.140625" style="131" customWidth="1"/>
    <col min="3586" max="3586" width="9.5703125" style="131" customWidth="1"/>
    <col min="3587" max="3587" width="10.28515625" style="131" customWidth="1"/>
    <col min="3588" max="3588" width="7.5703125" style="131" customWidth="1"/>
    <col min="3589" max="3589" width="15.140625" style="131" customWidth="1"/>
    <col min="3590" max="3590" width="16.42578125" style="131" customWidth="1"/>
    <col min="3591" max="3591" width="15.140625" style="131" customWidth="1"/>
    <col min="3592" max="3592" width="15" style="131" customWidth="1"/>
    <col min="3593" max="3593" width="12.7109375" style="131" customWidth="1"/>
    <col min="3594" max="3594" width="13.85546875" style="131" customWidth="1"/>
    <col min="3595" max="3595" width="11.28515625" style="131" customWidth="1"/>
    <col min="3596" max="3596" width="9.28515625" style="131" customWidth="1"/>
    <col min="3597" max="3597" width="9.7109375" style="131" customWidth="1"/>
    <col min="3598" max="3598" width="9.140625" style="131" customWidth="1"/>
    <col min="3599" max="3599" width="12.140625" style="131" customWidth="1"/>
    <col min="3600" max="3600" width="12.5703125" style="131" customWidth="1"/>
    <col min="3601" max="3601" width="13.140625" style="131" customWidth="1"/>
    <col min="3602" max="3602" width="12.28515625" style="131" customWidth="1"/>
    <col min="3603" max="3603" width="8" style="131" customWidth="1"/>
    <col min="3604" max="3604" width="8.5703125" style="131" customWidth="1"/>
    <col min="3605" max="3840" width="12.5703125" style="131"/>
    <col min="3841" max="3841" width="23.140625" style="131" customWidth="1"/>
    <col min="3842" max="3842" width="9.5703125" style="131" customWidth="1"/>
    <col min="3843" max="3843" width="10.28515625" style="131" customWidth="1"/>
    <col min="3844" max="3844" width="7.5703125" style="131" customWidth="1"/>
    <col min="3845" max="3845" width="15.140625" style="131" customWidth="1"/>
    <col min="3846" max="3846" width="16.42578125" style="131" customWidth="1"/>
    <col min="3847" max="3847" width="15.140625" style="131" customWidth="1"/>
    <col min="3848" max="3848" width="15" style="131" customWidth="1"/>
    <col min="3849" max="3849" width="12.7109375" style="131" customWidth="1"/>
    <col min="3850" max="3850" width="13.85546875" style="131" customWidth="1"/>
    <col min="3851" max="3851" width="11.28515625" style="131" customWidth="1"/>
    <col min="3852" max="3852" width="9.28515625" style="131" customWidth="1"/>
    <col min="3853" max="3853" width="9.7109375" style="131" customWidth="1"/>
    <col min="3854" max="3854" width="9.140625" style="131" customWidth="1"/>
    <col min="3855" max="3855" width="12.140625" style="131" customWidth="1"/>
    <col min="3856" max="3856" width="12.5703125" style="131" customWidth="1"/>
    <col min="3857" max="3857" width="13.140625" style="131" customWidth="1"/>
    <col min="3858" max="3858" width="12.28515625" style="131" customWidth="1"/>
    <col min="3859" max="3859" width="8" style="131" customWidth="1"/>
    <col min="3860" max="3860" width="8.5703125" style="131" customWidth="1"/>
    <col min="3861" max="4096" width="12.5703125" style="131"/>
    <col min="4097" max="4097" width="23.140625" style="131" customWidth="1"/>
    <col min="4098" max="4098" width="9.5703125" style="131" customWidth="1"/>
    <col min="4099" max="4099" width="10.28515625" style="131" customWidth="1"/>
    <col min="4100" max="4100" width="7.5703125" style="131" customWidth="1"/>
    <col min="4101" max="4101" width="15.140625" style="131" customWidth="1"/>
    <col min="4102" max="4102" width="16.42578125" style="131" customWidth="1"/>
    <col min="4103" max="4103" width="15.140625" style="131" customWidth="1"/>
    <col min="4104" max="4104" width="15" style="131" customWidth="1"/>
    <col min="4105" max="4105" width="12.7109375" style="131" customWidth="1"/>
    <col min="4106" max="4106" width="13.85546875" style="131" customWidth="1"/>
    <col min="4107" max="4107" width="11.28515625" style="131" customWidth="1"/>
    <col min="4108" max="4108" width="9.28515625" style="131" customWidth="1"/>
    <col min="4109" max="4109" width="9.7109375" style="131" customWidth="1"/>
    <col min="4110" max="4110" width="9.140625" style="131" customWidth="1"/>
    <col min="4111" max="4111" width="12.140625" style="131" customWidth="1"/>
    <col min="4112" max="4112" width="12.5703125" style="131" customWidth="1"/>
    <col min="4113" max="4113" width="13.140625" style="131" customWidth="1"/>
    <col min="4114" max="4114" width="12.28515625" style="131" customWidth="1"/>
    <col min="4115" max="4115" width="8" style="131" customWidth="1"/>
    <col min="4116" max="4116" width="8.5703125" style="131" customWidth="1"/>
    <col min="4117" max="4352" width="12.5703125" style="131"/>
    <col min="4353" max="4353" width="23.140625" style="131" customWidth="1"/>
    <col min="4354" max="4354" width="9.5703125" style="131" customWidth="1"/>
    <col min="4355" max="4355" width="10.28515625" style="131" customWidth="1"/>
    <col min="4356" max="4356" width="7.5703125" style="131" customWidth="1"/>
    <col min="4357" max="4357" width="15.140625" style="131" customWidth="1"/>
    <col min="4358" max="4358" width="16.42578125" style="131" customWidth="1"/>
    <col min="4359" max="4359" width="15.140625" style="131" customWidth="1"/>
    <col min="4360" max="4360" width="15" style="131" customWidth="1"/>
    <col min="4361" max="4361" width="12.7109375" style="131" customWidth="1"/>
    <col min="4362" max="4362" width="13.85546875" style="131" customWidth="1"/>
    <col min="4363" max="4363" width="11.28515625" style="131" customWidth="1"/>
    <col min="4364" max="4364" width="9.28515625" style="131" customWidth="1"/>
    <col min="4365" max="4365" width="9.7109375" style="131" customWidth="1"/>
    <col min="4366" max="4366" width="9.140625" style="131" customWidth="1"/>
    <col min="4367" max="4367" width="12.140625" style="131" customWidth="1"/>
    <col min="4368" max="4368" width="12.5703125" style="131" customWidth="1"/>
    <col min="4369" max="4369" width="13.140625" style="131" customWidth="1"/>
    <col min="4370" max="4370" width="12.28515625" style="131" customWidth="1"/>
    <col min="4371" max="4371" width="8" style="131" customWidth="1"/>
    <col min="4372" max="4372" width="8.5703125" style="131" customWidth="1"/>
    <col min="4373" max="4608" width="12.5703125" style="131"/>
    <col min="4609" max="4609" width="23.140625" style="131" customWidth="1"/>
    <col min="4610" max="4610" width="9.5703125" style="131" customWidth="1"/>
    <col min="4611" max="4611" width="10.28515625" style="131" customWidth="1"/>
    <col min="4612" max="4612" width="7.5703125" style="131" customWidth="1"/>
    <col min="4613" max="4613" width="15.140625" style="131" customWidth="1"/>
    <col min="4614" max="4614" width="16.42578125" style="131" customWidth="1"/>
    <col min="4615" max="4615" width="15.140625" style="131" customWidth="1"/>
    <col min="4616" max="4616" width="15" style="131" customWidth="1"/>
    <col min="4617" max="4617" width="12.7109375" style="131" customWidth="1"/>
    <col min="4618" max="4618" width="13.85546875" style="131" customWidth="1"/>
    <col min="4619" max="4619" width="11.28515625" style="131" customWidth="1"/>
    <col min="4620" max="4620" width="9.28515625" style="131" customWidth="1"/>
    <col min="4621" max="4621" width="9.7109375" style="131" customWidth="1"/>
    <col min="4622" max="4622" width="9.140625" style="131" customWidth="1"/>
    <col min="4623" max="4623" width="12.140625" style="131" customWidth="1"/>
    <col min="4624" max="4624" width="12.5703125" style="131" customWidth="1"/>
    <col min="4625" max="4625" width="13.140625" style="131" customWidth="1"/>
    <col min="4626" max="4626" width="12.28515625" style="131" customWidth="1"/>
    <col min="4627" max="4627" width="8" style="131" customWidth="1"/>
    <col min="4628" max="4628" width="8.5703125" style="131" customWidth="1"/>
    <col min="4629" max="4864" width="12.5703125" style="131"/>
    <col min="4865" max="4865" width="23.140625" style="131" customWidth="1"/>
    <col min="4866" max="4866" width="9.5703125" style="131" customWidth="1"/>
    <col min="4867" max="4867" width="10.28515625" style="131" customWidth="1"/>
    <col min="4868" max="4868" width="7.5703125" style="131" customWidth="1"/>
    <col min="4869" max="4869" width="15.140625" style="131" customWidth="1"/>
    <col min="4870" max="4870" width="16.42578125" style="131" customWidth="1"/>
    <col min="4871" max="4871" width="15.140625" style="131" customWidth="1"/>
    <col min="4872" max="4872" width="15" style="131" customWidth="1"/>
    <col min="4873" max="4873" width="12.7109375" style="131" customWidth="1"/>
    <col min="4874" max="4874" width="13.85546875" style="131" customWidth="1"/>
    <col min="4875" max="4875" width="11.28515625" style="131" customWidth="1"/>
    <col min="4876" max="4876" width="9.28515625" style="131" customWidth="1"/>
    <col min="4877" max="4877" width="9.7109375" style="131" customWidth="1"/>
    <col min="4878" max="4878" width="9.140625" style="131" customWidth="1"/>
    <col min="4879" max="4879" width="12.140625" style="131" customWidth="1"/>
    <col min="4880" max="4880" width="12.5703125" style="131" customWidth="1"/>
    <col min="4881" max="4881" width="13.140625" style="131" customWidth="1"/>
    <col min="4882" max="4882" width="12.28515625" style="131" customWidth="1"/>
    <col min="4883" max="4883" width="8" style="131" customWidth="1"/>
    <col min="4884" max="4884" width="8.5703125" style="131" customWidth="1"/>
    <col min="4885" max="5120" width="12.5703125" style="131"/>
    <col min="5121" max="5121" width="23.140625" style="131" customWidth="1"/>
    <col min="5122" max="5122" width="9.5703125" style="131" customWidth="1"/>
    <col min="5123" max="5123" width="10.28515625" style="131" customWidth="1"/>
    <col min="5124" max="5124" width="7.5703125" style="131" customWidth="1"/>
    <col min="5125" max="5125" width="15.140625" style="131" customWidth="1"/>
    <col min="5126" max="5126" width="16.42578125" style="131" customWidth="1"/>
    <col min="5127" max="5127" width="15.140625" style="131" customWidth="1"/>
    <col min="5128" max="5128" width="15" style="131" customWidth="1"/>
    <col min="5129" max="5129" width="12.7109375" style="131" customWidth="1"/>
    <col min="5130" max="5130" width="13.85546875" style="131" customWidth="1"/>
    <col min="5131" max="5131" width="11.28515625" style="131" customWidth="1"/>
    <col min="5132" max="5132" width="9.28515625" style="131" customWidth="1"/>
    <col min="5133" max="5133" width="9.7109375" style="131" customWidth="1"/>
    <col min="5134" max="5134" width="9.140625" style="131" customWidth="1"/>
    <col min="5135" max="5135" width="12.140625" style="131" customWidth="1"/>
    <col min="5136" max="5136" width="12.5703125" style="131" customWidth="1"/>
    <col min="5137" max="5137" width="13.140625" style="131" customWidth="1"/>
    <col min="5138" max="5138" width="12.28515625" style="131" customWidth="1"/>
    <col min="5139" max="5139" width="8" style="131" customWidth="1"/>
    <col min="5140" max="5140" width="8.5703125" style="131" customWidth="1"/>
    <col min="5141" max="5376" width="12.5703125" style="131"/>
    <col min="5377" max="5377" width="23.140625" style="131" customWidth="1"/>
    <col min="5378" max="5378" width="9.5703125" style="131" customWidth="1"/>
    <col min="5379" max="5379" width="10.28515625" style="131" customWidth="1"/>
    <col min="5380" max="5380" width="7.5703125" style="131" customWidth="1"/>
    <col min="5381" max="5381" width="15.140625" style="131" customWidth="1"/>
    <col min="5382" max="5382" width="16.42578125" style="131" customWidth="1"/>
    <col min="5383" max="5383" width="15.140625" style="131" customWidth="1"/>
    <col min="5384" max="5384" width="15" style="131" customWidth="1"/>
    <col min="5385" max="5385" width="12.7109375" style="131" customWidth="1"/>
    <col min="5386" max="5386" width="13.85546875" style="131" customWidth="1"/>
    <col min="5387" max="5387" width="11.28515625" style="131" customWidth="1"/>
    <col min="5388" max="5388" width="9.28515625" style="131" customWidth="1"/>
    <col min="5389" max="5389" width="9.7109375" style="131" customWidth="1"/>
    <col min="5390" max="5390" width="9.140625" style="131" customWidth="1"/>
    <col min="5391" max="5391" width="12.140625" style="131" customWidth="1"/>
    <col min="5392" max="5392" width="12.5703125" style="131" customWidth="1"/>
    <col min="5393" max="5393" width="13.140625" style="131" customWidth="1"/>
    <col min="5394" max="5394" width="12.28515625" style="131" customWidth="1"/>
    <col min="5395" max="5395" width="8" style="131" customWidth="1"/>
    <col min="5396" max="5396" width="8.5703125" style="131" customWidth="1"/>
    <col min="5397" max="5632" width="12.5703125" style="131"/>
    <col min="5633" max="5633" width="23.140625" style="131" customWidth="1"/>
    <col min="5634" max="5634" width="9.5703125" style="131" customWidth="1"/>
    <col min="5635" max="5635" width="10.28515625" style="131" customWidth="1"/>
    <col min="5636" max="5636" width="7.5703125" style="131" customWidth="1"/>
    <col min="5637" max="5637" width="15.140625" style="131" customWidth="1"/>
    <col min="5638" max="5638" width="16.42578125" style="131" customWidth="1"/>
    <col min="5639" max="5639" width="15.140625" style="131" customWidth="1"/>
    <col min="5640" max="5640" width="15" style="131" customWidth="1"/>
    <col min="5641" max="5641" width="12.7109375" style="131" customWidth="1"/>
    <col min="5642" max="5642" width="13.85546875" style="131" customWidth="1"/>
    <col min="5643" max="5643" width="11.28515625" style="131" customWidth="1"/>
    <col min="5644" max="5644" width="9.28515625" style="131" customWidth="1"/>
    <col min="5645" max="5645" width="9.7109375" style="131" customWidth="1"/>
    <col min="5646" max="5646" width="9.140625" style="131" customWidth="1"/>
    <col min="5647" max="5647" width="12.140625" style="131" customWidth="1"/>
    <col min="5648" max="5648" width="12.5703125" style="131" customWidth="1"/>
    <col min="5649" max="5649" width="13.140625" style="131" customWidth="1"/>
    <col min="5650" max="5650" width="12.28515625" style="131" customWidth="1"/>
    <col min="5651" max="5651" width="8" style="131" customWidth="1"/>
    <col min="5652" max="5652" width="8.5703125" style="131" customWidth="1"/>
    <col min="5653" max="5888" width="12.5703125" style="131"/>
    <col min="5889" max="5889" width="23.140625" style="131" customWidth="1"/>
    <col min="5890" max="5890" width="9.5703125" style="131" customWidth="1"/>
    <col min="5891" max="5891" width="10.28515625" style="131" customWidth="1"/>
    <col min="5892" max="5892" width="7.5703125" style="131" customWidth="1"/>
    <col min="5893" max="5893" width="15.140625" style="131" customWidth="1"/>
    <col min="5894" max="5894" width="16.42578125" style="131" customWidth="1"/>
    <col min="5895" max="5895" width="15.140625" style="131" customWidth="1"/>
    <col min="5896" max="5896" width="15" style="131" customWidth="1"/>
    <col min="5897" max="5897" width="12.7109375" style="131" customWidth="1"/>
    <col min="5898" max="5898" width="13.85546875" style="131" customWidth="1"/>
    <col min="5899" max="5899" width="11.28515625" style="131" customWidth="1"/>
    <col min="5900" max="5900" width="9.28515625" style="131" customWidth="1"/>
    <col min="5901" max="5901" width="9.7109375" style="131" customWidth="1"/>
    <col min="5902" max="5902" width="9.140625" style="131" customWidth="1"/>
    <col min="5903" max="5903" width="12.140625" style="131" customWidth="1"/>
    <col min="5904" max="5904" width="12.5703125" style="131" customWidth="1"/>
    <col min="5905" max="5905" width="13.140625" style="131" customWidth="1"/>
    <col min="5906" max="5906" width="12.28515625" style="131" customWidth="1"/>
    <col min="5907" max="5907" width="8" style="131" customWidth="1"/>
    <col min="5908" max="5908" width="8.5703125" style="131" customWidth="1"/>
    <col min="5909" max="6144" width="12.5703125" style="131"/>
    <col min="6145" max="6145" width="23.140625" style="131" customWidth="1"/>
    <col min="6146" max="6146" width="9.5703125" style="131" customWidth="1"/>
    <col min="6147" max="6147" width="10.28515625" style="131" customWidth="1"/>
    <col min="6148" max="6148" width="7.5703125" style="131" customWidth="1"/>
    <col min="6149" max="6149" width="15.140625" style="131" customWidth="1"/>
    <col min="6150" max="6150" width="16.42578125" style="131" customWidth="1"/>
    <col min="6151" max="6151" width="15.140625" style="131" customWidth="1"/>
    <col min="6152" max="6152" width="15" style="131" customWidth="1"/>
    <col min="6153" max="6153" width="12.7109375" style="131" customWidth="1"/>
    <col min="6154" max="6154" width="13.85546875" style="131" customWidth="1"/>
    <col min="6155" max="6155" width="11.28515625" style="131" customWidth="1"/>
    <col min="6156" max="6156" width="9.28515625" style="131" customWidth="1"/>
    <col min="6157" max="6157" width="9.7109375" style="131" customWidth="1"/>
    <col min="6158" max="6158" width="9.140625" style="131" customWidth="1"/>
    <col min="6159" max="6159" width="12.140625" style="131" customWidth="1"/>
    <col min="6160" max="6160" width="12.5703125" style="131" customWidth="1"/>
    <col min="6161" max="6161" width="13.140625" style="131" customWidth="1"/>
    <col min="6162" max="6162" width="12.28515625" style="131" customWidth="1"/>
    <col min="6163" max="6163" width="8" style="131" customWidth="1"/>
    <col min="6164" max="6164" width="8.5703125" style="131" customWidth="1"/>
    <col min="6165" max="6400" width="12.5703125" style="131"/>
    <col min="6401" max="6401" width="23.140625" style="131" customWidth="1"/>
    <col min="6402" max="6402" width="9.5703125" style="131" customWidth="1"/>
    <col min="6403" max="6403" width="10.28515625" style="131" customWidth="1"/>
    <col min="6404" max="6404" width="7.5703125" style="131" customWidth="1"/>
    <col min="6405" max="6405" width="15.140625" style="131" customWidth="1"/>
    <col min="6406" max="6406" width="16.42578125" style="131" customWidth="1"/>
    <col min="6407" max="6407" width="15.140625" style="131" customWidth="1"/>
    <col min="6408" max="6408" width="15" style="131" customWidth="1"/>
    <col min="6409" max="6409" width="12.7109375" style="131" customWidth="1"/>
    <col min="6410" max="6410" width="13.85546875" style="131" customWidth="1"/>
    <col min="6411" max="6411" width="11.28515625" style="131" customWidth="1"/>
    <col min="6412" max="6412" width="9.28515625" style="131" customWidth="1"/>
    <col min="6413" max="6413" width="9.7109375" style="131" customWidth="1"/>
    <col min="6414" max="6414" width="9.140625" style="131" customWidth="1"/>
    <col min="6415" max="6415" width="12.140625" style="131" customWidth="1"/>
    <col min="6416" max="6416" width="12.5703125" style="131" customWidth="1"/>
    <col min="6417" max="6417" width="13.140625" style="131" customWidth="1"/>
    <col min="6418" max="6418" width="12.28515625" style="131" customWidth="1"/>
    <col min="6419" max="6419" width="8" style="131" customWidth="1"/>
    <col min="6420" max="6420" width="8.5703125" style="131" customWidth="1"/>
    <col min="6421" max="6656" width="12.5703125" style="131"/>
    <col min="6657" max="6657" width="23.140625" style="131" customWidth="1"/>
    <col min="6658" max="6658" width="9.5703125" style="131" customWidth="1"/>
    <col min="6659" max="6659" width="10.28515625" style="131" customWidth="1"/>
    <col min="6660" max="6660" width="7.5703125" style="131" customWidth="1"/>
    <col min="6661" max="6661" width="15.140625" style="131" customWidth="1"/>
    <col min="6662" max="6662" width="16.42578125" style="131" customWidth="1"/>
    <col min="6663" max="6663" width="15.140625" style="131" customWidth="1"/>
    <col min="6664" max="6664" width="15" style="131" customWidth="1"/>
    <col min="6665" max="6665" width="12.7109375" style="131" customWidth="1"/>
    <col min="6666" max="6666" width="13.85546875" style="131" customWidth="1"/>
    <col min="6667" max="6667" width="11.28515625" style="131" customWidth="1"/>
    <col min="6668" max="6668" width="9.28515625" style="131" customWidth="1"/>
    <col min="6669" max="6669" width="9.7109375" style="131" customWidth="1"/>
    <col min="6670" max="6670" width="9.140625" style="131" customWidth="1"/>
    <col min="6671" max="6671" width="12.140625" style="131" customWidth="1"/>
    <col min="6672" max="6672" width="12.5703125" style="131" customWidth="1"/>
    <col min="6673" max="6673" width="13.140625" style="131" customWidth="1"/>
    <col min="6674" max="6674" width="12.28515625" style="131" customWidth="1"/>
    <col min="6675" max="6675" width="8" style="131" customWidth="1"/>
    <col min="6676" max="6676" width="8.5703125" style="131" customWidth="1"/>
    <col min="6677" max="6912" width="12.5703125" style="131"/>
    <col min="6913" max="6913" width="23.140625" style="131" customWidth="1"/>
    <col min="6914" max="6914" width="9.5703125" style="131" customWidth="1"/>
    <col min="6915" max="6915" width="10.28515625" style="131" customWidth="1"/>
    <col min="6916" max="6916" width="7.5703125" style="131" customWidth="1"/>
    <col min="6917" max="6917" width="15.140625" style="131" customWidth="1"/>
    <col min="6918" max="6918" width="16.42578125" style="131" customWidth="1"/>
    <col min="6919" max="6919" width="15.140625" style="131" customWidth="1"/>
    <col min="6920" max="6920" width="15" style="131" customWidth="1"/>
    <col min="6921" max="6921" width="12.7109375" style="131" customWidth="1"/>
    <col min="6922" max="6922" width="13.85546875" style="131" customWidth="1"/>
    <col min="6923" max="6923" width="11.28515625" style="131" customWidth="1"/>
    <col min="6924" max="6924" width="9.28515625" style="131" customWidth="1"/>
    <col min="6925" max="6925" width="9.7109375" style="131" customWidth="1"/>
    <col min="6926" max="6926" width="9.140625" style="131" customWidth="1"/>
    <col min="6927" max="6927" width="12.140625" style="131" customWidth="1"/>
    <col min="6928" max="6928" width="12.5703125" style="131" customWidth="1"/>
    <col min="6929" max="6929" width="13.140625" style="131" customWidth="1"/>
    <col min="6930" max="6930" width="12.28515625" style="131" customWidth="1"/>
    <col min="6931" max="6931" width="8" style="131" customWidth="1"/>
    <col min="6932" max="6932" width="8.5703125" style="131" customWidth="1"/>
    <col min="6933" max="7168" width="12.5703125" style="131"/>
    <col min="7169" max="7169" width="23.140625" style="131" customWidth="1"/>
    <col min="7170" max="7170" width="9.5703125" style="131" customWidth="1"/>
    <col min="7171" max="7171" width="10.28515625" style="131" customWidth="1"/>
    <col min="7172" max="7172" width="7.5703125" style="131" customWidth="1"/>
    <col min="7173" max="7173" width="15.140625" style="131" customWidth="1"/>
    <col min="7174" max="7174" width="16.42578125" style="131" customWidth="1"/>
    <col min="7175" max="7175" width="15.140625" style="131" customWidth="1"/>
    <col min="7176" max="7176" width="15" style="131" customWidth="1"/>
    <col min="7177" max="7177" width="12.7109375" style="131" customWidth="1"/>
    <col min="7178" max="7178" width="13.85546875" style="131" customWidth="1"/>
    <col min="7179" max="7179" width="11.28515625" style="131" customWidth="1"/>
    <col min="7180" max="7180" width="9.28515625" style="131" customWidth="1"/>
    <col min="7181" max="7181" width="9.7109375" style="131" customWidth="1"/>
    <col min="7182" max="7182" width="9.140625" style="131" customWidth="1"/>
    <col min="7183" max="7183" width="12.140625" style="131" customWidth="1"/>
    <col min="7184" max="7184" width="12.5703125" style="131" customWidth="1"/>
    <col min="7185" max="7185" width="13.140625" style="131" customWidth="1"/>
    <col min="7186" max="7186" width="12.28515625" style="131" customWidth="1"/>
    <col min="7187" max="7187" width="8" style="131" customWidth="1"/>
    <col min="7188" max="7188" width="8.5703125" style="131" customWidth="1"/>
    <col min="7189" max="7424" width="12.5703125" style="131"/>
    <col min="7425" max="7425" width="23.140625" style="131" customWidth="1"/>
    <col min="7426" max="7426" width="9.5703125" style="131" customWidth="1"/>
    <col min="7427" max="7427" width="10.28515625" style="131" customWidth="1"/>
    <col min="7428" max="7428" width="7.5703125" style="131" customWidth="1"/>
    <col min="7429" max="7429" width="15.140625" style="131" customWidth="1"/>
    <col min="7430" max="7430" width="16.42578125" style="131" customWidth="1"/>
    <col min="7431" max="7431" width="15.140625" style="131" customWidth="1"/>
    <col min="7432" max="7432" width="15" style="131" customWidth="1"/>
    <col min="7433" max="7433" width="12.7109375" style="131" customWidth="1"/>
    <col min="7434" max="7434" width="13.85546875" style="131" customWidth="1"/>
    <col min="7435" max="7435" width="11.28515625" style="131" customWidth="1"/>
    <col min="7436" max="7436" width="9.28515625" style="131" customWidth="1"/>
    <col min="7437" max="7437" width="9.7109375" style="131" customWidth="1"/>
    <col min="7438" max="7438" width="9.140625" style="131" customWidth="1"/>
    <col min="7439" max="7439" width="12.140625" style="131" customWidth="1"/>
    <col min="7440" max="7440" width="12.5703125" style="131" customWidth="1"/>
    <col min="7441" max="7441" width="13.140625" style="131" customWidth="1"/>
    <col min="7442" max="7442" width="12.28515625" style="131" customWidth="1"/>
    <col min="7443" max="7443" width="8" style="131" customWidth="1"/>
    <col min="7444" max="7444" width="8.5703125" style="131" customWidth="1"/>
    <col min="7445" max="7680" width="12.5703125" style="131"/>
    <col min="7681" max="7681" width="23.140625" style="131" customWidth="1"/>
    <col min="7682" max="7682" width="9.5703125" style="131" customWidth="1"/>
    <col min="7683" max="7683" width="10.28515625" style="131" customWidth="1"/>
    <col min="7684" max="7684" width="7.5703125" style="131" customWidth="1"/>
    <col min="7685" max="7685" width="15.140625" style="131" customWidth="1"/>
    <col min="7686" max="7686" width="16.42578125" style="131" customWidth="1"/>
    <col min="7687" max="7687" width="15.140625" style="131" customWidth="1"/>
    <col min="7688" max="7688" width="15" style="131" customWidth="1"/>
    <col min="7689" max="7689" width="12.7109375" style="131" customWidth="1"/>
    <col min="7690" max="7690" width="13.85546875" style="131" customWidth="1"/>
    <col min="7691" max="7691" width="11.28515625" style="131" customWidth="1"/>
    <col min="7692" max="7692" width="9.28515625" style="131" customWidth="1"/>
    <col min="7693" max="7693" width="9.7109375" style="131" customWidth="1"/>
    <col min="7694" max="7694" width="9.140625" style="131" customWidth="1"/>
    <col min="7695" max="7695" width="12.140625" style="131" customWidth="1"/>
    <col min="7696" max="7696" width="12.5703125" style="131" customWidth="1"/>
    <col min="7697" max="7697" width="13.140625" style="131" customWidth="1"/>
    <col min="7698" max="7698" width="12.28515625" style="131" customWidth="1"/>
    <col min="7699" max="7699" width="8" style="131" customWidth="1"/>
    <col min="7700" max="7700" width="8.5703125" style="131" customWidth="1"/>
    <col min="7701" max="7936" width="12.5703125" style="131"/>
    <col min="7937" max="7937" width="23.140625" style="131" customWidth="1"/>
    <col min="7938" max="7938" width="9.5703125" style="131" customWidth="1"/>
    <col min="7939" max="7939" width="10.28515625" style="131" customWidth="1"/>
    <col min="7940" max="7940" width="7.5703125" style="131" customWidth="1"/>
    <col min="7941" max="7941" width="15.140625" style="131" customWidth="1"/>
    <col min="7942" max="7942" width="16.42578125" style="131" customWidth="1"/>
    <col min="7943" max="7943" width="15.140625" style="131" customWidth="1"/>
    <col min="7944" max="7944" width="15" style="131" customWidth="1"/>
    <col min="7945" max="7945" width="12.7109375" style="131" customWidth="1"/>
    <col min="7946" max="7946" width="13.85546875" style="131" customWidth="1"/>
    <col min="7947" max="7947" width="11.28515625" style="131" customWidth="1"/>
    <col min="7948" max="7948" width="9.28515625" style="131" customWidth="1"/>
    <col min="7949" max="7949" width="9.7109375" style="131" customWidth="1"/>
    <col min="7950" max="7950" width="9.140625" style="131" customWidth="1"/>
    <col min="7951" max="7951" width="12.140625" style="131" customWidth="1"/>
    <col min="7952" max="7952" width="12.5703125" style="131" customWidth="1"/>
    <col min="7953" max="7953" width="13.140625" style="131" customWidth="1"/>
    <col min="7954" max="7954" width="12.28515625" style="131" customWidth="1"/>
    <col min="7955" max="7955" width="8" style="131" customWidth="1"/>
    <col min="7956" max="7956" width="8.5703125" style="131" customWidth="1"/>
    <col min="7957" max="8192" width="12.5703125" style="131"/>
    <col min="8193" max="8193" width="23.140625" style="131" customWidth="1"/>
    <col min="8194" max="8194" width="9.5703125" style="131" customWidth="1"/>
    <col min="8195" max="8195" width="10.28515625" style="131" customWidth="1"/>
    <col min="8196" max="8196" width="7.5703125" style="131" customWidth="1"/>
    <col min="8197" max="8197" width="15.140625" style="131" customWidth="1"/>
    <col min="8198" max="8198" width="16.42578125" style="131" customWidth="1"/>
    <col min="8199" max="8199" width="15.140625" style="131" customWidth="1"/>
    <col min="8200" max="8200" width="15" style="131" customWidth="1"/>
    <col min="8201" max="8201" width="12.7109375" style="131" customWidth="1"/>
    <col min="8202" max="8202" width="13.85546875" style="131" customWidth="1"/>
    <col min="8203" max="8203" width="11.28515625" style="131" customWidth="1"/>
    <col min="8204" max="8204" width="9.28515625" style="131" customWidth="1"/>
    <col min="8205" max="8205" width="9.7109375" style="131" customWidth="1"/>
    <col min="8206" max="8206" width="9.140625" style="131" customWidth="1"/>
    <col min="8207" max="8207" width="12.140625" style="131" customWidth="1"/>
    <col min="8208" max="8208" width="12.5703125" style="131" customWidth="1"/>
    <col min="8209" max="8209" width="13.140625" style="131" customWidth="1"/>
    <col min="8210" max="8210" width="12.28515625" style="131" customWidth="1"/>
    <col min="8211" max="8211" width="8" style="131" customWidth="1"/>
    <col min="8212" max="8212" width="8.5703125" style="131" customWidth="1"/>
    <col min="8213" max="8448" width="12.5703125" style="131"/>
    <col min="8449" max="8449" width="23.140625" style="131" customWidth="1"/>
    <col min="8450" max="8450" width="9.5703125" style="131" customWidth="1"/>
    <col min="8451" max="8451" width="10.28515625" style="131" customWidth="1"/>
    <col min="8452" max="8452" width="7.5703125" style="131" customWidth="1"/>
    <col min="8453" max="8453" width="15.140625" style="131" customWidth="1"/>
    <col min="8454" max="8454" width="16.42578125" style="131" customWidth="1"/>
    <col min="8455" max="8455" width="15.140625" style="131" customWidth="1"/>
    <col min="8456" max="8456" width="15" style="131" customWidth="1"/>
    <col min="8457" max="8457" width="12.7109375" style="131" customWidth="1"/>
    <col min="8458" max="8458" width="13.85546875" style="131" customWidth="1"/>
    <col min="8459" max="8459" width="11.28515625" style="131" customWidth="1"/>
    <col min="8460" max="8460" width="9.28515625" style="131" customWidth="1"/>
    <col min="8461" max="8461" width="9.7109375" style="131" customWidth="1"/>
    <col min="8462" max="8462" width="9.140625" style="131" customWidth="1"/>
    <col min="8463" max="8463" width="12.140625" style="131" customWidth="1"/>
    <col min="8464" max="8464" width="12.5703125" style="131" customWidth="1"/>
    <col min="8465" max="8465" width="13.140625" style="131" customWidth="1"/>
    <col min="8466" max="8466" width="12.28515625" style="131" customWidth="1"/>
    <col min="8467" max="8467" width="8" style="131" customWidth="1"/>
    <col min="8468" max="8468" width="8.5703125" style="131" customWidth="1"/>
    <col min="8469" max="8704" width="12.5703125" style="131"/>
    <col min="8705" max="8705" width="23.140625" style="131" customWidth="1"/>
    <col min="8706" max="8706" width="9.5703125" style="131" customWidth="1"/>
    <col min="8707" max="8707" width="10.28515625" style="131" customWidth="1"/>
    <col min="8708" max="8708" width="7.5703125" style="131" customWidth="1"/>
    <col min="8709" max="8709" width="15.140625" style="131" customWidth="1"/>
    <col min="8710" max="8710" width="16.42578125" style="131" customWidth="1"/>
    <col min="8711" max="8711" width="15.140625" style="131" customWidth="1"/>
    <col min="8712" max="8712" width="15" style="131" customWidth="1"/>
    <col min="8713" max="8713" width="12.7109375" style="131" customWidth="1"/>
    <col min="8714" max="8714" width="13.85546875" style="131" customWidth="1"/>
    <col min="8715" max="8715" width="11.28515625" style="131" customWidth="1"/>
    <col min="8716" max="8716" width="9.28515625" style="131" customWidth="1"/>
    <col min="8717" max="8717" width="9.7109375" style="131" customWidth="1"/>
    <col min="8718" max="8718" width="9.140625" style="131" customWidth="1"/>
    <col min="8719" max="8719" width="12.140625" style="131" customWidth="1"/>
    <col min="8720" max="8720" width="12.5703125" style="131" customWidth="1"/>
    <col min="8721" max="8721" width="13.140625" style="131" customWidth="1"/>
    <col min="8722" max="8722" width="12.28515625" style="131" customWidth="1"/>
    <col min="8723" max="8723" width="8" style="131" customWidth="1"/>
    <col min="8724" max="8724" width="8.5703125" style="131" customWidth="1"/>
    <col min="8725" max="8960" width="12.5703125" style="131"/>
    <col min="8961" max="8961" width="23.140625" style="131" customWidth="1"/>
    <col min="8962" max="8962" width="9.5703125" style="131" customWidth="1"/>
    <col min="8963" max="8963" width="10.28515625" style="131" customWidth="1"/>
    <col min="8964" max="8964" width="7.5703125" style="131" customWidth="1"/>
    <col min="8965" max="8965" width="15.140625" style="131" customWidth="1"/>
    <col min="8966" max="8966" width="16.42578125" style="131" customWidth="1"/>
    <col min="8967" max="8967" width="15.140625" style="131" customWidth="1"/>
    <col min="8968" max="8968" width="15" style="131" customWidth="1"/>
    <col min="8969" max="8969" width="12.7109375" style="131" customWidth="1"/>
    <col min="8970" max="8970" width="13.85546875" style="131" customWidth="1"/>
    <col min="8971" max="8971" width="11.28515625" style="131" customWidth="1"/>
    <col min="8972" max="8972" width="9.28515625" style="131" customWidth="1"/>
    <col min="8973" max="8973" width="9.7109375" style="131" customWidth="1"/>
    <col min="8974" max="8974" width="9.140625" style="131" customWidth="1"/>
    <col min="8975" max="8975" width="12.140625" style="131" customWidth="1"/>
    <col min="8976" max="8976" width="12.5703125" style="131" customWidth="1"/>
    <col min="8977" max="8977" width="13.140625" style="131" customWidth="1"/>
    <col min="8978" max="8978" width="12.28515625" style="131" customWidth="1"/>
    <col min="8979" max="8979" width="8" style="131" customWidth="1"/>
    <col min="8980" max="8980" width="8.5703125" style="131" customWidth="1"/>
    <col min="8981" max="9216" width="12.5703125" style="131"/>
    <col min="9217" max="9217" width="23.140625" style="131" customWidth="1"/>
    <col min="9218" max="9218" width="9.5703125" style="131" customWidth="1"/>
    <col min="9219" max="9219" width="10.28515625" style="131" customWidth="1"/>
    <col min="9220" max="9220" width="7.5703125" style="131" customWidth="1"/>
    <col min="9221" max="9221" width="15.140625" style="131" customWidth="1"/>
    <col min="9222" max="9222" width="16.42578125" style="131" customWidth="1"/>
    <col min="9223" max="9223" width="15.140625" style="131" customWidth="1"/>
    <col min="9224" max="9224" width="15" style="131" customWidth="1"/>
    <col min="9225" max="9225" width="12.7109375" style="131" customWidth="1"/>
    <col min="9226" max="9226" width="13.85546875" style="131" customWidth="1"/>
    <col min="9227" max="9227" width="11.28515625" style="131" customWidth="1"/>
    <col min="9228" max="9228" width="9.28515625" style="131" customWidth="1"/>
    <col min="9229" max="9229" width="9.7109375" style="131" customWidth="1"/>
    <col min="9230" max="9230" width="9.140625" style="131" customWidth="1"/>
    <col min="9231" max="9231" width="12.140625" style="131" customWidth="1"/>
    <col min="9232" max="9232" width="12.5703125" style="131" customWidth="1"/>
    <col min="9233" max="9233" width="13.140625" style="131" customWidth="1"/>
    <col min="9234" max="9234" width="12.28515625" style="131" customWidth="1"/>
    <col min="9235" max="9235" width="8" style="131" customWidth="1"/>
    <col min="9236" max="9236" width="8.5703125" style="131" customWidth="1"/>
    <col min="9237" max="9472" width="12.5703125" style="131"/>
    <col min="9473" max="9473" width="23.140625" style="131" customWidth="1"/>
    <col min="9474" max="9474" width="9.5703125" style="131" customWidth="1"/>
    <col min="9475" max="9475" width="10.28515625" style="131" customWidth="1"/>
    <col min="9476" max="9476" width="7.5703125" style="131" customWidth="1"/>
    <col min="9477" max="9477" width="15.140625" style="131" customWidth="1"/>
    <col min="9478" max="9478" width="16.42578125" style="131" customWidth="1"/>
    <col min="9479" max="9479" width="15.140625" style="131" customWidth="1"/>
    <col min="9480" max="9480" width="15" style="131" customWidth="1"/>
    <col min="9481" max="9481" width="12.7109375" style="131" customWidth="1"/>
    <col min="9482" max="9482" width="13.85546875" style="131" customWidth="1"/>
    <col min="9483" max="9483" width="11.28515625" style="131" customWidth="1"/>
    <col min="9484" max="9484" width="9.28515625" style="131" customWidth="1"/>
    <col min="9485" max="9485" width="9.7109375" style="131" customWidth="1"/>
    <col min="9486" max="9486" width="9.140625" style="131" customWidth="1"/>
    <col min="9487" max="9487" width="12.140625" style="131" customWidth="1"/>
    <col min="9488" max="9488" width="12.5703125" style="131" customWidth="1"/>
    <col min="9489" max="9489" width="13.140625" style="131" customWidth="1"/>
    <col min="9490" max="9490" width="12.28515625" style="131" customWidth="1"/>
    <col min="9491" max="9491" width="8" style="131" customWidth="1"/>
    <col min="9492" max="9492" width="8.5703125" style="131" customWidth="1"/>
    <col min="9493" max="9728" width="12.5703125" style="131"/>
    <col min="9729" max="9729" width="23.140625" style="131" customWidth="1"/>
    <col min="9730" max="9730" width="9.5703125" style="131" customWidth="1"/>
    <col min="9731" max="9731" width="10.28515625" style="131" customWidth="1"/>
    <col min="9732" max="9732" width="7.5703125" style="131" customWidth="1"/>
    <col min="9733" max="9733" width="15.140625" style="131" customWidth="1"/>
    <col min="9734" max="9734" width="16.42578125" style="131" customWidth="1"/>
    <col min="9735" max="9735" width="15.140625" style="131" customWidth="1"/>
    <col min="9736" max="9736" width="15" style="131" customWidth="1"/>
    <col min="9737" max="9737" width="12.7109375" style="131" customWidth="1"/>
    <col min="9738" max="9738" width="13.85546875" style="131" customWidth="1"/>
    <col min="9739" max="9739" width="11.28515625" style="131" customWidth="1"/>
    <col min="9740" max="9740" width="9.28515625" style="131" customWidth="1"/>
    <col min="9741" max="9741" width="9.7109375" style="131" customWidth="1"/>
    <col min="9742" max="9742" width="9.140625" style="131" customWidth="1"/>
    <col min="9743" max="9743" width="12.140625" style="131" customWidth="1"/>
    <col min="9744" max="9744" width="12.5703125" style="131" customWidth="1"/>
    <col min="9745" max="9745" width="13.140625" style="131" customWidth="1"/>
    <col min="9746" max="9746" width="12.28515625" style="131" customWidth="1"/>
    <col min="9747" max="9747" width="8" style="131" customWidth="1"/>
    <col min="9748" max="9748" width="8.5703125" style="131" customWidth="1"/>
    <col min="9749" max="9984" width="12.5703125" style="131"/>
    <col min="9985" max="9985" width="23.140625" style="131" customWidth="1"/>
    <col min="9986" max="9986" width="9.5703125" style="131" customWidth="1"/>
    <col min="9987" max="9987" width="10.28515625" style="131" customWidth="1"/>
    <col min="9988" max="9988" width="7.5703125" style="131" customWidth="1"/>
    <col min="9989" max="9989" width="15.140625" style="131" customWidth="1"/>
    <col min="9990" max="9990" width="16.42578125" style="131" customWidth="1"/>
    <col min="9991" max="9991" width="15.140625" style="131" customWidth="1"/>
    <col min="9992" max="9992" width="15" style="131" customWidth="1"/>
    <col min="9993" max="9993" width="12.7109375" style="131" customWidth="1"/>
    <col min="9994" max="9994" width="13.85546875" style="131" customWidth="1"/>
    <col min="9995" max="9995" width="11.28515625" style="131" customWidth="1"/>
    <col min="9996" max="9996" width="9.28515625" style="131" customWidth="1"/>
    <col min="9997" max="9997" width="9.7109375" style="131" customWidth="1"/>
    <col min="9998" max="9998" width="9.140625" style="131" customWidth="1"/>
    <col min="9999" max="9999" width="12.140625" style="131" customWidth="1"/>
    <col min="10000" max="10000" width="12.5703125" style="131" customWidth="1"/>
    <col min="10001" max="10001" width="13.140625" style="131" customWidth="1"/>
    <col min="10002" max="10002" width="12.28515625" style="131" customWidth="1"/>
    <col min="10003" max="10003" width="8" style="131" customWidth="1"/>
    <col min="10004" max="10004" width="8.5703125" style="131" customWidth="1"/>
    <col min="10005" max="10240" width="12.5703125" style="131"/>
    <col min="10241" max="10241" width="23.140625" style="131" customWidth="1"/>
    <col min="10242" max="10242" width="9.5703125" style="131" customWidth="1"/>
    <col min="10243" max="10243" width="10.28515625" style="131" customWidth="1"/>
    <col min="10244" max="10244" width="7.5703125" style="131" customWidth="1"/>
    <col min="10245" max="10245" width="15.140625" style="131" customWidth="1"/>
    <col min="10246" max="10246" width="16.42578125" style="131" customWidth="1"/>
    <col min="10247" max="10247" width="15.140625" style="131" customWidth="1"/>
    <col min="10248" max="10248" width="15" style="131" customWidth="1"/>
    <col min="10249" max="10249" width="12.7109375" style="131" customWidth="1"/>
    <col min="10250" max="10250" width="13.85546875" style="131" customWidth="1"/>
    <col min="10251" max="10251" width="11.28515625" style="131" customWidth="1"/>
    <col min="10252" max="10252" width="9.28515625" style="131" customWidth="1"/>
    <col min="10253" max="10253" width="9.7109375" style="131" customWidth="1"/>
    <col min="10254" max="10254" width="9.140625" style="131" customWidth="1"/>
    <col min="10255" max="10255" width="12.140625" style="131" customWidth="1"/>
    <col min="10256" max="10256" width="12.5703125" style="131" customWidth="1"/>
    <col min="10257" max="10257" width="13.140625" style="131" customWidth="1"/>
    <col min="10258" max="10258" width="12.28515625" style="131" customWidth="1"/>
    <col min="10259" max="10259" width="8" style="131" customWidth="1"/>
    <col min="10260" max="10260" width="8.5703125" style="131" customWidth="1"/>
    <col min="10261" max="10496" width="12.5703125" style="131"/>
    <col min="10497" max="10497" width="23.140625" style="131" customWidth="1"/>
    <col min="10498" max="10498" width="9.5703125" style="131" customWidth="1"/>
    <col min="10499" max="10499" width="10.28515625" style="131" customWidth="1"/>
    <col min="10500" max="10500" width="7.5703125" style="131" customWidth="1"/>
    <col min="10501" max="10501" width="15.140625" style="131" customWidth="1"/>
    <col min="10502" max="10502" width="16.42578125" style="131" customWidth="1"/>
    <col min="10503" max="10503" width="15.140625" style="131" customWidth="1"/>
    <col min="10504" max="10504" width="15" style="131" customWidth="1"/>
    <col min="10505" max="10505" width="12.7109375" style="131" customWidth="1"/>
    <col min="10506" max="10506" width="13.85546875" style="131" customWidth="1"/>
    <col min="10507" max="10507" width="11.28515625" style="131" customWidth="1"/>
    <col min="10508" max="10508" width="9.28515625" style="131" customWidth="1"/>
    <col min="10509" max="10509" width="9.7109375" style="131" customWidth="1"/>
    <col min="10510" max="10510" width="9.140625" style="131" customWidth="1"/>
    <col min="10511" max="10511" width="12.140625" style="131" customWidth="1"/>
    <col min="10512" max="10512" width="12.5703125" style="131" customWidth="1"/>
    <col min="10513" max="10513" width="13.140625" style="131" customWidth="1"/>
    <col min="10514" max="10514" width="12.28515625" style="131" customWidth="1"/>
    <col min="10515" max="10515" width="8" style="131" customWidth="1"/>
    <col min="10516" max="10516" width="8.5703125" style="131" customWidth="1"/>
    <col min="10517" max="10752" width="12.5703125" style="131"/>
    <col min="10753" max="10753" width="23.140625" style="131" customWidth="1"/>
    <col min="10754" max="10754" width="9.5703125" style="131" customWidth="1"/>
    <col min="10755" max="10755" width="10.28515625" style="131" customWidth="1"/>
    <col min="10756" max="10756" width="7.5703125" style="131" customWidth="1"/>
    <col min="10757" max="10757" width="15.140625" style="131" customWidth="1"/>
    <col min="10758" max="10758" width="16.42578125" style="131" customWidth="1"/>
    <col min="10759" max="10759" width="15.140625" style="131" customWidth="1"/>
    <col min="10760" max="10760" width="15" style="131" customWidth="1"/>
    <col min="10761" max="10761" width="12.7109375" style="131" customWidth="1"/>
    <col min="10762" max="10762" width="13.85546875" style="131" customWidth="1"/>
    <col min="10763" max="10763" width="11.28515625" style="131" customWidth="1"/>
    <col min="10764" max="10764" width="9.28515625" style="131" customWidth="1"/>
    <col min="10765" max="10765" width="9.7109375" style="131" customWidth="1"/>
    <col min="10766" max="10766" width="9.140625" style="131" customWidth="1"/>
    <col min="10767" max="10767" width="12.140625" style="131" customWidth="1"/>
    <col min="10768" max="10768" width="12.5703125" style="131" customWidth="1"/>
    <col min="10769" max="10769" width="13.140625" style="131" customWidth="1"/>
    <col min="10770" max="10770" width="12.28515625" style="131" customWidth="1"/>
    <col min="10771" max="10771" width="8" style="131" customWidth="1"/>
    <col min="10772" max="10772" width="8.5703125" style="131" customWidth="1"/>
    <col min="10773" max="11008" width="12.5703125" style="131"/>
    <col min="11009" max="11009" width="23.140625" style="131" customWidth="1"/>
    <col min="11010" max="11010" width="9.5703125" style="131" customWidth="1"/>
    <col min="11011" max="11011" width="10.28515625" style="131" customWidth="1"/>
    <col min="11012" max="11012" width="7.5703125" style="131" customWidth="1"/>
    <col min="11013" max="11013" width="15.140625" style="131" customWidth="1"/>
    <col min="11014" max="11014" width="16.42578125" style="131" customWidth="1"/>
    <col min="11015" max="11015" width="15.140625" style="131" customWidth="1"/>
    <col min="11016" max="11016" width="15" style="131" customWidth="1"/>
    <col min="11017" max="11017" width="12.7109375" style="131" customWidth="1"/>
    <col min="11018" max="11018" width="13.85546875" style="131" customWidth="1"/>
    <col min="11019" max="11019" width="11.28515625" style="131" customWidth="1"/>
    <col min="11020" max="11020" width="9.28515625" style="131" customWidth="1"/>
    <col min="11021" max="11021" width="9.7109375" style="131" customWidth="1"/>
    <col min="11022" max="11022" width="9.140625" style="131" customWidth="1"/>
    <col min="11023" max="11023" width="12.140625" style="131" customWidth="1"/>
    <col min="11024" max="11024" width="12.5703125" style="131" customWidth="1"/>
    <col min="11025" max="11025" width="13.140625" style="131" customWidth="1"/>
    <col min="11026" max="11026" width="12.28515625" style="131" customWidth="1"/>
    <col min="11027" max="11027" width="8" style="131" customWidth="1"/>
    <col min="11028" max="11028" width="8.5703125" style="131" customWidth="1"/>
    <col min="11029" max="11264" width="12.5703125" style="131"/>
    <col min="11265" max="11265" width="23.140625" style="131" customWidth="1"/>
    <col min="11266" max="11266" width="9.5703125" style="131" customWidth="1"/>
    <col min="11267" max="11267" width="10.28515625" style="131" customWidth="1"/>
    <col min="11268" max="11268" width="7.5703125" style="131" customWidth="1"/>
    <col min="11269" max="11269" width="15.140625" style="131" customWidth="1"/>
    <col min="11270" max="11270" width="16.42578125" style="131" customWidth="1"/>
    <col min="11271" max="11271" width="15.140625" style="131" customWidth="1"/>
    <col min="11272" max="11272" width="15" style="131" customWidth="1"/>
    <col min="11273" max="11273" width="12.7109375" style="131" customWidth="1"/>
    <col min="11274" max="11274" width="13.85546875" style="131" customWidth="1"/>
    <col min="11275" max="11275" width="11.28515625" style="131" customWidth="1"/>
    <col min="11276" max="11276" width="9.28515625" style="131" customWidth="1"/>
    <col min="11277" max="11277" width="9.7109375" style="131" customWidth="1"/>
    <col min="11278" max="11278" width="9.140625" style="131" customWidth="1"/>
    <col min="11279" max="11279" width="12.140625" style="131" customWidth="1"/>
    <col min="11280" max="11280" width="12.5703125" style="131" customWidth="1"/>
    <col min="11281" max="11281" width="13.140625" style="131" customWidth="1"/>
    <col min="11282" max="11282" width="12.28515625" style="131" customWidth="1"/>
    <col min="11283" max="11283" width="8" style="131" customWidth="1"/>
    <col min="11284" max="11284" width="8.5703125" style="131" customWidth="1"/>
    <col min="11285" max="11520" width="12.5703125" style="131"/>
    <col min="11521" max="11521" width="23.140625" style="131" customWidth="1"/>
    <col min="11522" max="11522" width="9.5703125" style="131" customWidth="1"/>
    <col min="11523" max="11523" width="10.28515625" style="131" customWidth="1"/>
    <col min="11524" max="11524" width="7.5703125" style="131" customWidth="1"/>
    <col min="11525" max="11525" width="15.140625" style="131" customWidth="1"/>
    <col min="11526" max="11526" width="16.42578125" style="131" customWidth="1"/>
    <col min="11527" max="11527" width="15.140625" style="131" customWidth="1"/>
    <col min="11528" max="11528" width="15" style="131" customWidth="1"/>
    <col min="11529" max="11529" width="12.7109375" style="131" customWidth="1"/>
    <col min="11530" max="11530" width="13.85546875" style="131" customWidth="1"/>
    <col min="11531" max="11531" width="11.28515625" style="131" customWidth="1"/>
    <col min="11532" max="11532" width="9.28515625" style="131" customWidth="1"/>
    <col min="11533" max="11533" width="9.7109375" style="131" customWidth="1"/>
    <col min="11534" max="11534" width="9.140625" style="131" customWidth="1"/>
    <col min="11535" max="11535" width="12.140625" style="131" customWidth="1"/>
    <col min="11536" max="11536" width="12.5703125" style="131" customWidth="1"/>
    <col min="11537" max="11537" width="13.140625" style="131" customWidth="1"/>
    <col min="11538" max="11538" width="12.28515625" style="131" customWidth="1"/>
    <col min="11539" max="11539" width="8" style="131" customWidth="1"/>
    <col min="11540" max="11540" width="8.5703125" style="131" customWidth="1"/>
    <col min="11541" max="11776" width="12.5703125" style="131"/>
    <col min="11777" max="11777" width="23.140625" style="131" customWidth="1"/>
    <col min="11778" max="11778" width="9.5703125" style="131" customWidth="1"/>
    <col min="11779" max="11779" width="10.28515625" style="131" customWidth="1"/>
    <col min="11780" max="11780" width="7.5703125" style="131" customWidth="1"/>
    <col min="11781" max="11781" width="15.140625" style="131" customWidth="1"/>
    <col min="11782" max="11782" width="16.42578125" style="131" customWidth="1"/>
    <col min="11783" max="11783" width="15.140625" style="131" customWidth="1"/>
    <col min="11784" max="11784" width="15" style="131" customWidth="1"/>
    <col min="11785" max="11785" width="12.7109375" style="131" customWidth="1"/>
    <col min="11786" max="11786" width="13.85546875" style="131" customWidth="1"/>
    <col min="11787" max="11787" width="11.28515625" style="131" customWidth="1"/>
    <col min="11788" max="11788" width="9.28515625" style="131" customWidth="1"/>
    <col min="11789" max="11789" width="9.7109375" style="131" customWidth="1"/>
    <col min="11790" max="11790" width="9.140625" style="131" customWidth="1"/>
    <col min="11791" max="11791" width="12.140625" style="131" customWidth="1"/>
    <col min="11792" max="11792" width="12.5703125" style="131" customWidth="1"/>
    <col min="11793" max="11793" width="13.140625" style="131" customWidth="1"/>
    <col min="11794" max="11794" width="12.28515625" style="131" customWidth="1"/>
    <col min="11795" max="11795" width="8" style="131" customWidth="1"/>
    <col min="11796" max="11796" width="8.5703125" style="131" customWidth="1"/>
    <col min="11797" max="12032" width="12.5703125" style="131"/>
    <col min="12033" max="12033" width="23.140625" style="131" customWidth="1"/>
    <col min="12034" max="12034" width="9.5703125" style="131" customWidth="1"/>
    <col min="12035" max="12035" width="10.28515625" style="131" customWidth="1"/>
    <col min="12036" max="12036" width="7.5703125" style="131" customWidth="1"/>
    <col min="12037" max="12037" width="15.140625" style="131" customWidth="1"/>
    <col min="12038" max="12038" width="16.42578125" style="131" customWidth="1"/>
    <col min="12039" max="12039" width="15.140625" style="131" customWidth="1"/>
    <col min="12040" max="12040" width="15" style="131" customWidth="1"/>
    <col min="12041" max="12041" width="12.7109375" style="131" customWidth="1"/>
    <col min="12042" max="12042" width="13.85546875" style="131" customWidth="1"/>
    <col min="12043" max="12043" width="11.28515625" style="131" customWidth="1"/>
    <col min="12044" max="12044" width="9.28515625" style="131" customWidth="1"/>
    <col min="12045" max="12045" width="9.7109375" style="131" customWidth="1"/>
    <col min="12046" max="12046" width="9.140625" style="131" customWidth="1"/>
    <col min="12047" max="12047" width="12.140625" style="131" customWidth="1"/>
    <col min="12048" max="12048" width="12.5703125" style="131" customWidth="1"/>
    <col min="12049" max="12049" width="13.140625" style="131" customWidth="1"/>
    <col min="12050" max="12050" width="12.28515625" style="131" customWidth="1"/>
    <col min="12051" max="12051" width="8" style="131" customWidth="1"/>
    <col min="12052" max="12052" width="8.5703125" style="131" customWidth="1"/>
    <col min="12053" max="12288" width="12.5703125" style="131"/>
    <col min="12289" max="12289" width="23.140625" style="131" customWidth="1"/>
    <col min="12290" max="12290" width="9.5703125" style="131" customWidth="1"/>
    <col min="12291" max="12291" width="10.28515625" style="131" customWidth="1"/>
    <col min="12292" max="12292" width="7.5703125" style="131" customWidth="1"/>
    <col min="12293" max="12293" width="15.140625" style="131" customWidth="1"/>
    <col min="12294" max="12294" width="16.42578125" style="131" customWidth="1"/>
    <col min="12295" max="12295" width="15.140625" style="131" customWidth="1"/>
    <col min="12296" max="12296" width="15" style="131" customWidth="1"/>
    <col min="12297" max="12297" width="12.7109375" style="131" customWidth="1"/>
    <col min="12298" max="12298" width="13.85546875" style="131" customWidth="1"/>
    <col min="12299" max="12299" width="11.28515625" style="131" customWidth="1"/>
    <col min="12300" max="12300" width="9.28515625" style="131" customWidth="1"/>
    <col min="12301" max="12301" width="9.7109375" style="131" customWidth="1"/>
    <col min="12302" max="12302" width="9.140625" style="131" customWidth="1"/>
    <col min="12303" max="12303" width="12.140625" style="131" customWidth="1"/>
    <col min="12304" max="12304" width="12.5703125" style="131" customWidth="1"/>
    <col min="12305" max="12305" width="13.140625" style="131" customWidth="1"/>
    <col min="12306" max="12306" width="12.28515625" style="131" customWidth="1"/>
    <col min="12307" max="12307" width="8" style="131" customWidth="1"/>
    <col min="12308" max="12308" width="8.5703125" style="131" customWidth="1"/>
    <col min="12309" max="12544" width="12.5703125" style="131"/>
    <col min="12545" max="12545" width="23.140625" style="131" customWidth="1"/>
    <col min="12546" max="12546" width="9.5703125" style="131" customWidth="1"/>
    <col min="12547" max="12547" width="10.28515625" style="131" customWidth="1"/>
    <col min="12548" max="12548" width="7.5703125" style="131" customWidth="1"/>
    <col min="12549" max="12549" width="15.140625" style="131" customWidth="1"/>
    <col min="12550" max="12550" width="16.42578125" style="131" customWidth="1"/>
    <col min="12551" max="12551" width="15.140625" style="131" customWidth="1"/>
    <col min="12552" max="12552" width="15" style="131" customWidth="1"/>
    <col min="12553" max="12553" width="12.7109375" style="131" customWidth="1"/>
    <col min="12554" max="12554" width="13.85546875" style="131" customWidth="1"/>
    <col min="12555" max="12555" width="11.28515625" style="131" customWidth="1"/>
    <col min="12556" max="12556" width="9.28515625" style="131" customWidth="1"/>
    <col min="12557" max="12557" width="9.7109375" style="131" customWidth="1"/>
    <col min="12558" max="12558" width="9.140625" style="131" customWidth="1"/>
    <col min="12559" max="12559" width="12.140625" style="131" customWidth="1"/>
    <col min="12560" max="12560" width="12.5703125" style="131" customWidth="1"/>
    <col min="12561" max="12561" width="13.140625" style="131" customWidth="1"/>
    <col min="12562" max="12562" width="12.28515625" style="131" customWidth="1"/>
    <col min="12563" max="12563" width="8" style="131" customWidth="1"/>
    <col min="12564" max="12564" width="8.5703125" style="131" customWidth="1"/>
    <col min="12565" max="12800" width="12.5703125" style="131"/>
    <col min="12801" max="12801" width="23.140625" style="131" customWidth="1"/>
    <col min="12802" max="12802" width="9.5703125" style="131" customWidth="1"/>
    <col min="12803" max="12803" width="10.28515625" style="131" customWidth="1"/>
    <col min="12804" max="12804" width="7.5703125" style="131" customWidth="1"/>
    <col min="12805" max="12805" width="15.140625" style="131" customWidth="1"/>
    <col min="12806" max="12806" width="16.42578125" style="131" customWidth="1"/>
    <col min="12807" max="12807" width="15.140625" style="131" customWidth="1"/>
    <col min="12808" max="12808" width="15" style="131" customWidth="1"/>
    <col min="12809" max="12809" width="12.7109375" style="131" customWidth="1"/>
    <col min="12810" max="12810" width="13.85546875" style="131" customWidth="1"/>
    <col min="12811" max="12811" width="11.28515625" style="131" customWidth="1"/>
    <col min="12812" max="12812" width="9.28515625" style="131" customWidth="1"/>
    <col min="12813" max="12813" width="9.7109375" style="131" customWidth="1"/>
    <col min="12814" max="12814" width="9.140625" style="131" customWidth="1"/>
    <col min="12815" max="12815" width="12.140625" style="131" customWidth="1"/>
    <col min="12816" max="12816" width="12.5703125" style="131" customWidth="1"/>
    <col min="12817" max="12817" width="13.140625" style="131" customWidth="1"/>
    <col min="12818" max="12818" width="12.28515625" style="131" customWidth="1"/>
    <col min="12819" max="12819" width="8" style="131" customWidth="1"/>
    <col min="12820" max="12820" width="8.5703125" style="131" customWidth="1"/>
    <col min="12821" max="13056" width="12.5703125" style="131"/>
    <col min="13057" max="13057" width="23.140625" style="131" customWidth="1"/>
    <col min="13058" max="13058" width="9.5703125" style="131" customWidth="1"/>
    <col min="13059" max="13059" width="10.28515625" style="131" customWidth="1"/>
    <col min="13060" max="13060" width="7.5703125" style="131" customWidth="1"/>
    <col min="13061" max="13061" width="15.140625" style="131" customWidth="1"/>
    <col min="13062" max="13062" width="16.42578125" style="131" customWidth="1"/>
    <col min="13063" max="13063" width="15.140625" style="131" customWidth="1"/>
    <col min="13064" max="13064" width="15" style="131" customWidth="1"/>
    <col min="13065" max="13065" width="12.7109375" style="131" customWidth="1"/>
    <col min="13066" max="13066" width="13.85546875" style="131" customWidth="1"/>
    <col min="13067" max="13067" width="11.28515625" style="131" customWidth="1"/>
    <col min="13068" max="13068" width="9.28515625" style="131" customWidth="1"/>
    <col min="13069" max="13069" width="9.7109375" style="131" customWidth="1"/>
    <col min="13070" max="13070" width="9.140625" style="131" customWidth="1"/>
    <col min="13071" max="13071" width="12.140625" style="131" customWidth="1"/>
    <col min="13072" max="13072" width="12.5703125" style="131" customWidth="1"/>
    <col min="13073" max="13073" width="13.140625" style="131" customWidth="1"/>
    <col min="13074" max="13074" width="12.28515625" style="131" customWidth="1"/>
    <col min="13075" max="13075" width="8" style="131" customWidth="1"/>
    <col min="13076" max="13076" width="8.5703125" style="131" customWidth="1"/>
    <col min="13077" max="13312" width="12.5703125" style="131"/>
    <col min="13313" max="13313" width="23.140625" style="131" customWidth="1"/>
    <col min="13314" max="13314" width="9.5703125" style="131" customWidth="1"/>
    <col min="13315" max="13315" width="10.28515625" style="131" customWidth="1"/>
    <col min="13316" max="13316" width="7.5703125" style="131" customWidth="1"/>
    <col min="13317" max="13317" width="15.140625" style="131" customWidth="1"/>
    <col min="13318" max="13318" width="16.42578125" style="131" customWidth="1"/>
    <col min="13319" max="13319" width="15.140625" style="131" customWidth="1"/>
    <col min="13320" max="13320" width="15" style="131" customWidth="1"/>
    <col min="13321" max="13321" width="12.7109375" style="131" customWidth="1"/>
    <col min="13322" max="13322" width="13.85546875" style="131" customWidth="1"/>
    <col min="13323" max="13323" width="11.28515625" style="131" customWidth="1"/>
    <col min="13324" max="13324" width="9.28515625" style="131" customWidth="1"/>
    <col min="13325" max="13325" width="9.7109375" style="131" customWidth="1"/>
    <col min="13326" max="13326" width="9.140625" style="131" customWidth="1"/>
    <col min="13327" max="13327" width="12.140625" style="131" customWidth="1"/>
    <col min="13328" max="13328" width="12.5703125" style="131" customWidth="1"/>
    <col min="13329" max="13329" width="13.140625" style="131" customWidth="1"/>
    <col min="13330" max="13330" width="12.28515625" style="131" customWidth="1"/>
    <col min="13331" max="13331" width="8" style="131" customWidth="1"/>
    <col min="13332" max="13332" width="8.5703125" style="131" customWidth="1"/>
    <col min="13333" max="13568" width="12.5703125" style="131"/>
    <col min="13569" max="13569" width="23.140625" style="131" customWidth="1"/>
    <col min="13570" max="13570" width="9.5703125" style="131" customWidth="1"/>
    <col min="13571" max="13571" width="10.28515625" style="131" customWidth="1"/>
    <col min="13572" max="13572" width="7.5703125" style="131" customWidth="1"/>
    <col min="13573" max="13573" width="15.140625" style="131" customWidth="1"/>
    <col min="13574" max="13574" width="16.42578125" style="131" customWidth="1"/>
    <col min="13575" max="13575" width="15.140625" style="131" customWidth="1"/>
    <col min="13576" max="13576" width="15" style="131" customWidth="1"/>
    <col min="13577" max="13577" width="12.7109375" style="131" customWidth="1"/>
    <col min="13578" max="13578" width="13.85546875" style="131" customWidth="1"/>
    <col min="13579" max="13579" width="11.28515625" style="131" customWidth="1"/>
    <col min="13580" max="13580" width="9.28515625" style="131" customWidth="1"/>
    <col min="13581" max="13581" width="9.7109375" style="131" customWidth="1"/>
    <col min="13582" max="13582" width="9.140625" style="131" customWidth="1"/>
    <col min="13583" max="13583" width="12.140625" style="131" customWidth="1"/>
    <col min="13584" max="13584" width="12.5703125" style="131" customWidth="1"/>
    <col min="13585" max="13585" width="13.140625" style="131" customWidth="1"/>
    <col min="13586" max="13586" width="12.28515625" style="131" customWidth="1"/>
    <col min="13587" max="13587" width="8" style="131" customWidth="1"/>
    <col min="13588" max="13588" width="8.5703125" style="131" customWidth="1"/>
    <col min="13589" max="13824" width="12.5703125" style="131"/>
    <col min="13825" max="13825" width="23.140625" style="131" customWidth="1"/>
    <col min="13826" max="13826" width="9.5703125" style="131" customWidth="1"/>
    <col min="13827" max="13827" width="10.28515625" style="131" customWidth="1"/>
    <col min="13828" max="13828" width="7.5703125" style="131" customWidth="1"/>
    <col min="13829" max="13829" width="15.140625" style="131" customWidth="1"/>
    <col min="13830" max="13830" width="16.42578125" style="131" customWidth="1"/>
    <col min="13831" max="13831" width="15.140625" style="131" customWidth="1"/>
    <col min="13832" max="13832" width="15" style="131" customWidth="1"/>
    <col min="13833" max="13833" width="12.7109375" style="131" customWidth="1"/>
    <col min="13834" max="13834" width="13.85546875" style="131" customWidth="1"/>
    <col min="13835" max="13835" width="11.28515625" style="131" customWidth="1"/>
    <col min="13836" max="13836" width="9.28515625" style="131" customWidth="1"/>
    <col min="13837" max="13837" width="9.7109375" style="131" customWidth="1"/>
    <col min="13838" max="13838" width="9.140625" style="131" customWidth="1"/>
    <col min="13839" max="13839" width="12.140625" style="131" customWidth="1"/>
    <col min="13840" max="13840" width="12.5703125" style="131" customWidth="1"/>
    <col min="13841" max="13841" width="13.140625" style="131" customWidth="1"/>
    <col min="13842" max="13842" width="12.28515625" style="131" customWidth="1"/>
    <col min="13843" max="13843" width="8" style="131" customWidth="1"/>
    <col min="13844" max="13844" width="8.5703125" style="131" customWidth="1"/>
    <col min="13845" max="14080" width="12.5703125" style="131"/>
    <col min="14081" max="14081" width="23.140625" style="131" customWidth="1"/>
    <col min="14082" max="14082" width="9.5703125" style="131" customWidth="1"/>
    <col min="14083" max="14083" width="10.28515625" style="131" customWidth="1"/>
    <col min="14084" max="14084" width="7.5703125" style="131" customWidth="1"/>
    <col min="14085" max="14085" width="15.140625" style="131" customWidth="1"/>
    <col min="14086" max="14086" width="16.42578125" style="131" customWidth="1"/>
    <col min="14087" max="14087" width="15.140625" style="131" customWidth="1"/>
    <col min="14088" max="14088" width="15" style="131" customWidth="1"/>
    <col min="14089" max="14089" width="12.7109375" style="131" customWidth="1"/>
    <col min="14090" max="14090" width="13.85546875" style="131" customWidth="1"/>
    <col min="14091" max="14091" width="11.28515625" style="131" customWidth="1"/>
    <col min="14092" max="14092" width="9.28515625" style="131" customWidth="1"/>
    <col min="14093" max="14093" width="9.7109375" style="131" customWidth="1"/>
    <col min="14094" max="14094" width="9.140625" style="131" customWidth="1"/>
    <col min="14095" max="14095" width="12.140625" style="131" customWidth="1"/>
    <col min="14096" max="14096" width="12.5703125" style="131" customWidth="1"/>
    <col min="14097" max="14097" width="13.140625" style="131" customWidth="1"/>
    <col min="14098" max="14098" width="12.28515625" style="131" customWidth="1"/>
    <col min="14099" max="14099" width="8" style="131" customWidth="1"/>
    <col min="14100" max="14100" width="8.5703125" style="131" customWidth="1"/>
    <col min="14101" max="14336" width="12.5703125" style="131"/>
    <col min="14337" max="14337" width="23.140625" style="131" customWidth="1"/>
    <col min="14338" max="14338" width="9.5703125" style="131" customWidth="1"/>
    <col min="14339" max="14339" width="10.28515625" style="131" customWidth="1"/>
    <col min="14340" max="14340" width="7.5703125" style="131" customWidth="1"/>
    <col min="14341" max="14341" width="15.140625" style="131" customWidth="1"/>
    <col min="14342" max="14342" width="16.42578125" style="131" customWidth="1"/>
    <col min="14343" max="14343" width="15.140625" style="131" customWidth="1"/>
    <col min="14344" max="14344" width="15" style="131" customWidth="1"/>
    <col min="14345" max="14345" width="12.7109375" style="131" customWidth="1"/>
    <col min="14346" max="14346" width="13.85546875" style="131" customWidth="1"/>
    <col min="14347" max="14347" width="11.28515625" style="131" customWidth="1"/>
    <col min="14348" max="14348" width="9.28515625" style="131" customWidth="1"/>
    <col min="14349" max="14349" width="9.7109375" style="131" customWidth="1"/>
    <col min="14350" max="14350" width="9.140625" style="131" customWidth="1"/>
    <col min="14351" max="14351" width="12.140625" style="131" customWidth="1"/>
    <col min="14352" max="14352" width="12.5703125" style="131" customWidth="1"/>
    <col min="14353" max="14353" width="13.140625" style="131" customWidth="1"/>
    <col min="14354" max="14354" width="12.28515625" style="131" customWidth="1"/>
    <col min="14355" max="14355" width="8" style="131" customWidth="1"/>
    <col min="14356" max="14356" width="8.5703125" style="131" customWidth="1"/>
    <col min="14357" max="14592" width="12.5703125" style="131"/>
    <col min="14593" max="14593" width="23.140625" style="131" customWidth="1"/>
    <col min="14594" max="14594" width="9.5703125" style="131" customWidth="1"/>
    <col min="14595" max="14595" width="10.28515625" style="131" customWidth="1"/>
    <col min="14596" max="14596" width="7.5703125" style="131" customWidth="1"/>
    <col min="14597" max="14597" width="15.140625" style="131" customWidth="1"/>
    <col min="14598" max="14598" width="16.42578125" style="131" customWidth="1"/>
    <col min="14599" max="14599" width="15.140625" style="131" customWidth="1"/>
    <col min="14600" max="14600" width="15" style="131" customWidth="1"/>
    <col min="14601" max="14601" width="12.7109375" style="131" customWidth="1"/>
    <col min="14602" max="14602" width="13.85546875" style="131" customWidth="1"/>
    <col min="14603" max="14603" width="11.28515625" style="131" customWidth="1"/>
    <col min="14604" max="14604" width="9.28515625" style="131" customWidth="1"/>
    <col min="14605" max="14605" width="9.7109375" style="131" customWidth="1"/>
    <col min="14606" max="14606" width="9.140625" style="131" customWidth="1"/>
    <col min="14607" max="14607" width="12.140625" style="131" customWidth="1"/>
    <col min="14608" max="14608" width="12.5703125" style="131" customWidth="1"/>
    <col min="14609" max="14609" width="13.140625" style="131" customWidth="1"/>
    <col min="14610" max="14610" width="12.28515625" style="131" customWidth="1"/>
    <col min="14611" max="14611" width="8" style="131" customWidth="1"/>
    <col min="14612" max="14612" width="8.5703125" style="131" customWidth="1"/>
    <col min="14613" max="14848" width="12.5703125" style="131"/>
    <col min="14849" max="14849" width="23.140625" style="131" customWidth="1"/>
    <col min="14850" max="14850" width="9.5703125" style="131" customWidth="1"/>
    <col min="14851" max="14851" width="10.28515625" style="131" customWidth="1"/>
    <col min="14852" max="14852" width="7.5703125" style="131" customWidth="1"/>
    <col min="14853" max="14853" width="15.140625" style="131" customWidth="1"/>
    <col min="14854" max="14854" width="16.42578125" style="131" customWidth="1"/>
    <col min="14855" max="14855" width="15.140625" style="131" customWidth="1"/>
    <col min="14856" max="14856" width="15" style="131" customWidth="1"/>
    <col min="14857" max="14857" width="12.7109375" style="131" customWidth="1"/>
    <col min="14858" max="14858" width="13.85546875" style="131" customWidth="1"/>
    <col min="14859" max="14859" width="11.28515625" style="131" customWidth="1"/>
    <col min="14860" max="14860" width="9.28515625" style="131" customWidth="1"/>
    <col min="14861" max="14861" width="9.7109375" style="131" customWidth="1"/>
    <col min="14862" max="14862" width="9.140625" style="131" customWidth="1"/>
    <col min="14863" max="14863" width="12.140625" style="131" customWidth="1"/>
    <col min="14864" max="14864" width="12.5703125" style="131" customWidth="1"/>
    <col min="14865" max="14865" width="13.140625" style="131" customWidth="1"/>
    <col min="14866" max="14866" width="12.28515625" style="131" customWidth="1"/>
    <col min="14867" max="14867" width="8" style="131" customWidth="1"/>
    <col min="14868" max="14868" width="8.5703125" style="131" customWidth="1"/>
    <col min="14869" max="15104" width="12.5703125" style="131"/>
    <col min="15105" max="15105" width="23.140625" style="131" customWidth="1"/>
    <col min="15106" max="15106" width="9.5703125" style="131" customWidth="1"/>
    <col min="15107" max="15107" width="10.28515625" style="131" customWidth="1"/>
    <col min="15108" max="15108" width="7.5703125" style="131" customWidth="1"/>
    <col min="15109" max="15109" width="15.140625" style="131" customWidth="1"/>
    <col min="15110" max="15110" width="16.42578125" style="131" customWidth="1"/>
    <col min="15111" max="15111" width="15.140625" style="131" customWidth="1"/>
    <col min="15112" max="15112" width="15" style="131" customWidth="1"/>
    <col min="15113" max="15113" width="12.7109375" style="131" customWidth="1"/>
    <col min="15114" max="15114" width="13.85546875" style="131" customWidth="1"/>
    <col min="15115" max="15115" width="11.28515625" style="131" customWidth="1"/>
    <col min="15116" max="15116" width="9.28515625" style="131" customWidth="1"/>
    <col min="15117" max="15117" width="9.7109375" style="131" customWidth="1"/>
    <col min="15118" max="15118" width="9.140625" style="131" customWidth="1"/>
    <col min="15119" max="15119" width="12.140625" style="131" customWidth="1"/>
    <col min="15120" max="15120" width="12.5703125" style="131" customWidth="1"/>
    <col min="15121" max="15121" width="13.140625" style="131" customWidth="1"/>
    <col min="15122" max="15122" width="12.28515625" style="131" customWidth="1"/>
    <col min="15123" max="15123" width="8" style="131" customWidth="1"/>
    <col min="15124" max="15124" width="8.5703125" style="131" customWidth="1"/>
    <col min="15125" max="15360" width="12.5703125" style="131"/>
    <col min="15361" max="15361" width="23.140625" style="131" customWidth="1"/>
    <col min="15362" max="15362" width="9.5703125" style="131" customWidth="1"/>
    <col min="15363" max="15363" width="10.28515625" style="131" customWidth="1"/>
    <col min="15364" max="15364" width="7.5703125" style="131" customWidth="1"/>
    <col min="15365" max="15365" width="15.140625" style="131" customWidth="1"/>
    <col min="15366" max="15366" width="16.42578125" style="131" customWidth="1"/>
    <col min="15367" max="15367" width="15.140625" style="131" customWidth="1"/>
    <col min="15368" max="15368" width="15" style="131" customWidth="1"/>
    <col min="15369" max="15369" width="12.7109375" style="131" customWidth="1"/>
    <col min="15370" max="15370" width="13.85546875" style="131" customWidth="1"/>
    <col min="15371" max="15371" width="11.28515625" style="131" customWidth="1"/>
    <col min="15372" max="15372" width="9.28515625" style="131" customWidth="1"/>
    <col min="15373" max="15373" width="9.7109375" style="131" customWidth="1"/>
    <col min="15374" max="15374" width="9.140625" style="131" customWidth="1"/>
    <col min="15375" max="15375" width="12.140625" style="131" customWidth="1"/>
    <col min="15376" max="15376" width="12.5703125" style="131" customWidth="1"/>
    <col min="15377" max="15377" width="13.140625" style="131" customWidth="1"/>
    <col min="15378" max="15378" width="12.28515625" style="131" customWidth="1"/>
    <col min="15379" max="15379" width="8" style="131" customWidth="1"/>
    <col min="15380" max="15380" width="8.5703125" style="131" customWidth="1"/>
    <col min="15381" max="15616" width="12.5703125" style="131"/>
    <col min="15617" max="15617" width="23.140625" style="131" customWidth="1"/>
    <col min="15618" max="15618" width="9.5703125" style="131" customWidth="1"/>
    <col min="15619" max="15619" width="10.28515625" style="131" customWidth="1"/>
    <col min="15620" max="15620" width="7.5703125" style="131" customWidth="1"/>
    <col min="15621" max="15621" width="15.140625" style="131" customWidth="1"/>
    <col min="15622" max="15622" width="16.42578125" style="131" customWidth="1"/>
    <col min="15623" max="15623" width="15.140625" style="131" customWidth="1"/>
    <col min="15624" max="15624" width="15" style="131" customWidth="1"/>
    <col min="15625" max="15625" width="12.7109375" style="131" customWidth="1"/>
    <col min="15626" max="15626" width="13.85546875" style="131" customWidth="1"/>
    <col min="15627" max="15627" width="11.28515625" style="131" customWidth="1"/>
    <col min="15628" max="15628" width="9.28515625" style="131" customWidth="1"/>
    <col min="15629" max="15629" width="9.7109375" style="131" customWidth="1"/>
    <col min="15630" max="15630" width="9.140625" style="131" customWidth="1"/>
    <col min="15631" max="15631" width="12.140625" style="131" customWidth="1"/>
    <col min="15632" max="15632" width="12.5703125" style="131" customWidth="1"/>
    <col min="15633" max="15633" width="13.140625" style="131" customWidth="1"/>
    <col min="15634" max="15634" width="12.28515625" style="131" customWidth="1"/>
    <col min="15635" max="15635" width="8" style="131" customWidth="1"/>
    <col min="15636" max="15636" width="8.5703125" style="131" customWidth="1"/>
    <col min="15637" max="15872" width="12.5703125" style="131"/>
    <col min="15873" max="15873" width="23.140625" style="131" customWidth="1"/>
    <col min="15874" max="15874" width="9.5703125" style="131" customWidth="1"/>
    <col min="15875" max="15875" width="10.28515625" style="131" customWidth="1"/>
    <col min="15876" max="15876" width="7.5703125" style="131" customWidth="1"/>
    <col min="15877" max="15877" width="15.140625" style="131" customWidth="1"/>
    <col min="15878" max="15878" width="16.42578125" style="131" customWidth="1"/>
    <col min="15879" max="15879" width="15.140625" style="131" customWidth="1"/>
    <col min="15880" max="15880" width="15" style="131" customWidth="1"/>
    <col min="15881" max="15881" width="12.7109375" style="131" customWidth="1"/>
    <col min="15882" max="15882" width="13.85546875" style="131" customWidth="1"/>
    <col min="15883" max="15883" width="11.28515625" style="131" customWidth="1"/>
    <col min="15884" max="15884" width="9.28515625" style="131" customWidth="1"/>
    <col min="15885" max="15885" width="9.7109375" style="131" customWidth="1"/>
    <col min="15886" max="15886" width="9.140625" style="131" customWidth="1"/>
    <col min="15887" max="15887" width="12.140625" style="131" customWidth="1"/>
    <col min="15888" max="15888" width="12.5703125" style="131" customWidth="1"/>
    <col min="15889" max="15889" width="13.140625" style="131" customWidth="1"/>
    <col min="15890" max="15890" width="12.28515625" style="131" customWidth="1"/>
    <col min="15891" max="15891" width="8" style="131" customWidth="1"/>
    <col min="15892" max="15892" width="8.5703125" style="131" customWidth="1"/>
    <col min="15893" max="16128" width="12.5703125" style="131"/>
    <col min="16129" max="16129" width="23.140625" style="131" customWidth="1"/>
    <col min="16130" max="16130" width="9.5703125" style="131" customWidth="1"/>
    <col min="16131" max="16131" width="10.28515625" style="131" customWidth="1"/>
    <col min="16132" max="16132" width="7.5703125" style="131" customWidth="1"/>
    <col min="16133" max="16133" width="15.140625" style="131" customWidth="1"/>
    <col min="16134" max="16134" width="16.42578125" style="131" customWidth="1"/>
    <col min="16135" max="16135" width="15.140625" style="131" customWidth="1"/>
    <col min="16136" max="16136" width="15" style="131" customWidth="1"/>
    <col min="16137" max="16137" width="12.7109375" style="131" customWidth="1"/>
    <col min="16138" max="16138" width="13.85546875" style="131" customWidth="1"/>
    <col min="16139" max="16139" width="11.28515625" style="131" customWidth="1"/>
    <col min="16140" max="16140" width="9.28515625" style="131" customWidth="1"/>
    <col min="16141" max="16141" width="9.7109375" style="131" customWidth="1"/>
    <col min="16142" max="16142" width="9.140625" style="131" customWidth="1"/>
    <col min="16143" max="16143" width="12.140625" style="131" customWidth="1"/>
    <col min="16144" max="16144" width="12.5703125" style="131" customWidth="1"/>
    <col min="16145" max="16145" width="13.140625" style="131" customWidth="1"/>
    <col min="16146" max="16146" width="12.28515625" style="131" customWidth="1"/>
    <col min="16147" max="16147" width="8" style="131" customWidth="1"/>
    <col min="16148" max="16148" width="8.5703125" style="131" customWidth="1"/>
    <col min="16149" max="16384" width="12.5703125" style="131"/>
  </cols>
  <sheetData>
    <row r="1" spans="1:19" s="210" customFormat="1" ht="29.25" customHeight="1">
      <c r="A1" s="468"/>
      <c r="B1" s="469"/>
      <c r="C1" s="469"/>
      <c r="D1" s="469"/>
      <c r="E1" s="469"/>
      <c r="F1" s="470"/>
      <c r="G1" s="72"/>
      <c r="H1" s="471"/>
      <c r="I1" s="471"/>
      <c r="J1" s="472"/>
      <c r="K1" s="72"/>
      <c r="L1" s="72"/>
      <c r="M1" s="72"/>
      <c r="N1" s="72"/>
      <c r="O1" s="72"/>
      <c r="P1" s="72"/>
      <c r="Q1" s="72"/>
      <c r="R1" s="72"/>
    </row>
    <row r="2" spans="1:19" s="131" customFormat="1" ht="12.75">
      <c r="A2" s="339" t="s">
        <v>289</v>
      </c>
      <c r="B2" s="339"/>
      <c r="C2" s="339"/>
      <c r="D2" s="339"/>
      <c r="E2" s="339"/>
      <c r="F2" s="339"/>
      <c r="G2" s="339"/>
      <c r="H2" s="339"/>
      <c r="I2" s="339"/>
      <c r="J2" s="339"/>
      <c r="K2" s="339"/>
      <c r="L2" s="339"/>
      <c r="M2" s="339"/>
      <c r="N2" s="339"/>
      <c r="O2" s="339"/>
      <c r="P2" s="339"/>
      <c r="Q2" s="339"/>
      <c r="R2" s="339"/>
    </row>
    <row r="3" spans="1:19" s="131" customFormat="1">
      <c r="A3" s="73"/>
      <c r="B3" s="74"/>
      <c r="C3" s="74"/>
      <c r="D3" s="74"/>
      <c r="E3" s="74"/>
      <c r="F3" s="74"/>
      <c r="G3" s="74"/>
      <c r="H3" s="74"/>
      <c r="I3" s="75"/>
      <c r="J3" s="75"/>
      <c r="K3" s="75"/>
      <c r="L3" s="75"/>
      <c r="M3" s="75"/>
      <c r="N3" s="75"/>
      <c r="O3" s="75"/>
      <c r="P3" s="75"/>
      <c r="Q3" s="75"/>
      <c r="R3" s="74"/>
    </row>
    <row r="4" spans="1:19" s="37" customFormat="1" ht="12.75">
      <c r="A4" s="76" t="s">
        <v>290</v>
      </c>
      <c r="B4" s="77"/>
      <c r="C4" s="78"/>
      <c r="D4" s="78"/>
      <c r="E4" s="78"/>
      <c r="F4" s="79"/>
      <c r="G4" s="80"/>
      <c r="H4" s="80"/>
      <c r="I4" s="81"/>
      <c r="J4" s="473"/>
      <c r="K4" s="78"/>
      <c r="L4" s="78"/>
      <c r="M4" s="78"/>
      <c r="Q4" s="83"/>
    </row>
    <row r="5" spans="1:19" s="131" customFormat="1" ht="24" customHeight="1">
      <c r="A5" s="474"/>
      <c r="B5" s="475" t="s">
        <v>291</v>
      </c>
      <c r="C5" s="474"/>
      <c r="D5" s="476" t="s">
        <v>5</v>
      </c>
      <c r="E5" s="477" t="s">
        <v>292</v>
      </c>
      <c r="F5" s="478"/>
      <c r="G5" s="479"/>
      <c r="H5" s="480"/>
      <c r="I5" s="480"/>
      <c r="J5" s="481"/>
      <c r="K5" s="482" t="s">
        <v>293</v>
      </c>
      <c r="L5" s="479"/>
      <c r="M5" s="479"/>
      <c r="N5" s="483"/>
      <c r="O5" s="484"/>
      <c r="P5" s="485" t="s">
        <v>294</v>
      </c>
      <c r="Q5" s="486"/>
      <c r="R5" s="474"/>
      <c r="S5" s="487"/>
    </row>
    <row r="6" spans="1:19" s="131" customFormat="1" ht="34.5" customHeight="1">
      <c r="A6" s="488"/>
      <c r="B6" s="417"/>
      <c r="C6" s="489"/>
      <c r="D6" s="490"/>
      <c r="E6" s="491" t="s">
        <v>295</v>
      </c>
      <c r="F6" s="492" t="s">
        <v>296</v>
      </c>
      <c r="G6" s="493" t="s">
        <v>297</v>
      </c>
      <c r="H6" s="494" t="s">
        <v>298</v>
      </c>
      <c r="I6" s="495" t="s">
        <v>299</v>
      </c>
      <c r="J6" s="496" t="s">
        <v>300</v>
      </c>
      <c r="K6" s="497" t="s">
        <v>301</v>
      </c>
      <c r="L6" s="488" t="s">
        <v>302</v>
      </c>
      <c r="M6" s="497" t="s">
        <v>303</v>
      </c>
      <c r="N6" s="498" t="s">
        <v>304</v>
      </c>
      <c r="O6" s="498" t="s">
        <v>305</v>
      </c>
      <c r="P6" s="499"/>
      <c r="Q6" s="500"/>
      <c r="R6" s="498" t="s">
        <v>306</v>
      </c>
      <c r="S6" s="487"/>
    </row>
    <row r="7" spans="1:19" s="131" customFormat="1">
      <c r="A7" s="489" t="s">
        <v>307</v>
      </c>
      <c r="B7" s="490" t="s">
        <v>308</v>
      </c>
      <c r="C7" s="489" t="s">
        <v>309</v>
      </c>
      <c r="D7" s="490" t="s">
        <v>310</v>
      </c>
      <c r="E7" s="501" t="s">
        <v>311</v>
      </c>
      <c r="F7" s="488" t="s">
        <v>312</v>
      </c>
      <c r="G7" s="502" t="s">
        <v>313</v>
      </c>
      <c r="H7" s="503"/>
      <c r="I7" s="495" t="s">
        <v>314</v>
      </c>
      <c r="J7" s="496" t="s">
        <v>314</v>
      </c>
      <c r="K7" s="504" t="s">
        <v>315</v>
      </c>
      <c r="L7" s="488" t="s">
        <v>316</v>
      </c>
      <c r="M7" s="504" t="s">
        <v>317</v>
      </c>
      <c r="N7" s="488" t="s">
        <v>318</v>
      </c>
      <c r="O7" s="505" t="s">
        <v>319</v>
      </c>
      <c r="P7" s="474" t="s">
        <v>320</v>
      </c>
      <c r="Q7" s="474" t="s">
        <v>320</v>
      </c>
      <c r="R7" s="506" t="s">
        <v>321</v>
      </c>
      <c r="S7" s="487"/>
    </row>
    <row r="8" spans="1:19" s="131" customFormat="1" ht="12" customHeight="1">
      <c r="A8" s="489" t="s">
        <v>233</v>
      </c>
      <c r="B8" s="490" t="s">
        <v>322</v>
      </c>
      <c r="C8" s="489" t="s">
        <v>323</v>
      </c>
      <c r="D8" s="490" t="s">
        <v>324</v>
      </c>
      <c r="E8" s="507" t="s">
        <v>325</v>
      </c>
      <c r="F8" s="488" t="s">
        <v>326</v>
      </c>
      <c r="G8" s="502"/>
      <c r="H8" s="503"/>
      <c r="I8" s="495"/>
      <c r="J8" s="508"/>
      <c r="K8" s="504" t="s">
        <v>312</v>
      </c>
      <c r="L8" s="488" t="s">
        <v>327</v>
      </c>
      <c r="M8" s="504" t="s">
        <v>320</v>
      </c>
      <c r="N8" s="488" t="s">
        <v>327</v>
      </c>
      <c r="O8" s="505" t="s">
        <v>328</v>
      </c>
      <c r="P8" s="509" t="s">
        <v>315</v>
      </c>
      <c r="Q8" s="510" t="s">
        <v>313</v>
      </c>
      <c r="R8" s="511" t="s">
        <v>329</v>
      </c>
      <c r="S8" s="487"/>
    </row>
    <row r="9" spans="1:19" s="131" customFormat="1" ht="12.75" customHeight="1">
      <c r="A9" s="489"/>
      <c r="B9" s="490"/>
      <c r="C9" s="489"/>
      <c r="D9" s="512"/>
      <c r="E9" s="507"/>
      <c r="F9" s="488"/>
      <c r="G9" s="502"/>
      <c r="H9" s="495"/>
      <c r="I9" s="495"/>
      <c r="J9" s="508"/>
      <c r="K9" s="504" t="s">
        <v>330</v>
      </c>
      <c r="L9" s="488" t="s">
        <v>313</v>
      </c>
      <c r="M9" s="504" t="s">
        <v>313</v>
      </c>
      <c r="N9" s="488" t="s">
        <v>313</v>
      </c>
      <c r="O9" s="505" t="s">
        <v>196</v>
      </c>
      <c r="P9" s="513" t="s">
        <v>312</v>
      </c>
      <c r="Q9" s="488"/>
      <c r="R9" s="511" t="s">
        <v>331</v>
      </c>
      <c r="S9" s="487"/>
    </row>
    <row r="10" spans="1:19" s="131" customFormat="1" ht="15.75" customHeight="1">
      <c r="A10" s="489"/>
      <c r="B10" s="490"/>
      <c r="C10" s="489"/>
      <c r="D10" s="512"/>
      <c r="E10" s="507"/>
      <c r="F10" s="488"/>
      <c r="G10" s="502"/>
      <c r="H10" s="495"/>
      <c r="I10" s="514"/>
      <c r="J10" s="515"/>
      <c r="K10" s="504"/>
      <c r="L10" s="488"/>
      <c r="M10" s="504"/>
      <c r="N10" s="488"/>
      <c r="O10" s="505"/>
      <c r="P10" s="488" t="s">
        <v>330</v>
      </c>
      <c r="Q10" s="489"/>
      <c r="R10" s="516" t="s">
        <v>196</v>
      </c>
      <c r="S10" s="487"/>
    </row>
    <row r="11" spans="1:19" s="210" customFormat="1" ht="14.25" customHeight="1">
      <c r="A11" s="90" t="s">
        <v>141</v>
      </c>
      <c r="B11" s="91"/>
      <c r="C11" s="92">
        <v>43128</v>
      </c>
      <c r="D11" s="93">
        <v>1096</v>
      </c>
      <c r="E11" s="94">
        <f>E12+E14+E13+E15+E16</f>
        <v>550000000</v>
      </c>
      <c r="F11" s="94">
        <f>F12+F14+F13+F15+F16</f>
        <v>993500000</v>
      </c>
      <c r="G11" s="94">
        <f>G12+G14+G13+G15+G16</f>
        <v>426500000</v>
      </c>
      <c r="H11" s="94"/>
      <c r="I11" s="95"/>
      <c r="J11" s="96"/>
      <c r="K11" s="97"/>
      <c r="L11" s="97"/>
      <c r="M11" s="97"/>
      <c r="N11" s="98"/>
      <c r="O11" s="99">
        <v>1.0999999999999999E-2</v>
      </c>
      <c r="P11" s="100"/>
      <c r="Q11" s="99"/>
      <c r="R11" s="94"/>
    </row>
    <row r="12" spans="1:19" s="210" customFormat="1" ht="14.25" customHeight="1">
      <c r="A12" s="101" t="s">
        <v>332</v>
      </c>
      <c r="B12" s="102">
        <v>42032</v>
      </c>
      <c r="C12" s="102">
        <v>43128</v>
      </c>
      <c r="D12" s="103"/>
      <c r="E12" s="104">
        <v>50000000</v>
      </c>
      <c r="F12" s="105">
        <v>219800000</v>
      </c>
      <c r="G12" s="104">
        <v>50000000</v>
      </c>
      <c r="H12" s="104">
        <v>50609699.990000002</v>
      </c>
      <c r="I12" s="104">
        <v>0</v>
      </c>
      <c r="J12" s="106">
        <v>609699.99</v>
      </c>
      <c r="K12" s="105">
        <v>100.82</v>
      </c>
      <c r="L12" s="105">
        <v>101.07</v>
      </c>
      <c r="M12" s="105">
        <v>101.33</v>
      </c>
      <c r="N12" s="105">
        <v>101.22</v>
      </c>
      <c r="O12" s="107">
        <v>1.0999999999999999E-2</v>
      </c>
      <c r="P12" s="107">
        <v>8.2000000000000007E-3</v>
      </c>
      <c r="Q12" s="107">
        <v>6.8999999999999999E-3</v>
      </c>
      <c r="R12" s="104">
        <v>0.01</v>
      </c>
    </row>
    <row r="13" spans="1:19" s="210" customFormat="1" ht="14.25" customHeight="1">
      <c r="A13" s="101" t="s">
        <v>333</v>
      </c>
      <c r="B13" s="102">
        <v>42151</v>
      </c>
      <c r="C13" s="102">
        <v>43128</v>
      </c>
      <c r="D13" s="103"/>
      <c r="E13" s="104">
        <v>50000000</v>
      </c>
      <c r="F13" s="105">
        <v>125400000</v>
      </c>
      <c r="G13" s="104">
        <v>50000000</v>
      </c>
      <c r="H13" s="104">
        <v>50730770</v>
      </c>
      <c r="I13" s="104">
        <v>0</v>
      </c>
      <c r="J13" s="105">
        <v>550770</v>
      </c>
      <c r="K13" s="105">
        <v>100.81</v>
      </c>
      <c r="L13" s="105">
        <v>100.9</v>
      </c>
      <c r="M13" s="105">
        <v>101.24</v>
      </c>
      <c r="N13" s="105">
        <v>101.1</v>
      </c>
      <c r="O13" s="107">
        <v>1.0999999999999999E-2</v>
      </c>
      <c r="P13" s="107">
        <v>7.9000000000000008E-3</v>
      </c>
      <c r="Q13" s="107">
        <v>6.7999999999999996E-3</v>
      </c>
      <c r="R13" s="104">
        <v>0.01</v>
      </c>
    </row>
    <row r="14" spans="1:19" s="210" customFormat="1" ht="14.25" customHeight="1">
      <c r="A14" s="101" t="s">
        <v>334</v>
      </c>
      <c r="B14" s="102">
        <v>42256</v>
      </c>
      <c r="C14" s="102">
        <v>43128</v>
      </c>
      <c r="D14" s="103"/>
      <c r="E14" s="104">
        <v>150000000</v>
      </c>
      <c r="F14" s="105">
        <v>323000000</v>
      </c>
      <c r="G14" s="104">
        <v>150000000</v>
      </c>
      <c r="H14" s="104">
        <v>152366275</v>
      </c>
      <c r="I14" s="104">
        <v>0</v>
      </c>
      <c r="J14" s="105">
        <v>2171275</v>
      </c>
      <c r="K14" s="105">
        <v>101.28</v>
      </c>
      <c r="L14" s="105">
        <v>101.31</v>
      </c>
      <c r="M14" s="105">
        <v>101.56</v>
      </c>
      <c r="N14" s="105">
        <v>101.45</v>
      </c>
      <c r="O14" s="107">
        <v>1.0999999999999999E-2</v>
      </c>
      <c r="P14" s="107">
        <v>5.5999999999999999E-3</v>
      </c>
      <c r="Q14" s="107">
        <v>4.8999999999999998E-3</v>
      </c>
      <c r="R14" s="104">
        <v>0.01</v>
      </c>
    </row>
    <row r="15" spans="1:19" s="210" customFormat="1" ht="14.25" customHeight="1">
      <c r="A15" s="101" t="s">
        <v>335</v>
      </c>
      <c r="B15" s="102">
        <v>42305</v>
      </c>
      <c r="C15" s="102">
        <v>43128</v>
      </c>
      <c r="D15" s="103"/>
      <c r="E15" s="104">
        <v>150000000</v>
      </c>
      <c r="F15" s="105">
        <v>163750000</v>
      </c>
      <c r="G15" s="104">
        <v>150000000</v>
      </c>
      <c r="H15" s="104">
        <v>152542935</v>
      </c>
      <c r="I15" s="104">
        <v>0</v>
      </c>
      <c r="J15" s="105">
        <v>2122935</v>
      </c>
      <c r="K15" s="105">
        <v>101.37</v>
      </c>
      <c r="L15" s="105">
        <v>101.11</v>
      </c>
      <c r="M15" s="105">
        <v>101.57</v>
      </c>
      <c r="N15" s="105">
        <v>101.42</v>
      </c>
      <c r="O15" s="107">
        <v>1.0999999999999999E-2</v>
      </c>
      <c r="P15" s="107">
        <v>4.8999999999999998E-3</v>
      </c>
      <c r="Q15" s="107">
        <v>4.7000000000000002E-3</v>
      </c>
      <c r="R15" s="104">
        <v>0.01</v>
      </c>
    </row>
    <row r="16" spans="1:19" s="210" customFormat="1" ht="14.25" customHeight="1">
      <c r="A16" s="101" t="s">
        <v>336</v>
      </c>
      <c r="B16" s="108">
        <v>42333</v>
      </c>
      <c r="C16" s="102">
        <v>43128</v>
      </c>
      <c r="D16" s="109"/>
      <c r="E16" s="104">
        <v>150000000</v>
      </c>
      <c r="F16" s="110">
        <v>161550000</v>
      </c>
      <c r="G16" s="104">
        <v>26500000</v>
      </c>
      <c r="H16" s="111">
        <v>26942900</v>
      </c>
      <c r="I16" s="111">
        <v>0</v>
      </c>
      <c r="J16" s="110">
        <v>347500</v>
      </c>
      <c r="K16" s="110">
        <v>101.13</v>
      </c>
      <c r="L16" s="110">
        <v>101.26</v>
      </c>
      <c r="M16" s="110">
        <v>101.4</v>
      </c>
      <c r="N16" s="110">
        <v>101.31</v>
      </c>
      <c r="O16" s="107">
        <v>1.0999999999999999E-2</v>
      </c>
      <c r="P16" s="112">
        <v>5.7999999999999996E-3</v>
      </c>
      <c r="Q16" s="112">
        <v>4.8999999999999998E-3</v>
      </c>
      <c r="R16" s="104">
        <v>0.01</v>
      </c>
    </row>
    <row r="17" spans="1:20" s="210" customFormat="1" ht="14.25" customHeight="1">
      <c r="A17" s="90" t="s">
        <v>146</v>
      </c>
      <c r="B17" s="91"/>
      <c r="C17" s="92">
        <v>43513</v>
      </c>
      <c r="D17" s="93">
        <v>1096</v>
      </c>
      <c r="E17" s="94">
        <f>SUM(E18:E18)</f>
        <v>200000000</v>
      </c>
      <c r="F17" s="94">
        <f>SUM(F18:F18)</f>
        <v>340950000</v>
      </c>
      <c r="G17" s="94">
        <f>SUM(G18:G18)</f>
        <v>200000000</v>
      </c>
      <c r="H17" s="94"/>
      <c r="I17" s="95"/>
      <c r="J17" s="113"/>
      <c r="K17" s="97"/>
      <c r="L17" s="97"/>
      <c r="M17" s="97"/>
      <c r="N17" s="98"/>
      <c r="O17" s="99">
        <v>5.0000000000000001E-3</v>
      </c>
      <c r="P17" s="100"/>
      <c r="Q17" s="99"/>
      <c r="R17" s="94"/>
    </row>
    <row r="18" spans="1:20" s="210" customFormat="1" ht="14.25" customHeight="1">
      <c r="A18" s="101" t="s">
        <v>332</v>
      </c>
      <c r="B18" s="102">
        <v>42417</v>
      </c>
      <c r="C18" s="102">
        <v>43513</v>
      </c>
      <c r="D18" s="103"/>
      <c r="E18" s="104">
        <v>200000000</v>
      </c>
      <c r="F18" s="105">
        <v>340950000</v>
      </c>
      <c r="G18" s="104">
        <v>200000000</v>
      </c>
      <c r="H18" s="104">
        <v>200864667.5</v>
      </c>
      <c r="I18" s="104">
        <v>0</v>
      </c>
      <c r="J18" s="105">
        <v>864667.5</v>
      </c>
      <c r="K18" s="105">
        <v>100.22</v>
      </c>
      <c r="L18" s="105">
        <v>100.21</v>
      </c>
      <c r="M18" s="105">
        <v>100.64</v>
      </c>
      <c r="N18" s="105">
        <v>100.43</v>
      </c>
      <c r="O18" s="107">
        <v>5.0000000000000001E-3</v>
      </c>
      <c r="P18" s="107">
        <v>4.3E-3</v>
      </c>
      <c r="Q18" s="107">
        <v>3.5999999999999999E-3</v>
      </c>
      <c r="R18" s="104">
        <v>0</v>
      </c>
    </row>
    <row r="19" spans="1:20" s="210" customFormat="1" ht="14.25" customHeight="1">
      <c r="A19" s="114" t="s">
        <v>337</v>
      </c>
      <c r="B19" s="115"/>
      <c r="C19" s="115"/>
      <c r="D19" s="115"/>
      <c r="E19" s="116">
        <f>E11+E17</f>
        <v>750000000</v>
      </c>
      <c r="F19" s="116">
        <f>F11+F17</f>
        <v>1334450000</v>
      </c>
      <c r="G19" s="116">
        <f>G11+G17</f>
        <v>626500000</v>
      </c>
      <c r="H19" s="116">
        <f>SUM(H11:H18)</f>
        <v>634057247.49000001</v>
      </c>
      <c r="I19" s="116">
        <f>SUM(I11:I18)</f>
        <v>0</v>
      </c>
      <c r="J19" s="116">
        <f>SUM(J11:J18)</f>
        <v>6666847.4900000002</v>
      </c>
      <c r="K19" s="117"/>
      <c r="L19" s="117"/>
      <c r="M19" s="117"/>
      <c r="N19" s="117"/>
      <c r="O19" s="118"/>
      <c r="P19" s="118"/>
      <c r="Q19" s="118"/>
      <c r="R19" s="119"/>
    </row>
    <row r="20" spans="1:20" s="517" customFormat="1" ht="14.25" customHeight="1">
      <c r="A20" s="120"/>
      <c r="B20" s="121"/>
      <c r="C20" s="121"/>
      <c r="D20" s="121"/>
      <c r="E20" s="122"/>
      <c r="F20" s="122"/>
      <c r="G20" s="122"/>
      <c r="H20" s="122"/>
      <c r="I20" s="123"/>
      <c r="J20" s="122"/>
      <c r="K20" s="124"/>
      <c r="L20" s="124"/>
      <c r="M20" s="124"/>
      <c r="N20" s="125"/>
      <c r="O20" s="126"/>
      <c r="P20" s="127"/>
      <c r="Q20" s="126"/>
      <c r="R20" s="128"/>
    </row>
    <row r="21" spans="1:20" s="210" customFormat="1" ht="14.25" customHeight="1">
      <c r="A21" s="90" t="s">
        <v>147</v>
      </c>
      <c r="B21" s="91"/>
      <c r="C21" s="92">
        <v>44249</v>
      </c>
      <c r="D21" s="93">
        <v>1461</v>
      </c>
      <c r="E21" s="94">
        <f>E22</f>
        <v>60000000</v>
      </c>
      <c r="F21" s="94">
        <f>F22</f>
        <v>213250000</v>
      </c>
      <c r="G21" s="94">
        <f>G22</f>
        <v>60000000</v>
      </c>
      <c r="H21" s="94"/>
      <c r="I21" s="95"/>
      <c r="J21" s="96"/>
      <c r="K21" s="97"/>
      <c r="L21" s="97"/>
      <c r="M21" s="97"/>
      <c r="N21" s="98"/>
      <c r="O21" s="99">
        <v>3.0000000000000001E-3</v>
      </c>
      <c r="P21" s="100"/>
      <c r="Q21" s="99"/>
      <c r="R21" s="94"/>
    </row>
    <row r="22" spans="1:20" s="210" customFormat="1" ht="14.25" customHeight="1">
      <c r="A22" s="101" t="s">
        <v>332</v>
      </c>
      <c r="B22" s="102">
        <v>42788</v>
      </c>
      <c r="C22" s="102">
        <v>44249</v>
      </c>
      <c r="D22" s="103"/>
      <c r="E22" s="104">
        <v>60000000</v>
      </c>
      <c r="F22" s="105">
        <v>213250000</v>
      </c>
      <c r="G22" s="104">
        <v>60000000</v>
      </c>
      <c r="H22" s="104">
        <v>60287191.18</v>
      </c>
      <c r="I22" s="104">
        <v>0</v>
      </c>
      <c r="J22" s="105">
        <v>287191.18</v>
      </c>
      <c r="K22" s="105">
        <v>100.13</v>
      </c>
      <c r="L22" s="105">
        <v>100.4</v>
      </c>
      <c r="M22" s="105">
        <v>100.6</v>
      </c>
      <c r="N22" s="105">
        <v>100.48</v>
      </c>
      <c r="O22" s="107">
        <v>3.0000000000000001E-3</v>
      </c>
      <c r="P22" s="107">
        <v>2.7000000000000001E-3</v>
      </c>
      <c r="Q22" s="107">
        <v>1.8E-3</v>
      </c>
      <c r="R22" s="104">
        <v>0</v>
      </c>
    </row>
    <row r="23" spans="1:20" s="210" customFormat="1" ht="14.25" hidden="1" customHeight="1">
      <c r="A23" s="101" t="s">
        <v>142</v>
      </c>
      <c r="B23" s="102">
        <v>42151</v>
      </c>
      <c r="C23" s="102">
        <v>43128</v>
      </c>
      <c r="D23" s="103"/>
      <c r="E23" s="104"/>
      <c r="F23" s="105"/>
      <c r="G23" s="104"/>
      <c r="H23" s="104"/>
      <c r="I23" s="104">
        <v>0</v>
      </c>
      <c r="J23" s="129"/>
      <c r="K23" s="105">
        <v>100.81</v>
      </c>
      <c r="L23" s="105">
        <v>100.9</v>
      </c>
      <c r="M23" s="105">
        <v>101.24</v>
      </c>
      <c r="N23" s="105">
        <v>101.1</v>
      </c>
      <c r="O23" s="107">
        <v>1.0999999999999999E-2</v>
      </c>
      <c r="P23" s="107">
        <v>7.9000000000000008E-3</v>
      </c>
      <c r="Q23" s="107">
        <v>6.7999999999999996E-3</v>
      </c>
      <c r="R23" s="104">
        <v>0.01</v>
      </c>
    </row>
    <row r="24" spans="1:20" s="210" customFormat="1" ht="14.25" hidden="1" customHeight="1">
      <c r="A24" s="101" t="s">
        <v>143</v>
      </c>
      <c r="B24" s="102">
        <v>42256</v>
      </c>
      <c r="C24" s="102">
        <v>43128</v>
      </c>
      <c r="D24" s="103"/>
      <c r="E24" s="104"/>
      <c r="F24" s="105"/>
      <c r="G24" s="104"/>
      <c r="H24" s="104"/>
      <c r="I24" s="104">
        <v>0</v>
      </c>
      <c r="J24" s="129"/>
      <c r="K24" s="105">
        <v>101.28</v>
      </c>
      <c r="L24" s="105">
        <v>101.31</v>
      </c>
      <c r="M24" s="105">
        <v>101.56</v>
      </c>
      <c r="N24" s="105">
        <v>101.45</v>
      </c>
      <c r="O24" s="107">
        <v>1.0999999999999999E-2</v>
      </c>
      <c r="P24" s="107">
        <v>5.5999999999999999E-3</v>
      </c>
      <c r="Q24" s="107">
        <v>4.8999999999999998E-3</v>
      </c>
      <c r="R24" s="104">
        <v>0.01</v>
      </c>
    </row>
    <row r="25" spans="1:20" s="210" customFormat="1" ht="14.25" hidden="1" customHeight="1">
      <c r="A25" s="101" t="s">
        <v>144</v>
      </c>
      <c r="B25" s="102">
        <v>42305</v>
      </c>
      <c r="C25" s="102">
        <v>43128</v>
      </c>
      <c r="D25" s="103"/>
      <c r="E25" s="104"/>
      <c r="F25" s="105"/>
      <c r="G25" s="104"/>
      <c r="H25" s="104"/>
      <c r="I25" s="104">
        <v>0</v>
      </c>
      <c r="J25" s="129"/>
      <c r="K25" s="105">
        <v>101.37</v>
      </c>
      <c r="L25" s="105">
        <v>101.11</v>
      </c>
      <c r="M25" s="105">
        <v>101.57</v>
      </c>
      <c r="N25" s="105">
        <v>101.42</v>
      </c>
      <c r="O25" s="107">
        <v>1.0999999999999999E-2</v>
      </c>
      <c r="P25" s="107">
        <v>4.8999999999999998E-3</v>
      </c>
      <c r="Q25" s="107">
        <v>4.7000000000000002E-3</v>
      </c>
      <c r="R25" s="104">
        <v>0.01</v>
      </c>
    </row>
    <row r="26" spans="1:20" s="210" customFormat="1" ht="14.25" hidden="1" customHeight="1">
      <c r="A26" s="101" t="s">
        <v>145</v>
      </c>
      <c r="B26" s="108">
        <v>42333</v>
      </c>
      <c r="C26" s="102">
        <v>43128</v>
      </c>
      <c r="D26" s="109"/>
      <c r="E26" s="104"/>
      <c r="F26" s="110"/>
      <c r="G26" s="104"/>
      <c r="H26" s="111"/>
      <c r="I26" s="111">
        <v>0</v>
      </c>
      <c r="J26" s="130"/>
      <c r="K26" s="110">
        <v>101.13</v>
      </c>
      <c r="L26" s="110">
        <v>101.26</v>
      </c>
      <c r="M26" s="110">
        <v>101.4</v>
      </c>
      <c r="N26" s="110">
        <v>101.31</v>
      </c>
      <c r="O26" s="107">
        <v>1.0999999999999999E-2</v>
      </c>
      <c r="P26" s="112">
        <v>5.7999999999999996E-3</v>
      </c>
      <c r="Q26" s="112">
        <v>4.8999999999999998E-3</v>
      </c>
      <c r="R26" s="104">
        <v>0.01</v>
      </c>
    </row>
    <row r="27" spans="1:20" s="210" customFormat="1" ht="14.25" customHeight="1">
      <c r="A27" s="114" t="s">
        <v>338</v>
      </c>
      <c r="B27" s="115"/>
      <c r="C27" s="115"/>
      <c r="D27" s="115"/>
      <c r="E27" s="116">
        <f>E21</f>
        <v>60000000</v>
      </c>
      <c r="F27" s="116">
        <f>F21</f>
        <v>213250000</v>
      </c>
      <c r="G27" s="116">
        <f>G21</f>
        <v>60000000</v>
      </c>
      <c r="H27" s="116">
        <f>SUM(H21:H26)</f>
        <v>60287191.18</v>
      </c>
      <c r="I27" s="116">
        <f>SUM(I21:I26)</f>
        <v>0</v>
      </c>
      <c r="J27" s="116">
        <f>SUM(J21:J26)</f>
        <v>287191.18</v>
      </c>
      <c r="K27" s="117"/>
      <c r="L27" s="117"/>
      <c r="M27" s="117"/>
      <c r="N27" s="117"/>
      <c r="O27" s="118"/>
      <c r="P27" s="118"/>
      <c r="Q27" s="118"/>
      <c r="R27" s="119"/>
    </row>
    <row r="28" spans="1:20" s="131" customFormat="1"/>
    <row r="29" spans="1:20" s="131" customFormat="1" ht="12.75" customHeight="1">
      <c r="A29" s="132" t="s">
        <v>148</v>
      </c>
      <c r="B29" s="92"/>
      <c r="C29" s="133">
        <v>43123</v>
      </c>
      <c r="D29" s="134">
        <v>1826</v>
      </c>
      <c r="E29" s="94">
        <f>E30+E31+E32+E33+E34+E35+E36</f>
        <v>330000000</v>
      </c>
      <c r="F29" s="94">
        <f>F30+F31+F32+F33+F34+F35+F36</f>
        <v>780880000</v>
      </c>
      <c r="G29" s="94">
        <f>G30+G31+G32+G33+G34+G35+G36</f>
        <v>330000000</v>
      </c>
      <c r="H29" s="135"/>
      <c r="I29" s="94"/>
      <c r="J29" s="136"/>
      <c r="K29" s="97"/>
      <c r="L29" s="97"/>
      <c r="M29" s="98"/>
      <c r="N29" s="97"/>
      <c r="O29" s="137">
        <v>0.03</v>
      </c>
      <c r="P29" s="99"/>
      <c r="Q29" s="138"/>
      <c r="R29" s="94"/>
      <c r="S29" s="139"/>
      <c r="T29" s="139"/>
    </row>
    <row r="30" spans="1:20" s="131" customFormat="1" ht="12.75" customHeight="1">
      <c r="A30" s="101" t="s">
        <v>332</v>
      </c>
      <c r="B30" s="102">
        <v>41297</v>
      </c>
      <c r="C30" s="102">
        <v>43123</v>
      </c>
      <c r="D30" s="103"/>
      <c r="E30" s="140">
        <v>40000000</v>
      </c>
      <c r="F30" s="105">
        <v>126000000</v>
      </c>
      <c r="G30" s="104">
        <v>40000000</v>
      </c>
      <c r="H30" s="140">
        <v>42563005</v>
      </c>
      <c r="I30" s="104">
        <v>0</v>
      </c>
      <c r="J30" s="140">
        <v>2563005</v>
      </c>
      <c r="K30" s="105">
        <v>105.63</v>
      </c>
      <c r="L30" s="105">
        <v>106.11</v>
      </c>
      <c r="M30" s="141">
        <v>106.7</v>
      </c>
      <c r="N30" s="105">
        <v>106.41</v>
      </c>
      <c r="O30" s="142">
        <v>0.03</v>
      </c>
      <c r="P30" s="107">
        <v>1.8200000000000001E-2</v>
      </c>
      <c r="Q30" s="143">
        <v>1.66E-2</v>
      </c>
      <c r="R30" s="104">
        <v>0.03</v>
      </c>
      <c r="S30" s="139"/>
      <c r="T30" s="139"/>
    </row>
    <row r="31" spans="1:20" s="131" customFormat="1" ht="12.75" customHeight="1">
      <c r="A31" s="101" t="s">
        <v>333</v>
      </c>
      <c r="B31" s="145">
        <v>41325</v>
      </c>
      <c r="C31" s="102">
        <v>43123</v>
      </c>
      <c r="D31" s="146"/>
      <c r="E31" s="104">
        <v>45000000</v>
      </c>
      <c r="F31" s="147">
        <v>77230000</v>
      </c>
      <c r="G31" s="148">
        <v>45000000</v>
      </c>
      <c r="H31" s="104">
        <v>47256474</v>
      </c>
      <c r="I31" s="104">
        <v>0</v>
      </c>
      <c r="J31" s="140">
        <v>2152974</v>
      </c>
      <c r="K31" s="105">
        <v>104.37</v>
      </c>
      <c r="L31" s="105">
        <v>104.2</v>
      </c>
      <c r="M31" s="141">
        <v>106.16</v>
      </c>
      <c r="N31" s="105">
        <v>104.78</v>
      </c>
      <c r="O31" s="142">
        <v>0.03</v>
      </c>
      <c r="P31" s="107">
        <v>2.07E-2</v>
      </c>
      <c r="Q31" s="143">
        <v>1.9900000000000001E-2</v>
      </c>
      <c r="R31" s="104">
        <v>0.01</v>
      </c>
      <c r="S31" s="139"/>
      <c r="T31" s="139"/>
    </row>
    <row r="32" spans="1:20" s="131" customFormat="1" ht="12.75" customHeight="1">
      <c r="A32" s="101" t="s">
        <v>334</v>
      </c>
      <c r="B32" s="102">
        <v>41360</v>
      </c>
      <c r="C32" s="102">
        <v>43123</v>
      </c>
      <c r="D32" s="103"/>
      <c r="E32" s="104">
        <v>50000000</v>
      </c>
      <c r="F32" s="105">
        <v>107900000</v>
      </c>
      <c r="G32" s="104">
        <v>50000000</v>
      </c>
      <c r="H32" s="104">
        <v>51907087.5</v>
      </c>
      <c r="I32" s="104">
        <v>0</v>
      </c>
      <c r="J32" s="104">
        <v>1647087.5</v>
      </c>
      <c r="K32" s="105">
        <v>103</v>
      </c>
      <c r="L32" s="105">
        <v>103.08</v>
      </c>
      <c r="M32" s="105">
        <v>103.82</v>
      </c>
      <c r="N32" s="105">
        <v>103.29</v>
      </c>
      <c r="O32" s="142">
        <v>0.03</v>
      </c>
      <c r="P32" s="107">
        <v>2.35E-2</v>
      </c>
      <c r="Q32" s="107">
        <v>2.29E-2</v>
      </c>
      <c r="R32" s="104">
        <v>0.01</v>
      </c>
      <c r="S32" s="139"/>
      <c r="T32" s="139"/>
    </row>
    <row r="33" spans="1:20" s="131" customFormat="1" ht="12.75" customHeight="1">
      <c r="A33" s="101" t="s">
        <v>335</v>
      </c>
      <c r="B33" s="102">
        <v>41388</v>
      </c>
      <c r="C33" s="102">
        <v>43123</v>
      </c>
      <c r="D33" s="103"/>
      <c r="E33" s="104">
        <v>50000000</v>
      </c>
      <c r="F33" s="105">
        <v>161750000</v>
      </c>
      <c r="G33" s="104">
        <v>50000000</v>
      </c>
      <c r="H33" s="104">
        <v>52875475.020000003</v>
      </c>
      <c r="I33" s="104">
        <v>0</v>
      </c>
      <c r="J33" s="104">
        <v>2500475.0099999998</v>
      </c>
      <c r="K33" s="105">
        <v>104.72</v>
      </c>
      <c r="L33" s="105">
        <v>104.89</v>
      </c>
      <c r="M33" s="105">
        <v>105.15</v>
      </c>
      <c r="N33" s="105">
        <v>105</v>
      </c>
      <c r="O33" s="142">
        <v>0.03</v>
      </c>
      <c r="P33" s="107">
        <v>1.9599999999999999E-2</v>
      </c>
      <c r="Q33" s="107">
        <v>1.9E-2</v>
      </c>
      <c r="R33" s="104">
        <v>0.01</v>
      </c>
      <c r="S33" s="139"/>
      <c r="T33" s="139"/>
    </row>
    <row r="34" spans="1:20" s="131" customFormat="1" ht="12.75" customHeight="1">
      <c r="A34" s="101" t="s">
        <v>336</v>
      </c>
      <c r="B34" s="102">
        <v>41500</v>
      </c>
      <c r="C34" s="102">
        <v>43123</v>
      </c>
      <c r="D34" s="103"/>
      <c r="E34" s="104">
        <v>50000000</v>
      </c>
      <c r="F34" s="105">
        <v>84150000</v>
      </c>
      <c r="G34" s="104">
        <v>50000000</v>
      </c>
      <c r="H34" s="104">
        <v>51415185</v>
      </c>
      <c r="I34" s="104">
        <v>0</v>
      </c>
      <c r="J34" s="104">
        <v>1325185</v>
      </c>
      <c r="K34" s="105">
        <v>102.31</v>
      </c>
      <c r="L34" s="105">
        <v>102.26</v>
      </c>
      <c r="M34" s="105">
        <v>102.98</v>
      </c>
      <c r="N34" s="105">
        <v>102.65</v>
      </c>
      <c r="O34" s="142">
        <v>0.03</v>
      </c>
      <c r="P34" s="107">
        <v>2.46E-2</v>
      </c>
      <c r="Q34" s="107">
        <v>2.3800000000000002E-2</v>
      </c>
      <c r="R34" s="104">
        <v>0.02</v>
      </c>
      <c r="S34" s="139"/>
      <c r="T34" s="139"/>
    </row>
    <row r="35" spans="1:20" s="131" customFormat="1" ht="12.75" customHeight="1">
      <c r="A35" s="144" t="s">
        <v>339</v>
      </c>
      <c r="B35" s="102">
        <v>41535</v>
      </c>
      <c r="C35" s="102">
        <v>43123</v>
      </c>
      <c r="D35" s="103"/>
      <c r="E35" s="104">
        <v>45000000</v>
      </c>
      <c r="F35" s="105">
        <v>114650000</v>
      </c>
      <c r="G35" s="148">
        <v>45000000</v>
      </c>
      <c r="H35" s="104">
        <v>46439485</v>
      </c>
      <c r="I35" s="104">
        <v>0</v>
      </c>
      <c r="J35" s="104">
        <v>1227985</v>
      </c>
      <c r="K35" s="105">
        <v>102.45</v>
      </c>
      <c r="L35" s="105">
        <v>102.61</v>
      </c>
      <c r="M35" s="105">
        <v>102.88</v>
      </c>
      <c r="N35" s="105">
        <v>102.73</v>
      </c>
      <c r="O35" s="142">
        <v>0.03</v>
      </c>
      <c r="P35" s="107">
        <v>2.4199999999999999E-2</v>
      </c>
      <c r="Q35" s="107">
        <v>2.35E-2</v>
      </c>
      <c r="R35" s="104">
        <v>0.02</v>
      </c>
      <c r="S35" s="139"/>
      <c r="T35" s="139"/>
    </row>
    <row r="36" spans="1:20" s="131" customFormat="1" ht="12.75" customHeight="1">
      <c r="A36" s="149" t="s">
        <v>340</v>
      </c>
      <c r="B36" s="108">
        <v>41570</v>
      </c>
      <c r="C36" s="108">
        <v>43123</v>
      </c>
      <c r="D36" s="109"/>
      <c r="E36" s="111">
        <v>50000000</v>
      </c>
      <c r="F36" s="110">
        <v>109200000</v>
      </c>
      <c r="G36" s="111">
        <v>50000000</v>
      </c>
      <c r="H36" s="111">
        <v>52360910</v>
      </c>
      <c r="I36" s="111">
        <v>0</v>
      </c>
      <c r="J36" s="111">
        <v>1980910</v>
      </c>
      <c r="K36" s="110">
        <v>103.57</v>
      </c>
      <c r="L36" s="110">
        <v>103.69</v>
      </c>
      <c r="M36" s="110">
        <v>108.8</v>
      </c>
      <c r="N36" s="110">
        <v>103.96</v>
      </c>
      <c r="O36" s="150">
        <v>0.03</v>
      </c>
      <c r="P36" s="112">
        <v>2.1299999999999999E-2</v>
      </c>
      <c r="Q36" s="112">
        <v>2.0299999999999999E-2</v>
      </c>
      <c r="R36" s="111">
        <v>0.03</v>
      </c>
      <c r="S36" s="139"/>
      <c r="T36" s="139"/>
    </row>
    <row r="37" spans="1:20" s="131" customFormat="1" ht="12.75" customHeight="1">
      <c r="A37" s="151" t="s">
        <v>149</v>
      </c>
      <c r="B37" s="152"/>
      <c r="C37" s="152">
        <v>43487</v>
      </c>
      <c r="D37" s="153">
        <v>1826</v>
      </c>
      <c r="E37" s="154">
        <f>E38+E39+E40+E43+E41+E42</f>
        <v>310000000</v>
      </c>
      <c r="F37" s="154">
        <f>F38+F39+F40+F43+F41+F42</f>
        <v>576680000</v>
      </c>
      <c r="G37" s="154">
        <f>G38+G39+G40+G43+G41+G42</f>
        <v>310000000</v>
      </c>
      <c r="H37" s="154"/>
      <c r="I37" s="154"/>
      <c r="J37" s="154"/>
      <c r="K37" s="155"/>
      <c r="L37" s="155"/>
      <c r="M37" s="155"/>
      <c r="N37" s="155"/>
      <c r="O37" s="156">
        <v>2.5000000000000001E-2</v>
      </c>
      <c r="P37" s="157"/>
      <c r="Q37" s="157"/>
      <c r="R37" s="154"/>
      <c r="S37" s="139"/>
      <c r="T37" s="139"/>
    </row>
    <row r="38" spans="1:20" s="131" customFormat="1" ht="12.75" customHeight="1">
      <c r="A38" s="101" t="s">
        <v>332</v>
      </c>
      <c r="B38" s="102">
        <v>41661</v>
      </c>
      <c r="C38" s="102">
        <v>43487</v>
      </c>
      <c r="D38" s="103"/>
      <c r="E38" s="104">
        <v>50000000</v>
      </c>
      <c r="F38" s="105">
        <v>120860000</v>
      </c>
      <c r="G38" s="104">
        <v>50000000</v>
      </c>
      <c r="H38" s="104">
        <v>50784985</v>
      </c>
      <c r="I38" s="104">
        <v>0</v>
      </c>
      <c r="J38" s="104">
        <v>784985</v>
      </c>
      <c r="K38" s="105">
        <v>101.14</v>
      </c>
      <c r="L38" s="105">
        <v>101.36</v>
      </c>
      <c r="M38" s="105">
        <v>101.81</v>
      </c>
      <c r="N38" s="105">
        <v>101.57</v>
      </c>
      <c r="O38" s="158">
        <v>2.5000000000000001E-2</v>
      </c>
      <c r="P38" s="107">
        <v>2.2700000000000001E-2</v>
      </c>
      <c r="Q38" s="107">
        <v>2.18E-2</v>
      </c>
      <c r="R38" s="104">
        <v>0.02</v>
      </c>
      <c r="S38" s="139"/>
      <c r="T38" s="139"/>
    </row>
    <row r="39" spans="1:20" s="131" customFormat="1" ht="12.75" customHeight="1">
      <c r="A39" s="101" t="s">
        <v>333</v>
      </c>
      <c r="B39" s="102">
        <v>41738</v>
      </c>
      <c r="C39" s="102">
        <v>43487</v>
      </c>
      <c r="D39" s="103"/>
      <c r="E39" s="104">
        <v>50000000</v>
      </c>
      <c r="F39" s="105">
        <v>107220000</v>
      </c>
      <c r="G39" s="104">
        <v>50000000</v>
      </c>
      <c r="H39" s="104">
        <v>51665715</v>
      </c>
      <c r="I39" s="104">
        <v>0</v>
      </c>
      <c r="J39" s="104">
        <v>1400715</v>
      </c>
      <c r="K39" s="105">
        <v>102.61</v>
      </c>
      <c r="L39" s="105">
        <v>102.7</v>
      </c>
      <c r="M39" s="105">
        <v>103.19</v>
      </c>
      <c r="N39" s="105">
        <v>102.8</v>
      </c>
      <c r="O39" s="158">
        <v>2.5000000000000001E-2</v>
      </c>
      <c r="P39" s="107">
        <v>1.9400000000000001E-2</v>
      </c>
      <c r="Q39" s="107">
        <v>1.89E-2</v>
      </c>
      <c r="R39" s="104">
        <v>0.04</v>
      </c>
      <c r="S39" s="139"/>
      <c r="T39" s="139"/>
    </row>
    <row r="40" spans="1:20" s="131" customFormat="1" ht="12.75" customHeight="1">
      <c r="A40" s="101" t="s">
        <v>334</v>
      </c>
      <c r="B40" s="102">
        <v>41801</v>
      </c>
      <c r="C40" s="102">
        <v>43487</v>
      </c>
      <c r="D40" s="103"/>
      <c r="E40" s="104">
        <v>50000000</v>
      </c>
      <c r="F40" s="105">
        <v>73400000</v>
      </c>
      <c r="G40" s="104">
        <v>50000000</v>
      </c>
      <c r="H40" s="104">
        <v>52034667.5</v>
      </c>
      <c r="I40" s="104">
        <v>0</v>
      </c>
      <c r="J40" s="104">
        <v>1554667.5</v>
      </c>
      <c r="K40" s="105">
        <v>102.95</v>
      </c>
      <c r="L40" s="105">
        <v>102.87</v>
      </c>
      <c r="M40" s="105">
        <v>103.36</v>
      </c>
      <c r="N40" s="105">
        <v>103.11</v>
      </c>
      <c r="O40" s="158">
        <v>2.5000000000000001E-2</v>
      </c>
      <c r="P40" s="107">
        <v>1.84E-2</v>
      </c>
      <c r="Q40" s="107">
        <v>1.7999999999999999E-2</v>
      </c>
      <c r="R40" s="104">
        <v>0.05</v>
      </c>
      <c r="S40" s="139"/>
      <c r="T40" s="139"/>
    </row>
    <row r="41" spans="1:20" s="131" customFormat="1" ht="12.75" customHeight="1">
      <c r="A41" s="101" t="s">
        <v>335</v>
      </c>
      <c r="B41" s="102">
        <v>41864</v>
      </c>
      <c r="C41" s="102">
        <v>43487</v>
      </c>
      <c r="D41" s="103"/>
      <c r="E41" s="104">
        <v>50000000</v>
      </c>
      <c r="F41" s="105">
        <v>89750000</v>
      </c>
      <c r="G41" s="104">
        <v>50000000</v>
      </c>
      <c r="H41" s="104">
        <v>50193940</v>
      </c>
      <c r="I41" s="104">
        <v>0</v>
      </c>
      <c r="J41" s="104">
        <v>118940</v>
      </c>
      <c r="K41" s="105">
        <v>100.03</v>
      </c>
      <c r="L41" s="105">
        <v>100.11</v>
      </c>
      <c r="M41" s="105">
        <v>100.63</v>
      </c>
      <c r="N41" s="105">
        <v>100.24</v>
      </c>
      <c r="O41" s="158">
        <v>2.5000000000000001E-2</v>
      </c>
      <c r="P41" s="107">
        <v>2.5100000000000001E-2</v>
      </c>
      <c r="Q41" s="107">
        <v>2.46E-2</v>
      </c>
      <c r="R41" s="104">
        <v>0.04</v>
      </c>
      <c r="S41" s="139"/>
      <c r="T41" s="139"/>
    </row>
    <row r="42" spans="1:20" s="131" customFormat="1" ht="12.75" customHeight="1">
      <c r="A42" s="101" t="s">
        <v>336</v>
      </c>
      <c r="B42" s="102">
        <v>41920</v>
      </c>
      <c r="C42" s="102">
        <v>43487</v>
      </c>
      <c r="D42" s="103"/>
      <c r="E42" s="104">
        <v>55000000</v>
      </c>
      <c r="F42" s="105">
        <v>69200000</v>
      </c>
      <c r="G42" s="104">
        <v>55000000</v>
      </c>
      <c r="H42" s="104">
        <v>55494300</v>
      </c>
      <c r="I42" s="104">
        <v>0</v>
      </c>
      <c r="J42" s="104">
        <v>202800</v>
      </c>
      <c r="K42" s="105">
        <v>100.26</v>
      </c>
      <c r="L42" s="105">
        <v>100.04</v>
      </c>
      <c r="M42" s="105">
        <v>100.85</v>
      </c>
      <c r="N42" s="105">
        <v>100.37</v>
      </c>
      <c r="O42" s="158">
        <v>2.5000000000000001E-2</v>
      </c>
      <c r="P42" s="107">
        <v>2.4500000000000001E-2</v>
      </c>
      <c r="Q42" s="107">
        <v>2.4199999999999999E-2</v>
      </c>
      <c r="R42" s="104">
        <v>0.03</v>
      </c>
      <c r="S42" s="139"/>
      <c r="T42" s="139"/>
    </row>
    <row r="43" spans="1:20" s="131" customFormat="1" ht="12.75" customHeight="1">
      <c r="A43" s="144" t="s">
        <v>339</v>
      </c>
      <c r="B43" s="108">
        <v>41955</v>
      </c>
      <c r="C43" s="108">
        <v>43487</v>
      </c>
      <c r="D43" s="109"/>
      <c r="E43" s="111">
        <v>55000000</v>
      </c>
      <c r="F43" s="110">
        <v>116250000</v>
      </c>
      <c r="G43" s="111">
        <v>55000000</v>
      </c>
      <c r="H43" s="111">
        <v>55181140</v>
      </c>
      <c r="I43" s="111">
        <v>242360</v>
      </c>
      <c r="J43" s="111">
        <v>0</v>
      </c>
      <c r="K43" s="110">
        <v>99.32</v>
      </c>
      <c r="L43" s="110">
        <v>99.29</v>
      </c>
      <c r="M43" s="110">
        <v>99.81</v>
      </c>
      <c r="N43" s="110">
        <v>99.56</v>
      </c>
      <c r="O43" s="159">
        <v>2.5000000000000001E-2</v>
      </c>
      <c r="P43" s="112">
        <v>2.69E-2</v>
      </c>
      <c r="Q43" s="112">
        <v>2.63E-2</v>
      </c>
      <c r="R43" s="111">
        <v>0.02</v>
      </c>
      <c r="S43" s="139"/>
      <c r="T43" s="139"/>
    </row>
    <row r="44" spans="1:20" s="131" customFormat="1" ht="12.75" customHeight="1">
      <c r="A44" s="90" t="s">
        <v>150</v>
      </c>
      <c r="B44" s="152"/>
      <c r="C44" s="152">
        <v>43865</v>
      </c>
      <c r="D44" s="153">
        <v>1826</v>
      </c>
      <c r="E44" s="154">
        <f>E45+E47+E46+E48+E49+E50</f>
        <v>600000000</v>
      </c>
      <c r="F44" s="154">
        <f>F45+F47+F46+F48+F49+F50</f>
        <v>1051650000</v>
      </c>
      <c r="G44" s="154">
        <f>G45+G47+G46+G48+G49+G50</f>
        <v>400000000</v>
      </c>
      <c r="H44" s="154"/>
      <c r="I44" s="154"/>
      <c r="J44" s="154"/>
      <c r="K44" s="155"/>
      <c r="L44" s="155"/>
      <c r="M44" s="155"/>
      <c r="N44" s="155"/>
      <c r="O44" s="156">
        <v>1.8499999999999999E-2</v>
      </c>
      <c r="P44" s="157"/>
      <c r="Q44" s="157"/>
      <c r="R44" s="154"/>
      <c r="S44" s="139"/>
      <c r="T44" s="139"/>
    </row>
    <row r="45" spans="1:20" s="131" customFormat="1" ht="12.75" customHeight="1">
      <c r="A45" s="101" t="s">
        <v>332</v>
      </c>
      <c r="B45" s="102">
        <v>42039</v>
      </c>
      <c r="C45" s="102">
        <v>43865</v>
      </c>
      <c r="D45" s="103"/>
      <c r="E45" s="104">
        <v>50000000</v>
      </c>
      <c r="F45" s="105">
        <v>160600000</v>
      </c>
      <c r="G45" s="104">
        <v>50000000</v>
      </c>
      <c r="H45" s="104">
        <v>52078799.979999997</v>
      </c>
      <c r="I45" s="104">
        <v>0</v>
      </c>
      <c r="J45" s="104">
        <v>2078799.98</v>
      </c>
      <c r="K45" s="105">
        <v>103.53</v>
      </c>
      <c r="L45" s="105">
        <v>103.75</v>
      </c>
      <c r="M45" s="105">
        <v>105.2</v>
      </c>
      <c r="N45" s="105">
        <v>104.16</v>
      </c>
      <c r="O45" s="158">
        <v>1.8499999999999999E-2</v>
      </c>
      <c r="P45" s="107">
        <v>1.12E-2</v>
      </c>
      <c r="Q45" s="107">
        <v>0.01</v>
      </c>
      <c r="R45" s="104">
        <v>0.01</v>
      </c>
      <c r="S45" s="139"/>
      <c r="T45" s="139"/>
    </row>
    <row r="46" spans="1:20" s="131" customFormat="1" ht="12.75" customHeight="1">
      <c r="A46" s="101" t="s">
        <v>333</v>
      </c>
      <c r="B46" s="102">
        <v>42144</v>
      </c>
      <c r="C46" s="102">
        <v>43865</v>
      </c>
      <c r="D46" s="103"/>
      <c r="E46" s="104">
        <v>50000000</v>
      </c>
      <c r="F46" s="105">
        <v>115250000</v>
      </c>
      <c r="G46" s="104">
        <v>50000000</v>
      </c>
      <c r="H46" s="104">
        <v>51564932.5</v>
      </c>
      <c r="I46" s="104">
        <v>0</v>
      </c>
      <c r="J46" s="104">
        <v>1299932.5</v>
      </c>
      <c r="K46" s="105">
        <v>102.04</v>
      </c>
      <c r="L46" s="105">
        <v>102.06</v>
      </c>
      <c r="M46" s="105">
        <v>103.14</v>
      </c>
      <c r="N46" s="105">
        <v>102.6</v>
      </c>
      <c r="O46" s="158">
        <v>1.8499999999999999E-2</v>
      </c>
      <c r="P46" s="107">
        <v>1.41E-2</v>
      </c>
      <c r="Q46" s="107">
        <v>1.2800000000000001E-2</v>
      </c>
      <c r="R46" s="104">
        <v>0.01</v>
      </c>
      <c r="S46" s="139"/>
      <c r="T46" s="139"/>
    </row>
    <row r="47" spans="1:20" s="131" customFormat="1" ht="12.75" customHeight="1">
      <c r="A47" s="101" t="s">
        <v>334</v>
      </c>
      <c r="B47" s="102">
        <v>42263</v>
      </c>
      <c r="C47" s="102">
        <v>43865</v>
      </c>
      <c r="D47" s="103"/>
      <c r="E47" s="104">
        <v>100000000</v>
      </c>
      <c r="F47" s="105">
        <v>197500000</v>
      </c>
      <c r="G47" s="104">
        <v>100000000</v>
      </c>
      <c r="H47" s="104">
        <v>104116825</v>
      </c>
      <c r="I47" s="104">
        <v>0</v>
      </c>
      <c r="J47" s="104">
        <v>3896825</v>
      </c>
      <c r="K47" s="105">
        <v>103.41</v>
      </c>
      <c r="L47" s="105">
        <v>103.58</v>
      </c>
      <c r="M47" s="105">
        <v>104.33</v>
      </c>
      <c r="N47" s="105">
        <v>103.9</v>
      </c>
      <c r="O47" s="158">
        <v>1.8499999999999999E-2</v>
      </c>
      <c r="P47" s="107">
        <v>1.0500000000000001E-2</v>
      </c>
      <c r="Q47" s="107">
        <v>9.4000000000000004E-3</v>
      </c>
      <c r="R47" s="104">
        <v>0.01</v>
      </c>
      <c r="S47" s="139"/>
      <c r="T47" s="139"/>
    </row>
    <row r="48" spans="1:20" s="131" customFormat="1" ht="12.75" customHeight="1">
      <c r="A48" s="101" t="s">
        <v>335</v>
      </c>
      <c r="B48" s="102">
        <v>42291</v>
      </c>
      <c r="C48" s="102">
        <v>43865</v>
      </c>
      <c r="D48" s="103"/>
      <c r="E48" s="104">
        <v>150000000</v>
      </c>
      <c r="F48" s="105">
        <v>207350000</v>
      </c>
      <c r="G48" s="104">
        <v>50000000</v>
      </c>
      <c r="H48" s="104">
        <v>52029685</v>
      </c>
      <c r="I48" s="104">
        <v>0</v>
      </c>
      <c r="J48" s="104">
        <v>1849685</v>
      </c>
      <c r="K48" s="105">
        <v>102.98</v>
      </c>
      <c r="L48" s="105">
        <v>103.41</v>
      </c>
      <c r="M48" s="105">
        <v>104.18</v>
      </c>
      <c r="N48" s="105">
        <v>103.7</v>
      </c>
      <c r="O48" s="158">
        <v>1.8499999999999999E-2</v>
      </c>
      <c r="P48" s="107">
        <v>1.14E-2</v>
      </c>
      <c r="Q48" s="107">
        <v>9.7000000000000003E-3</v>
      </c>
      <c r="R48" s="104">
        <v>0.01</v>
      </c>
      <c r="S48" s="139"/>
      <c r="T48" s="139"/>
    </row>
    <row r="49" spans="1:20" s="131" customFormat="1" ht="12.75" customHeight="1">
      <c r="A49" s="101" t="s">
        <v>336</v>
      </c>
      <c r="B49" s="102">
        <v>42319</v>
      </c>
      <c r="C49" s="102">
        <v>43865</v>
      </c>
      <c r="D49" s="103"/>
      <c r="E49" s="104">
        <v>150000000</v>
      </c>
      <c r="F49" s="105">
        <v>208700000</v>
      </c>
      <c r="G49" s="104">
        <v>50000000</v>
      </c>
      <c r="H49" s="104">
        <v>51894645</v>
      </c>
      <c r="I49" s="104">
        <v>0</v>
      </c>
      <c r="J49" s="104">
        <v>1644645</v>
      </c>
      <c r="K49" s="105">
        <v>102.91</v>
      </c>
      <c r="L49" s="105">
        <v>103.22</v>
      </c>
      <c r="M49" s="105">
        <v>103.43</v>
      </c>
      <c r="N49" s="105">
        <v>103.29</v>
      </c>
      <c r="O49" s="158">
        <v>1.8499999999999999E-2</v>
      </c>
      <c r="P49" s="107">
        <v>1.15E-2</v>
      </c>
      <c r="Q49" s="107">
        <v>1.06E-2</v>
      </c>
      <c r="R49" s="104">
        <v>0.01</v>
      </c>
      <c r="S49" s="139"/>
      <c r="T49" s="139"/>
    </row>
    <row r="50" spans="1:20" s="131" customFormat="1" ht="12.75" customHeight="1">
      <c r="A50" s="144" t="s">
        <v>339</v>
      </c>
      <c r="B50" s="108">
        <v>42354</v>
      </c>
      <c r="C50" s="102">
        <v>43865</v>
      </c>
      <c r="D50" s="109"/>
      <c r="E50" s="111">
        <v>100000000</v>
      </c>
      <c r="F50" s="110">
        <v>162250000</v>
      </c>
      <c r="G50" s="111">
        <v>100000000</v>
      </c>
      <c r="H50" s="110">
        <v>105012140</v>
      </c>
      <c r="I50" s="111">
        <v>0</v>
      </c>
      <c r="J50" s="111">
        <v>4332140</v>
      </c>
      <c r="K50" s="110">
        <v>104.03</v>
      </c>
      <c r="L50" s="110">
        <v>104.11</v>
      </c>
      <c r="M50" s="110">
        <v>105.01</v>
      </c>
      <c r="N50" s="110">
        <v>104.33</v>
      </c>
      <c r="O50" s="158">
        <v>1.8499999999999999E-2</v>
      </c>
      <c r="P50" s="112">
        <v>8.6E-3</v>
      </c>
      <c r="Q50" s="112">
        <v>7.9000000000000008E-3</v>
      </c>
      <c r="R50" s="111">
        <v>0.01</v>
      </c>
      <c r="S50" s="139"/>
      <c r="T50" s="139"/>
    </row>
    <row r="51" spans="1:20" s="131" customFormat="1" ht="16.5" customHeight="1">
      <c r="A51" s="160" t="s">
        <v>341</v>
      </c>
      <c r="B51" s="161"/>
      <c r="C51" s="161"/>
      <c r="D51" s="162"/>
      <c r="E51" s="116">
        <f>E29+E37+E44</f>
        <v>1240000000</v>
      </c>
      <c r="F51" s="116">
        <f>F29+F37+F44</f>
        <v>2409210000</v>
      </c>
      <c r="G51" s="116">
        <f>G29+G37+G44</f>
        <v>1040000000</v>
      </c>
      <c r="H51" s="116">
        <f>SUM(H29:H50)</f>
        <v>1076869396.5</v>
      </c>
      <c r="I51" s="116">
        <f>SUM(I29:I50)</f>
        <v>242360</v>
      </c>
      <c r="J51" s="116">
        <f>SUM(J29:J50)</f>
        <v>32561756.489999998</v>
      </c>
      <c r="K51" s="117"/>
      <c r="L51" s="117"/>
      <c r="M51" s="117"/>
      <c r="N51" s="117"/>
      <c r="O51" s="118"/>
      <c r="P51" s="118"/>
      <c r="Q51" s="118"/>
      <c r="R51" s="119"/>
      <c r="S51" s="139"/>
      <c r="T51" s="139"/>
    </row>
    <row r="52" spans="1:20" s="131" customFormat="1" ht="16.5" customHeight="1">
      <c r="A52" s="163" t="s">
        <v>342</v>
      </c>
      <c r="B52" s="164"/>
      <c r="C52" s="164"/>
      <c r="D52" s="164"/>
      <c r="E52" s="116">
        <f t="shared" ref="E52:J52" si="0">E51+E19+E27</f>
        <v>2050000000</v>
      </c>
      <c r="F52" s="116">
        <f t="shared" si="0"/>
        <v>3956910000</v>
      </c>
      <c r="G52" s="116">
        <f t="shared" si="0"/>
        <v>1726500000</v>
      </c>
      <c r="H52" s="116">
        <f t="shared" si="0"/>
        <v>1771213835.1700001</v>
      </c>
      <c r="I52" s="116">
        <f t="shared" si="0"/>
        <v>242360</v>
      </c>
      <c r="J52" s="116">
        <f t="shared" si="0"/>
        <v>39515795.159999996</v>
      </c>
      <c r="K52" s="117"/>
      <c r="L52" s="117"/>
      <c r="M52" s="117"/>
      <c r="N52" s="117"/>
      <c r="O52" s="118"/>
      <c r="P52" s="118"/>
      <c r="Q52" s="118"/>
      <c r="R52" s="119"/>
      <c r="S52" s="139"/>
      <c r="T52" s="139"/>
    </row>
    <row r="53" spans="1:20" s="131" customFormat="1" ht="18" customHeight="1">
      <c r="A53" s="165" t="s">
        <v>343</v>
      </c>
      <c r="B53" s="87"/>
      <c r="C53" s="87"/>
      <c r="D53" s="87"/>
      <c r="E53" s="89"/>
      <c r="F53" s="166"/>
      <c r="I53" s="167"/>
      <c r="J53" s="168"/>
      <c r="S53" s="139"/>
      <c r="T53" s="139"/>
    </row>
    <row r="54" spans="1:20" s="131" customFormat="1" ht="15" customHeight="1">
      <c r="A54" s="169" t="s">
        <v>344</v>
      </c>
      <c r="B54" s="87"/>
      <c r="C54" s="87"/>
      <c r="D54" s="87"/>
      <c r="E54" s="89"/>
      <c r="F54" s="166"/>
      <c r="J54" s="168"/>
      <c r="P54" s="170"/>
      <c r="S54" s="139"/>
      <c r="T54" s="139"/>
    </row>
    <row r="55" spans="1:20" s="131" customFormat="1" ht="12.75" customHeight="1">
      <c r="A55" s="169" t="s">
        <v>345</v>
      </c>
      <c r="B55" s="87"/>
      <c r="C55" s="87"/>
      <c r="D55" s="87"/>
      <c r="E55" s="89"/>
      <c r="F55" s="166"/>
      <c r="J55" s="168"/>
      <c r="P55" s="170"/>
      <c r="S55" s="139"/>
      <c r="T55" s="139"/>
    </row>
    <row r="56" spans="1:20" s="131" customFormat="1" ht="12.75" customHeight="1">
      <c r="A56" s="339" t="s">
        <v>289</v>
      </c>
      <c r="B56" s="339"/>
      <c r="C56" s="339"/>
      <c r="D56" s="339"/>
      <c r="E56" s="339"/>
      <c r="F56" s="339"/>
      <c r="G56" s="339"/>
      <c r="H56" s="339"/>
      <c r="I56" s="339"/>
      <c r="J56" s="339"/>
      <c r="K56" s="339"/>
      <c r="L56" s="339"/>
      <c r="M56" s="339"/>
      <c r="N56" s="339"/>
      <c r="O56" s="339"/>
      <c r="P56" s="339"/>
      <c r="Q56" s="339"/>
      <c r="R56" s="339"/>
      <c r="S56" s="139"/>
      <c r="T56" s="139"/>
    </row>
    <row r="57" spans="1:20" s="131" customFormat="1" ht="14.25" customHeight="1">
      <c r="A57" s="76" t="s">
        <v>290</v>
      </c>
      <c r="B57" s="518"/>
      <c r="C57" s="518"/>
      <c r="D57" s="518"/>
      <c r="E57" s="519"/>
      <c r="F57" s="519"/>
      <c r="G57" s="519"/>
      <c r="H57" s="519"/>
      <c r="I57" s="519"/>
      <c r="J57" s="519"/>
      <c r="K57" s="520"/>
      <c r="L57" s="520"/>
      <c r="M57" s="520"/>
      <c r="N57" s="520"/>
      <c r="O57" s="173"/>
      <c r="P57" s="518"/>
      <c r="Q57" s="518"/>
      <c r="R57" s="521"/>
    </row>
    <row r="58" spans="1:20" s="172" customFormat="1" ht="12.6" customHeight="1">
      <c r="A58" s="174" t="s">
        <v>151</v>
      </c>
      <c r="B58" s="175"/>
      <c r="C58" s="176">
        <v>43116</v>
      </c>
      <c r="D58" s="177">
        <v>3653</v>
      </c>
      <c r="E58" s="178">
        <f>SUM(E59:E66)+E67</f>
        <v>330000000</v>
      </c>
      <c r="F58" s="178">
        <f>SUM(F59:F66)+F67</f>
        <v>850935000</v>
      </c>
      <c r="G58" s="178">
        <f>SUM(G59:G66)+G67</f>
        <v>290700000</v>
      </c>
      <c r="H58" s="179"/>
      <c r="I58" s="178"/>
      <c r="J58" s="180"/>
      <c r="K58" s="181"/>
      <c r="L58" s="182"/>
      <c r="M58" s="181"/>
      <c r="N58" s="182"/>
      <c r="O58" s="183">
        <v>4.4999999999999998E-2</v>
      </c>
      <c r="P58" s="184"/>
      <c r="Q58" s="185"/>
      <c r="R58" s="178"/>
    </row>
    <row r="59" spans="1:20" s="172" customFormat="1" ht="13.5" customHeight="1">
      <c r="A59" s="101" t="s">
        <v>332</v>
      </c>
      <c r="B59" s="188">
        <v>39463</v>
      </c>
      <c r="C59" s="189">
        <v>43116</v>
      </c>
      <c r="D59" s="190"/>
      <c r="E59" s="191">
        <v>30000000</v>
      </c>
      <c r="F59" s="192">
        <v>70000000</v>
      </c>
      <c r="G59" s="191">
        <v>30000000</v>
      </c>
      <c r="H59" s="193">
        <v>28587510</v>
      </c>
      <c r="I59" s="191">
        <v>1412490</v>
      </c>
      <c r="J59" s="194">
        <v>0</v>
      </c>
      <c r="K59" s="195">
        <v>93.21</v>
      </c>
      <c r="L59" s="194">
        <v>93.85</v>
      </c>
      <c r="M59" s="195">
        <v>98.01</v>
      </c>
      <c r="N59" s="194">
        <v>95.29</v>
      </c>
      <c r="O59" s="196">
        <v>4.4999999999999998E-2</v>
      </c>
      <c r="P59" s="197">
        <v>5.4600000000000003E-2</v>
      </c>
      <c r="Q59" s="198">
        <v>5.1700000000000003E-2</v>
      </c>
      <c r="R59" s="191">
        <v>4.68</v>
      </c>
    </row>
    <row r="60" spans="1:20" s="186" customFormat="1" ht="13.5" customHeight="1">
      <c r="A60" s="101" t="s">
        <v>333</v>
      </c>
      <c r="B60" s="188">
        <v>39519</v>
      </c>
      <c r="C60" s="189">
        <v>43116</v>
      </c>
      <c r="D60" s="190"/>
      <c r="E60" s="191">
        <v>35000000</v>
      </c>
      <c r="F60" s="192">
        <v>97135000</v>
      </c>
      <c r="G60" s="191">
        <v>35000000</v>
      </c>
      <c r="H60" s="193">
        <v>34614933.5</v>
      </c>
      <c r="I60" s="191">
        <v>626566.5</v>
      </c>
      <c r="J60" s="194">
        <v>0</v>
      </c>
      <c r="K60" s="195">
        <v>96.11</v>
      </c>
      <c r="L60" s="194">
        <v>97</v>
      </c>
      <c r="M60" s="195">
        <v>100.2</v>
      </c>
      <c r="N60" s="194">
        <v>98.21</v>
      </c>
      <c r="O60" s="196">
        <v>4.4999999999999998E-2</v>
      </c>
      <c r="P60" s="197">
        <v>5.0700000000000002E-2</v>
      </c>
      <c r="Q60" s="198">
        <v>4.7800000000000002E-2</v>
      </c>
      <c r="R60" s="191">
        <v>4.83</v>
      </c>
    </row>
    <row r="61" spans="1:20" s="172" customFormat="1" ht="13.5" customHeight="1">
      <c r="A61" s="101" t="s">
        <v>334</v>
      </c>
      <c r="B61" s="188">
        <v>39589</v>
      </c>
      <c r="C61" s="189">
        <v>43116</v>
      </c>
      <c r="D61" s="190"/>
      <c r="E61" s="191">
        <v>40000000</v>
      </c>
      <c r="F61" s="192">
        <v>88775000</v>
      </c>
      <c r="G61" s="191">
        <v>40000000</v>
      </c>
      <c r="H61" s="193">
        <v>38764150</v>
      </c>
      <c r="I61" s="191">
        <v>1855850</v>
      </c>
      <c r="J61" s="194">
        <v>0</v>
      </c>
      <c r="K61" s="195">
        <v>92.64</v>
      </c>
      <c r="L61" s="194">
        <v>94.35</v>
      </c>
      <c r="M61" s="195">
        <v>96.65</v>
      </c>
      <c r="N61" s="194">
        <v>95.36</v>
      </c>
      <c r="O61" s="196">
        <v>4.4999999999999998E-2</v>
      </c>
      <c r="P61" s="197">
        <v>5.57E-2</v>
      </c>
      <c r="Q61" s="198">
        <v>5.1799999999999999E-2</v>
      </c>
      <c r="R61" s="191">
        <v>4.93</v>
      </c>
    </row>
    <row r="62" spans="1:20" s="172" customFormat="1" ht="13.5" customHeight="1">
      <c r="A62" s="101" t="s">
        <v>335</v>
      </c>
      <c r="B62" s="188">
        <v>39722</v>
      </c>
      <c r="C62" s="189">
        <v>43116</v>
      </c>
      <c r="D62" s="190"/>
      <c r="E62" s="191">
        <v>30000000</v>
      </c>
      <c r="F62" s="192">
        <v>96600000</v>
      </c>
      <c r="G62" s="191">
        <v>30000000</v>
      </c>
      <c r="H62" s="193">
        <v>27045295</v>
      </c>
      <c r="I62" s="191">
        <v>3239705</v>
      </c>
      <c r="J62" s="194">
        <v>0</v>
      </c>
      <c r="K62" s="195">
        <v>83.09</v>
      </c>
      <c r="L62" s="194">
        <v>88.11</v>
      </c>
      <c r="M62" s="195">
        <v>91.51</v>
      </c>
      <c r="N62" s="194">
        <v>89.2</v>
      </c>
      <c r="O62" s="196">
        <v>4.4999999999999998E-2</v>
      </c>
      <c r="P62" s="197">
        <v>7.1300000000000002E-2</v>
      </c>
      <c r="Q62" s="198">
        <v>6.1199999999999997E-2</v>
      </c>
      <c r="R62" s="191">
        <v>5.38</v>
      </c>
    </row>
    <row r="63" spans="1:20" s="172" customFormat="1" ht="13.5" customHeight="1">
      <c r="A63" s="101" t="s">
        <v>336</v>
      </c>
      <c r="B63" s="188">
        <v>39764</v>
      </c>
      <c r="C63" s="189">
        <v>43116</v>
      </c>
      <c r="D63" s="190"/>
      <c r="E63" s="191">
        <v>35000000</v>
      </c>
      <c r="F63" s="192">
        <v>85575000</v>
      </c>
      <c r="G63" s="191">
        <v>3500000</v>
      </c>
      <c r="H63" s="193">
        <v>2951915</v>
      </c>
      <c r="I63" s="191">
        <v>599185</v>
      </c>
      <c r="J63" s="194">
        <v>0</v>
      </c>
      <c r="K63" s="195">
        <v>72.94</v>
      </c>
      <c r="L63" s="194">
        <v>81.510000000000005</v>
      </c>
      <c r="M63" s="195">
        <v>83.57</v>
      </c>
      <c r="N63" s="194">
        <v>82.88</v>
      </c>
      <c r="O63" s="196">
        <v>4.4999999999999998E-2</v>
      </c>
      <c r="P63" s="197">
        <v>9.0700000000000003E-2</v>
      </c>
      <c r="Q63" s="198">
        <v>7.1900000000000006E-2</v>
      </c>
      <c r="R63" s="191">
        <v>5.72</v>
      </c>
    </row>
    <row r="64" spans="1:20" s="172" customFormat="1" ht="13.5" customHeight="1">
      <c r="A64" s="101" t="s">
        <v>339</v>
      </c>
      <c r="B64" s="188">
        <v>39792</v>
      </c>
      <c r="C64" s="189">
        <v>43116</v>
      </c>
      <c r="D64" s="190"/>
      <c r="E64" s="191">
        <v>30000000</v>
      </c>
      <c r="F64" s="192">
        <v>68200000</v>
      </c>
      <c r="G64" s="191">
        <v>30000000</v>
      </c>
      <c r="H64" s="193">
        <v>25145330</v>
      </c>
      <c r="I64" s="191">
        <v>5397670</v>
      </c>
      <c r="J64" s="194">
        <v>0</v>
      </c>
      <c r="K64" s="195">
        <v>77.33</v>
      </c>
      <c r="L64" s="194">
        <v>81.41</v>
      </c>
      <c r="M64" s="195">
        <v>83.49</v>
      </c>
      <c r="N64" s="194">
        <v>82.01</v>
      </c>
      <c r="O64" s="196">
        <v>4.4999999999999998E-2</v>
      </c>
      <c r="P64" s="197">
        <v>8.2199999999999995E-2</v>
      </c>
      <c r="Q64" s="198">
        <v>7.3599999999999999E-2</v>
      </c>
      <c r="R64" s="191">
        <v>5.77</v>
      </c>
    </row>
    <row r="65" spans="1:18" s="172" customFormat="1" ht="13.5" customHeight="1">
      <c r="A65" s="101" t="s">
        <v>340</v>
      </c>
      <c r="B65" s="188">
        <v>41003</v>
      </c>
      <c r="C65" s="189">
        <v>43116</v>
      </c>
      <c r="D65" s="190"/>
      <c r="E65" s="191">
        <v>50000000</v>
      </c>
      <c r="F65" s="192">
        <v>47700000</v>
      </c>
      <c r="G65" s="191">
        <v>42200000</v>
      </c>
      <c r="H65" s="193">
        <v>43515540</v>
      </c>
      <c r="I65" s="191">
        <v>0</v>
      </c>
      <c r="J65" s="194">
        <v>906200</v>
      </c>
      <c r="K65" s="195">
        <v>101.96</v>
      </c>
      <c r="L65" s="194">
        <v>101.23</v>
      </c>
      <c r="M65" s="195">
        <v>103.32</v>
      </c>
      <c r="N65" s="194">
        <v>102.15</v>
      </c>
      <c r="O65" s="196">
        <v>4.4999999999999998E-2</v>
      </c>
      <c r="P65" s="197">
        <v>4.1599999999999998E-2</v>
      </c>
      <c r="Q65" s="198">
        <v>4.1200000000000001E-2</v>
      </c>
      <c r="R65" s="191">
        <v>0.15</v>
      </c>
    </row>
    <row r="66" spans="1:18" s="172" customFormat="1" ht="13.5" customHeight="1">
      <c r="A66" s="187" t="s">
        <v>346</v>
      </c>
      <c r="B66" s="188">
        <v>41115</v>
      </c>
      <c r="C66" s="189">
        <v>43116</v>
      </c>
      <c r="D66" s="190"/>
      <c r="E66" s="191">
        <v>35000000</v>
      </c>
      <c r="F66" s="192">
        <v>172000000</v>
      </c>
      <c r="G66" s="191">
        <v>35000000</v>
      </c>
      <c r="H66" s="193">
        <v>36840424.990000002</v>
      </c>
      <c r="I66" s="191">
        <v>0</v>
      </c>
      <c r="J66" s="194">
        <v>1801925.01</v>
      </c>
      <c r="K66" s="195">
        <v>104.15</v>
      </c>
      <c r="L66" s="194">
        <v>104.86</v>
      </c>
      <c r="M66" s="195">
        <v>105.45</v>
      </c>
      <c r="N66" s="194">
        <v>105.15</v>
      </c>
      <c r="O66" s="196">
        <v>4.4999999999999998E-2</v>
      </c>
      <c r="P66" s="197">
        <v>3.6900000000000002E-2</v>
      </c>
      <c r="Q66" s="198">
        <v>3.49E-2</v>
      </c>
      <c r="R66" s="191">
        <v>0.16</v>
      </c>
    </row>
    <row r="67" spans="1:18" s="172" customFormat="1" ht="13.5" customHeight="1">
      <c r="A67" s="187" t="s">
        <v>347</v>
      </c>
      <c r="B67" s="188">
        <v>41206</v>
      </c>
      <c r="C67" s="189">
        <v>43116</v>
      </c>
      <c r="D67" s="190"/>
      <c r="E67" s="191">
        <v>45000000</v>
      </c>
      <c r="F67" s="192">
        <v>124950000</v>
      </c>
      <c r="G67" s="191">
        <v>45000000</v>
      </c>
      <c r="H67" s="193">
        <v>51092075</v>
      </c>
      <c r="I67" s="191">
        <v>0</v>
      </c>
      <c r="J67" s="194">
        <v>5538574.9900000002</v>
      </c>
      <c r="K67" s="195">
        <v>111.8</v>
      </c>
      <c r="L67" s="194">
        <v>112.19</v>
      </c>
      <c r="M67" s="195">
        <v>112.67</v>
      </c>
      <c r="N67" s="194">
        <v>112.31</v>
      </c>
      <c r="O67" s="196">
        <v>4.4999999999999998E-2</v>
      </c>
      <c r="P67" s="197">
        <v>2.12E-2</v>
      </c>
      <c r="Q67" s="198">
        <v>2.0199999999999999E-2</v>
      </c>
      <c r="R67" s="191">
        <v>0.03</v>
      </c>
    </row>
    <row r="68" spans="1:18" s="131" customFormat="1" ht="12.6" customHeight="1">
      <c r="A68" s="90" t="s">
        <v>152</v>
      </c>
      <c r="B68" s="92"/>
      <c r="C68" s="92">
        <v>43493</v>
      </c>
      <c r="D68" s="199">
        <v>3652</v>
      </c>
      <c r="E68" s="94">
        <f>+E69+E70+E71+E72+E73+E74</f>
        <v>195000000</v>
      </c>
      <c r="F68" s="94">
        <f>+F69+F70+F71+F72+F73+F74</f>
        <v>374975000</v>
      </c>
      <c r="G68" s="94">
        <f>+G69+G70+G71+G72+G73+G74</f>
        <v>157500000</v>
      </c>
      <c r="H68" s="94"/>
      <c r="I68" s="94"/>
      <c r="J68" s="94"/>
      <c r="K68" s="97"/>
      <c r="L68" s="97"/>
      <c r="M68" s="97"/>
      <c r="N68" s="97"/>
      <c r="O68" s="200">
        <v>4.9500000000000002E-2</v>
      </c>
      <c r="P68" s="99"/>
      <c r="Q68" s="99"/>
      <c r="R68" s="94"/>
    </row>
    <row r="69" spans="1:18" s="131" customFormat="1" ht="13.5" customHeight="1">
      <c r="A69" s="101" t="s">
        <v>332</v>
      </c>
      <c r="B69" s="102">
        <v>39841</v>
      </c>
      <c r="C69" s="102">
        <v>43493</v>
      </c>
      <c r="D69" s="103"/>
      <c r="E69" s="104">
        <v>30000000</v>
      </c>
      <c r="F69" s="201">
        <v>71800000</v>
      </c>
      <c r="G69" s="104">
        <v>30000000</v>
      </c>
      <c r="H69" s="104">
        <v>25458095</v>
      </c>
      <c r="I69" s="104">
        <v>4541905</v>
      </c>
      <c r="J69" s="105">
        <v>0</v>
      </c>
      <c r="K69" s="105">
        <v>83.31</v>
      </c>
      <c r="L69" s="105">
        <v>83.92</v>
      </c>
      <c r="M69" s="105">
        <v>86.87</v>
      </c>
      <c r="N69" s="105">
        <v>84.86</v>
      </c>
      <c r="O69" s="158">
        <v>4.9500000000000002E-2</v>
      </c>
      <c r="P69" s="107">
        <v>7.4700000000000003E-2</v>
      </c>
      <c r="Q69" s="107">
        <v>7.2099999999999997E-2</v>
      </c>
      <c r="R69" s="104">
        <v>5.17</v>
      </c>
    </row>
    <row r="70" spans="1:18" s="131" customFormat="1" ht="13.5" customHeight="1">
      <c r="A70" s="101" t="s">
        <v>333</v>
      </c>
      <c r="B70" s="102">
        <v>39911</v>
      </c>
      <c r="C70" s="102">
        <v>43493</v>
      </c>
      <c r="D70" s="103"/>
      <c r="E70" s="104">
        <v>35000000</v>
      </c>
      <c r="F70" s="201">
        <v>59050000</v>
      </c>
      <c r="G70" s="104">
        <v>35000000</v>
      </c>
      <c r="H70" s="104">
        <v>30330160</v>
      </c>
      <c r="I70" s="104">
        <v>5002340</v>
      </c>
      <c r="J70" s="105">
        <v>0</v>
      </c>
      <c r="K70" s="105">
        <v>83.47</v>
      </c>
      <c r="L70" s="105">
        <v>83.6</v>
      </c>
      <c r="M70" s="105">
        <v>88.17</v>
      </c>
      <c r="N70" s="105">
        <v>85.71</v>
      </c>
      <c r="O70" s="158">
        <v>4.9500000000000002E-2</v>
      </c>
      <c r="P70" s="107">
        <v>7.4800000000000005E-2</v>
      </c>
      <c r="Q70" s="107">
        <v>7.1099999999999997E-2</v>
      </c>
      <c r="R70" s="104">
        <v>3.53</v>
      </c>
    </row>
    <row r="71" spans="1:18" s="131" customFormat="1" ht="13.5" customHeight="1">
      <c r="A71" s="101" t="s">
        <v>334</v>
      </c>
      <c r="B71" s="102">
        <v>39960</v>
      </c>
      <c r="C71" s="102">
        <v>43493</v>
      </c>
      <c r="D71" s="103"/>
      <c r="E71" s="104">
        <v>35000000</v>
      </c>
      <c r="F71" s="201">
        <v>35475000</v>
      </c>
      <c r="G71" s="104">
        <v>24975000</v>
      </c>
      <c r="H71" s="104">
        <v>21303060</v>
      </c>
      <c r="I71" s="104">
        <v>4074037.5</v>
      </c>
      <c r="J71" s="105">
        <v>0</v>
      </c>
      <c r="K71" s="105">
        <v>82.35</v>
      </c>
      <c r="L71" s="105">
        <v>80.66</v>
      </c>
      <c r="M71" s="105">
        <v>86.51</v>
      </c>
      <c r="N71" s="105">
        <v>83.69</v>
      </c>
      <c r="O71" s="158">
        <v>4.9500000000000002E-2</v>
      </c>
      <c r="P71" s="107">
        <v>7.6999999999999999E-2</v>
      </c>
      <c r="Q71" s="107">
        <v>7.4700000000000003E-2</v>
      </c>
      <c r="R71" s="104">
        <v>2.27</v>
      </c>
    </row>
    <row r="72" spans="1:18" s="131" customFormat="1" ht="13.5" customHeight="1">
      <c r="A72" s="101" t="s">
        <v>335</v>
      </c>
      <c r="B72" s="202">
        <v>40023</v>
      </c>
      <c r="C72" s="102">
        <v>43493</v>
      </c>
      <c r="D72" s="203"/>
      <c r="E72" s="104">
        <v>35000000</v>
      </c>
      <c r="F72" s="204">
        <v>24250000</v>
      </c>
      <c r="G72" s="104">
        <v>7525000</v>
      </c>
      <c r="H72" s="140">
        <v>6086170</v>
      </c>
      <c r="I72" s="104">
        <v>1439582.5</v>
      </c>
      <c r="J72" s="141">
        <v>0</v>
      </c>
      <c r="K72" s="105">
        <v>77.760000000000005</v>
      </c>
      <c r="L72" s="141">
        <v>80.33</v>
      </c>
      <c r="M72" s="105">
        <v>81.42</v>
      </c>
      <c r="N72" s="141">
        <v>80.87</v>
      </c>
      <c r="O72" s="158">
        <v>4.9500000000000002E-2</v>
      </c>
      <c r="P72" s="143">
        <v>8.5699999999999998E-2</v>
      </c>
      <c r="Q72" s="107">
        <v>7.9899999999999999E-2</v>
      </c>
      <c r="R72" s="104">
        <v>2.2400000000000002</v>
      </c>
    </row>
    <row r="73" spans="1:18" s="131" customFormat="1" ht="13.5" customHeight="1">
      <c r="A73" s="101" t="s">
        <v>336</v>
      </c>
      <c r="B73" s="202">
        <v>40086</v>
      </c>
      <c r="C73" s="102">
        <v>43493</v>
      </c>
      <c r="D73" s="203"/>
      <c r="E73" s="104">
        <v>30000000</v>
      </c>
      <c r="F73" s="204">
        <v>98550000</v>
      </c>
      <c r="G73" s="104">
        <v>30000000</v>
      </c>
      <c r="H73" s="140">
        <v>25830589.989999998</v>
      </c>
      <c r="I73" s="104">
        <v>4430410.01</v>
      </c>
      <c r="J73" s="141">
        <v>0</v>
      </c>
      <c r="K73" s="105">
        <v>84.13</v>
      </c>
      <c r="L73" s="141">
        <v>84.78</v>
      </c>
      <c r="M73" s="105">
        <v>85.81</v>
      </c>
      <c r="N73" s="141">
        <v>85.23</v>
      </c>
      <c r="O73" s="158">
        <v>4.9500000000000002E-2</v>
      </c>
      <c r="P73" s="143">
        <v>7.46E-2</v>
      </c>
      <c r="Q73" s="107">
        <v>7.2700000000000001E-2</v>
      </c>
      <c r="R73" s="104">
        <v>1.57</v>
      </c>
    </row>
    <row r="74" spans="1:18" s="131" customFormat="1" ht="13.5" customHeight="1">
      <c r="A74" s="206" t="s">
        <v>339</v>
      </c>
      <c r="B74" s="202">
        <v>40088</v>
      </c>
      <c r="C74" s="102">
        <v>43493</v>
      </c>
      <c r="D74" s="203"/>
      <c r="E74" s="104">
        <v>30000000</v>
      </c>
      <c r="F74" s="204">
        <v>85850000</v>
      </c>
      <c r="G74" s="104">
        <v>30000000</v>
      </c>
      <c r="H74" s="140">
        <v>25884690.010000002</v>
      </c>
      <c r="I74" s="104">
        <v>4385310</v>
      </c>
      <c r="J74" s="141">
        <v>0</v>
      </c>
      <c r="K74" s="105">
        <v>84.63</v>
      </c>
      <c r="L74" s="141">
        <v>85.21</v>
      </c>
      <c r="M74" s="105">
        <v>85.64</v>
      </c>
      <c r="N74" s="141">
        <v>85.38</v>
      </c>
      <c r="O74" s="158">
        <v>4.9500000000000002E-2</v>
      </c>
      <c r="P74" s="143">
        <v>7.3800000000000004E-2</v>
      </c>
      <c r="Q74" s="107">
        <v>7.2499999999999995E-2</v>
      </c>
      <c r="R74" s="104">
        <v>1.46</v>
      </c>
    </row>
    <row r="75" spans="1:18" s="131" customFormat="1" ht="12.6" customHeight="1">
      <c r="A75" s="205" t="s">
        <v>153</v>
      </c>
      <c r="B75" s="92"/>
      <c r="C75" s="92">
        <v>45769</v>
      </c>
      <c r="D75" s="199">
        <v>3653</v>
      </c>
      <c r="E75" s="94">
        <f>E77+E76+E78+E79+E80</f>
        <v>300000000</v>
      </c>
      <c r="F75" s="94">
        <f>F77+F76+F78+F79+F80</f>
        <v>583316452</v>
      </c>
      <c r="G75" s="94">
        <f>G77+G76+G78+G79+G80</f>
        <v>235000000</v>
      </c>
      <c r="H75" s="94"/>
      <c r="I75" s="94"/>
      <c r="J75" s="94"/>
      <c r="K75" s="97"/>
      <c r="L75" s="97"/>
      <c r="M75" s="97"/>
      <c r="N75" s="97"/>
      <c r="O75" s="200">
        <v>2.3E-2</v>
      </c>
      <c r="P75" s="99"/>
      <c r="Q75" s="99"/>
      <c r="R75" s="94"/>
    </row>
    <row r="76" spans="1:18" s="131" customFormat="1" ht="13.5" customHeight="1">
      <c r="A76" s="101" t="s">
        <v>332</v>
      </c>
      <c r="B76" s="102">
        <v>42116</v>
      </c>
      <c r="C76" s="102">
        <v>45769</v>
      </c>
      <c r="D76" s="103"/>
      <c r="E76" s="104">
        <v>50000000</v>
      </c>
      <c r="F76" s="201">
        <v>122100000</v>
      </c>
      <c r="G76" s="104">
        <v>50000000</v>
      </c>
      <c r="H76" s="104">
        <v>51211735</v>
      </c>
      <c r="I76" s="104">
        <v>0</v>
      </c>
      <c r="J76" s="105">
        <v>1211735</v>
      </c>
      <c r="K76" s="105">
        <v>100.73</v>
      </c>
      <c r="L76" s="105">
        <v>100.45</v>
      </c>
      <c r="M76" s="105">
        <v>107.65</v>
      </c>
      <c r="N76" s="105">
        <v>102.42</v>
      </c>
      <c r="O76" s="158">
        <v>2.3E-2</v>
      </c>
      <c r="P76" s="107">
        <v>2.23E-2</v>
      </c>
      <c r="Q76" s="107">
        <v>2.0400000000000001E-2</v>
      </c>
      <c r="R76" s="104">
        <v>0.01</v>
      </c>
    </row>
    <row r="77" spans="1:18" s="131" customFormat="1" ht="13.5" customHeight="1">
      <c r="A77" s="101" t="s">
        <v>348</v>
      </c>
      <c r="B77" s="102">
        <v>42277</v>
      </c>
      <c r="C77" s="102">
        <v>45769</v>
      </c>
      <c r="D77" s="103"/>
      <c r="E77" s="104">
        <v>50000000</v>
      </c>
      <c r="F77" s="201">
        <v>122858226</v>
      </c>
      <c r="G77" s="104">
        <v>0</v>
      </c>
      <c r="H77" s="85" t="s">
        <v>140</v>
      </c>
      <c r="I77" s="85" t="s">
        <v>140</v>
      </c>
      <c r="J77" s="85" t="s">
        <v>140</v>
      </c>
      <c r="K77" s="105">
        <v>96.47</v>
      </c>
      <c r="L77" s="85" t="s">
        <v>140</v>
      </c>
      <c r="M77" s="85" t="s">
        <v>140</v>
      </c>
      <c r="N77" s="85" t="s">
        <v>140</v>
      </c>
      <c r="O77" s="158">
        <v>2.3E-2</v>
      </c>
      <c r="P77" s="107">
        <v>2.7400000000000001E-2</v>
      </c>
      <c r="Q77" s="85" t="s">
        <v>140</v>
      </c>
      <c r="R77" s="104">
        <v>0.01</v>
      </c>
    </row>
    <row r="78" spans="1:18" s="131" customFormat="1" ht="12" customHeight="1">
      <c r="A78" s="101" t="s">
        <v>334</v>
      </c>
      <c r="B78" s="102">
        <v>42298</v>
      </c>
      <c r="C78" s="102">
        <v>45769</v>
      </c>
      <c r="D78" s="103"/>
      <c r="E78" s="104">
        <v>65000000</v>
      </c>
      <c r="F78" s="201">
        <v>123108226</v>
      </c>
      <c r="G78" s="104">
        <v>50000000</v>
      </c>
      <c r="H78" s="105">
        <v>49850613.170000002</v>
      </c>
      <c r="I78" s="105">
        <v>719386.84</v>
      </c>
      <c r="J78" s="105">
        <v>0</v>
      </c>
      <c r="K78" s="105">
        <v>97.07</v>
      </c>
      <c r="L78" s="105">
        <v>97.82</v>
      </c>
      <c r="M78" s="105">
        <v>99.28</v>
      </c>
      <c r="N78" s="105">
        <v>98.56</v>
      </c>
      <c r="O78" s="158">
        <v>2.3E-2</v>
      </c>
      <c r="P78" s="107">
        <v>2.6700000000000002E-2</v>
      </c>
      <c r="Q78" s="107">
        <v>2.4799999999999999E-2</v>
      </c>
      <c r="R78" s="104">
        <v>0.01</v>
      </c>
    </row>
    <row r="79" spans="1:18" s="131" customFormat="1" ht="12" customHeight="1">
      <c r="A79" s="101" t="s">
        <v>335</v>
      </c>
      <c r="B79" s="102">
        <v>42326</v>
      </c>
      <c r="C79" s="102">
        <v>45769</v>
      </c>
      <c r="D79" s="103"/>
      <c r="E79" s="104">
        <v>70000000</v>
      </c>
      <c r="F79" s="201">
        <v>109600000</v>
      </c>
      <c r="G79" s="104">
        <v>70000000</v>
      </c>
      <c r="H79" s="105">
        <v>68692500</v>
      </c>
      <c r="I79" s="105">
        <v>1426500</v>
      </c>
      <c r="J79" s="105">
        <v>0</v>
      </c>
      <c r="K79" s="105">
        <v>97.54</v>
      </c>
      <c r="L79" s="105">
        <v>97.51</v>
      </c>
      <c r="M79" s="105">
        <v>98.49</v>
      </c>
      <c r="N79" s="105">
        <v>97.96</v>
      </c>
      <c r="O79" s="158">
        <v>2.3E-2</v>
      </c>
      <c r="P79" s="107">
        <v>2.6100000000000002E-2</v>
      </c>
      <c r="Q79" s="107">
        <v>2.5600000000000001E-2</v>
      </c>
      <c r="R79" s="104">
        <v>0.01</v>
      </c>
    </row>
    <row r="80" spans="1:18" s="131" customFormat="1" ht="12" customHeight="1">
      <c r="A80" s="101" t="s">
        <v>336</v>
      </c>
      <c r="B80" s="108">
        <v>42347</v>
      </c>
      <c r="C80" s="102">
        <v>45769</v>
      </c>
      <c r="D80" s="109"/>
      <c r="E80" s="111">
        <v>65000000</v>
      </c>
      <c r="F80" s="207">
        <v>105650000</v>
      </c>
      <c r="G80" s="111">
        <v>65000000</v>
      </c>
      <c r="H80" s="110">
        <v>65063370</v>
      </c>
      <c r="I80" s="110">
        <v>162050</v>
      </c>
      <c r="J80" s="110">
        <v>30420</v>
      </c>
      <c r="K80" s="110">
        <v>99</v>
      </c>
      <c r="L80" s="110">
        <v>98.76</v>
      </c>
      <c r="M80" s="110">
        <v>100.19</v>
      </c>
      <c r="N80" s="110">
        <v>99.8</v>
      </c>
      <c r="O80" s="158">
        <v>2.3E-2</v>
      </c>
      <c r="P80" s="112">
        <v>2.4299999999999999E-2</v>
      </c>
      <c r="Q80" s="112">
        <v>2.3400000000000001E-2</v>
      </c>
      <c r="R80" s="111">
        <v>0.01</v>
      </c>
    </row>
    <row r="81" spans="1:18" s="131" customFormat="1" ht="13.7" customHeight="1">
      <c r="A81" s="160" t="s">
        <v>349</v>
      </c>
      <c r="B81" s="161"/>
      <c r="C81" s="161"/>
      <c r="D81" s="162"/>
      <c r="E81" s="116">
        <f>E58+E68+E75</f>
        <v>825000000</v>
      </c>
      <c r="F81" s="116">
        <f>F58+F68+F75</f>
        <v>1809226452</v>
      </c>
      <c r="G81" s="116">
        <f>G58+G68+G75</f>
        <v>683200000</v>
      </c>
      <c r="H81" s="116">
        <f>SUM(H58:H80)</f>
        <v>658268156.66000009</v>
      </c>
      <c r="I81" s="116">
        <f>SUM(I58:I80)</f>
        <v>39312988.350000001</v>
      </c>
      <c r="J81" s="116">
        <f>SUM(J58:J80)</f>
        <v>9488855</v>
      </c>
      <c r="K81" s="208"/>
      <c r="L81" s="209"/>
      <c r="M81" s="209"/>
      <c r="N81" s="117"/>
      <c r="O81" s="161"/>
      <c r="P81" s="118"/>
      <c r="Q81" s="161"/>
      <c r="R81" s="119"/>
    </row>
    <row r="82" spans="1:18" s="131" customFormat="1" ht="18" customHeight="1">
      <c r="A82" s="165" t="s">
        <v>350</v>
      </c>
      <c r="B82" s="84"/>
      <c r="C82" s="84"/>
      <c r="D82" s="84"/>
      <c r="E82" s="141"/>
      <c r="F82" s="141"/>
      <c r="G82" s="141"/>
      <c r="H82" s="141"/>
      <c r="I82" s="141"/>
      <c r="J82" s="141"/>
      <c r="K82" s="171"/>
      <c r="L82" s="171"/>
      <c r="M82" s="171"/>
      <c r="N82" s="171"/>
      <c r="O82" s="211"/>
      <c r="P82" s="84"/>
      <c r="Q82" s="84"/>
      <c r="R82" s="140"/>
    </row>
    <row r="83" spans="1:18" s="210" customFormat="1" ht="12.75" customHeight="1">
      <c r="A83" s="169" t="s">
        <v>351</v>
      </c>
      <c r="B83" s="87"/>
      <c r="C83" s="87"/>
      <c r="D83" s="87"/>
      <c r="E83" s="89"/>
      <c r="F83" s="166"/>
      <c r="G83" s="131"/>
      <c r="H83" s="131"/>
      <c r="I83" s="131"/>
      <c r="J83" s="168"/>
      <c r="K83" s="131"/>
      <c r="L83" s="131"/>
      <c r="M83" s="131"/>
      <c r="N83" s="131"/>
      <c r="O83" s="131"/>
      <c r="P83" s="170"/>
      <c r="Q83" s="131"/>
      <c r="R83" s="131"/>
    </row>
    <row r="84" spans="1:18" s="210" customFormat="1" ht="8.25" customHeight="1">
      <c r="A84" s="169"/>
      <c r="B84" s="87"/>
      <c r="C84" s="87"/>
      <c r="D84" s="87"/>
      <c r="E84" s="89"/>
      <c r="F84" s="166"/>
      <c r="G84" s="131"/>
      <c r="H84" s="131"/>
      <c r="I84" s="131"/>
      <c r="J84" s="168"/>
      <c r="K84" s="131"/>
      <c r="L84" s="131"/>
      <c r="M84" s="131"/>
      <c r="N84" s="131"/>
      <c r="O84" s="131"/>
      <c r="P84" s="170"/>
      <c r="Q84" s="131"/>
      <c r="R84" s="131"/>
    </row>
    <row r="85" spans="1:18" s="131" customFormat="1" ht="13.5" customHeight="1">
      <c r="A85" s="169" t="s">
        <v>344</v>
      </c>
      <c r="B85" s="87"/>
      <c r="C85" s="87"/>
      <c r="D85" s="87"/>
      <c r="E85" s="89"/>
      <c r="F85" s="166"/>
      <c r="J85" s="168"/>
      <c r="P85" s="170"/>
    </row>
    <row r="86" spans="1:18" s="131" customFormat="1" ht="12" customHeight="1">
      <c r="A86" s="169" t="s">
        <v>345</v>
      </c>
      <c r="B86" s="87"/>
      <c r="C86" s="87"/>
      <c r="D86" s="87"/>
      <c r="E86" s="89"/>
      <c r="F86" s="166"/>
      <c r="J86" s="168"/>
      <c r="P86" s="170"/>
    </row>
    <row r="87" spans="1:18" s="131" customFormat="1" ht="12" customHeight="1">
      <c r="A87" s="339" t="s">
        <v>289</v>
      </c>
      <c r="B87" s="339"/>
      <c r="C87" s="339"/>
      <c r="D87" s="339"/>
      <c r="E87" s="339"/>
      <c r="F87" s="339"/>
      <c r="G87" s="339"/>
      <c r="H87" s="339"/>
      <c r="I87" s="339"/>
      <c r="J87" s="339"/>
      <c r="K87" s="339"/>
      <c r="L87" s="339"/>
      <c r="M87" s="339"/>
      <c r="N87" s="339"/>
      <c r="O87" s="339"/>
      <c r="P87" s="339"/>
      <c r="Q87" s="339"/>
      <c r="R87" s="339"/>
    </row>
    <row r="88" spans="1:18" s="131" customFormat="1" ht="14.25" customHeight="1">
      <c r="A88" s="76" t="s">
        <v>290</v>
      </c>
      <c r="B88" s="87"/>
      <c r="C88" s="87"/>
      <c r="D88" s="87"/>
      <c r="E88" s="89"/>
      <c r="F88" s="166"/>
      <c r="J88" s="168"/>
      <c r="P88" s="170"/>
    </row>
    <row r="89" spans="1:18" s="131" customFormat="1" ht="12.6" customHeight="1">
      <c r="A89" s="90" t="s">
        <v>154</v>
      </c>
      <c r="B89" s="212"/>
      <c r="C89" s="92">
        <v>44025</v>
      </c>
      <c r="D89" s="199">
        <v>3834</v>
      </c>
      <c r="E89" s="94">
        <f>SUM(E90:E98)</f>
        <v>295000000</v>
      </c>
      <c r="F89" s="94">
        <f>SUM(F90:F98)</f>
        <v>856940000</v>
      </c>
      <c r="G89" s="94">
        <f>SUM(G90:G98)</f>
        <v>313110000</v>
      </c>
      <c r="H89" s="213"/>
      <c r="I89" s="214"/>
      <c r="J89" s="215"/>
      <c r="K89" s="213"/>
      <c r="L89" s="213"/>
      <c r="M89" s="213"/>
      <c r="N89" s="213"/>
      <c r="O89" s="200">
        <v>0.05</v>
      </c>
      <c r="P89" s="213"/>
      <c r="Q89" s="213"/>
      <c r="R89" s="213"/>
    </row>
    <row r="90" spans="1:18" s="131" customFormat="1" ht="12.6" customHeight="1">
      <c r="A90" s="101" t="s">
        <v>332</v>
      </c>
      <c r="B90" s="145">
        <v>40191</v>
      </c>
      <c r="C90" s="102">
        <v>44025</v>
      </c>
      <c r="D90" s="203"/>
      <c r="E90" s="104">
        <v>30000000</v>
      </c>
      <c r="F90" s="204">
        <v>87200000</v>
      </c>
      <c r="G90" s="104">
        <v>30000000</v>
      </c>
      <c r="H90" s="216">
        <v>27111545.010000002</v>
      </c>
      <c r="I90" s="140">
        <v>2888454.99</v>
      </c>
      <c r="J90" s="104">
        <v>0</v>
      </c>
      <c r="K90" s="141">
        <v>87.9</v>
      </c>
      <c r="L90" s="105">
        <v>88.85</v>
      </c>
      <c r="M90" s="141">
        <v>95.29</v>
      </c>
      <c r="N90" s="105">
        <v>90.37</v>
      </c>
      <c r="O90" s="217">
        <v>0.05</v>
      </c>
      <c r="P90" s="107">
        <v>6.7400000000000002E-2</v>
      </c>
      <c r="Q90" s="143">
        <v>6.3700000000000007E-2</v>
      </c>
      <c r="R90" s="104">
        <v>0.39</v>
      </c>
    </row>
    <row r="91" spans="1:18" s="131" customFormat="1" ht="12.6" customHeight="1">
      <c r="A91" s="101" t="s">
        <v>333</v>
      </c>
      <c r="B91" s="145">
        <v>40233</v>
      </c>
      <c r="C91" s="102">
        <v>44025</v>
      </c>
      <c r="D91" s="203"/>
      <c r="E91" s="104">
        <v>30000000</v>
      </c>
      <c r="F91" s="204">
        <v>97850000</v>
      </c>
      <c r="G91" s="104">
        <v>30000000</v>
      </c>
      <c r="H91" s="216">
        <v>28491570</v>
      </c>
      <c r="I91" s="140">
        <v>1682430.01</v>
      </c>
      <c r="J91" s="104">
        <v>0</v>
      </c>
      <c r="K91" s="141">
        <v>93.31</v>
      </c>
      <c r="L91" s="105">
        <v>93.97</v>
      </c>
      <c r="M91" s="141">
        <v>95.16</v>
      </c>
      <c r="N91" s="105">
        <v>94.39</v>
      </c>
      <c r="O91" s="217">
        <v>0.05</v>
      </c>
      <c r="P91" s="107">
        <v>5.9700000000000003E-2</v>
      </c>
      <c r="Q91" s="143">
        <v>5.8200000000000002E-2</v>
      </c>
      <c r="R91" s="104">
        <v>0.24</v>
      </c>
    </row>
    <row r="92" spans="1:18" s="131" customFormat="1" ht="12.6" customHeight="1">
      <c r="A92" s="101" t="s">
        <v>334</v>
      </c>
      <c r="B92" s="145">
        <v>40239</v>
      </c>
      <c r="C92" s="102">
        <v>44025</v>
      </c>
      <c r="D92" s="203"/>
      <c r="E92" s="104">
        <v>30000000</v>
      </c>
      <c r="F92" s="204">
        <v>81100000</v>
      </c>
      <c r="G92" s="104">
        <v>30000000</v>
      </c>
      <c r="H92" s="216">
        <v>28497180</v>
      </c>
      <c r="I92" s="140">
        <v>1700820</v>
      </c>
      <c r="J92" s="104">
        <v>0</v>
      </c>
      <c r="K92" s="141">
        <v>93.45</v>
      </c>
      <c r="L92" s="105">
        <v>93.95</v>
      </c>
      <c r="M92" s="141">
        <v>95.17</v>
      </c>
      <c r="N92" s="105">
        <v>94.33</v>
      </c>
      <c r="O92" s="217">
        <v>0.05</v>
      </c>
      <c r="P92" s="107">
        <v>5.9499999999999997E-2</v>
      </c>
      <c r="Q92" s="143">
        <v>5.8299999999999998E-2</v>
      </c>
      <c r="R92" s="104">
        <v>0.18</v>
      </c>
    </row>
    <row r="93" spans="1:18" s="131" customFormat="1" ht="12.6" customHeight="1">
      <c r="A93" s="101" t="s">
        <v>335</v>
      </c>
      <c r="B93" s="145">
        <v>40268</v>
      </c>
      <c r="C93" s="102">
        <v>44025</v>
      </c>
      <c r="D93" s="203"/>
      <c r="E93" s="104">
        <v>30000000</v>
      </c>
      <c r="F93" s="204">
        <v>61000000</v>
      </c>
      <c r="G93" s="104">
        <v>30000000</v>
      </c>
      <c r="H93" s="216">
        <v>28118425</v>
      </c>
      <c r="I93" s="140">
        <v>2196575</v>
      </c>
      <c r="J93" s="104">
        <v>0</v>
      </c>
      <c r="K93" s="141">
        <v>92.05</v>
      </c>
      <c r="L93" s="105">
        <v>92.4</v>
      </c>
      <c r="M93" s="141">
        <v>93.9</v>
      </c>
      <c r="N93" s="105">
        <v>92.68</v>
      </c>
      <c r="O93" s="217">
        <v>0.05</v>
      </c>
      <c r="P93" s="107">
        <v>6.1499999999999999E-2</v>
      </c>
      <c r="Q93" s="143">
        <v>6.0600000000000001E-2</v>
      </c>
      <c r="R93" s="104">
        <v>0.18</v>
      </c>
    </row>
    <row r="94" spans="1:18" s="131" customFormat="1" ht="12.6" customHeight="1">
      <c r="A94" s="101" t="s">
        <v>336</v>
      </c>
      <c r="B94" s="145">
        <v>40296</v>
      </c>
      <c r="C94" s="102">
        <v>44025</v>
      </c>
      <c r="D94" s="203"/>
      <c r="E94" s="104">
        <v>30000000</v>
      </c>
      <c r="F94" s="204">
        <v>65900000</v>
      </c>
      <c r="G94" s="104">
        <v>30000000</v>
      </c>
      <c r="H94" s="216">
        <v>27594075</v>
      </c>
      <c r="I94" s="140">
        <v>2837925</v>
      </c>
      <c r="J94" s="104">
        <v>0</v>
      </c>
      <c r="K94" s="141">
        <v>89.2</v>
      </c>
      <c r="L94" s="105">
        <v>89.6</v>
      </c>
      <c r="M94" s="141">
        <v>92.19</v>
      </c>
      <c r="N94" s="105">
        <v>90.54</v>
      </c>
      <c r="O94" s="217">
        <v>0.05</v>
      </c>
      <c r="P94" s="107">
        <v>6.5799999999999997E-2</v>
      </c>
      <c r="Q94" s="143">
        <v>6.3799999999999996E-2</v>
      </c>
      <c r="R94" s="104">
        <v>0.17</v>
      </c>
    </row>
    <row r="95" spans="1:18" s="131" customFormat="1" ht="12.75" customHeight="1">
      <c r="A95" s="144" t="s">
        <v>339</v>
      </c>
      <c r="B95" s="145">
        <v>40325</v>
      </c>
      <c r="C95" s="102">
        <v>44025</v>
      </c>
      <c r="D95" s="203"/>
      <c r="E95" s="104">
        <v>30000000</v>
      </c>
      <c r="F95" s="204">
        <v>95500000</v>
      </c>
      <c r="G95" s="105">
        <v>0</v>
      </c>
      <c r="H95" s="86" t="s">
        <v>140</v>
      </c>
      <c r="I95" s="218" t="s">
        <v>140</v>
      </c>
      <c r="J95" s="105" t="s">
        <v>140</v>
      </c>
      <c r="K95" s="141">
        <v>86.28</v>
      </c>
      <c r="L95" s="85" t="s">
        <v>140</v>
      </c>
      <c r="M95" s="218" t="s">
        <v>140</v>
      </c>
      <c r="N95" s="85" t="s">
        <v>140</v>
      </c>
      <c r="O95" s="217">
        <v>0.05</v>
      </c>
      <c r="P95" s="107">
        <v>7.0400000000000004E-2</v>
      </c>
      <c r="Q95" s="143" t="s">
        <v>140</v>
      </c>
      <c r="R95" s="104">
        <v>0.18</v>
      </c>
    </row>
    <row r="96" spans="1:18" s="131" customFormat="1" ht="12.6" customHeight="1">
      <c r="A96" s="144" t="s">
        <v>340</v>
      </c>
      <c r="B96" s="145">
        <v>40359</v>
      </c>
      <c r="C96" s="102">
        <v>44025</v>
      </c>
      <c r="D96" s="203"/>
      <c r="E96" s="104">
        <v>45000000</v>
      </c>
      <c r="F96" s="204">
        <v>91100000</v>
      </c>
      <c r="G96" s="106">
        <v>45000000</v>
      </c>
      <c r="H96" s="219">
        <v>42533165.009999998</v>
      </c>
      <c r="I96" s="220">
        <v>3501834.99</v>
      </c>
      <c r="J96" s="106">
        <v>0</v>
      </c>
      <c r="K96" s="141">
        <v>91.14</v>
      </c>
      <c r="L96" s="106">
        <v>91.69</v>
      </c>
      <c r="M96" s="220">
        <v>93.56</v>
      </c>
      <c r="N96" s="106">
        <v>92.22</v>
      </c>
      <c r="O96" s="217">
        <v>0.05</v>
      </c>
      <c r="P96" s="107">
        <v>6.3E-2</v>
      </c>
      <c r="Q96" s="143">
        <v>6.1499999999999999E-2</v>
      </c>
      <c r="R96" s="104">
        <v>0.2</v>
      </c>
    </row>
    <row r="97" spans="1:18" s="131" customFormat="1" ht="12.6" customHeight="1">
      <c r="A97" s="187" t="s">
        <v>346</v>
      </c>
      <c r="B97" s="145">
        <v>40388</v>
      </c>
      <c r="C97" s="102">
        <v>44025</v>
      </c>
      <c r="D97" s="203"/>
      <c r="E97" s="104">
        <v>45000000</v>
      </c>
      <c r="F97" s="204">
        <v>114860000</v>
      </c>
      <c r="G97" s="106">
        <v>93110000</v>
      </c>
      <c r="H97" s="219">
        <v>86390328</v>
      </c>
      <c r="I97" s="220">
        <v>6924514</v>
      </c>
      <c r="J97" s="106">
        <v>0</v>
      </c>
      <c r="K97" s="141">
        <v>92.1</v>
      </c>
      <c r="L97" s="106">
        <v>91.18</v>
      </c>
      <c r="M97" s="220">
        <v>94.2</v>
      </c>
      <c r="N97" s="106">
        <v>92.56</v>
      </c>
      <c r="O97" s="217">
        <v>0.05</v>
      </c>
      <c r="P97" s="107">
        <v>6.1699999999999998E-2</v>
      </c>
      <c r="Q97" s="143">
        <v>6.0999999999999999E-2</v>
      </c>
      <c r="R97" s="104">
        <v>0.18</v>
      </c>
    </row>
    <row r="98" spans="1:18" s="131" customFormat="1" ht="12.6" customHeight="1">
      <c r="A98" s="522" t="s">
        <v>347</v>
      </c>
      <c r="B98" s="221">
        <v>40492</v>
      </c>
      <c r="C98" s="108">
        <v>44025</v>
      </c>
      <c r="D98" s="222"/>
      <c r="E98" s="111">
        <v>25000000</v>
      </c>
      <c r="F98" s="223">
        <v>162430000</v>
      </c>
      <c r="G98" s="224">
        <v>25000000</v>
      </c>
      <c r="H98" s="225">
        <v>24092814.969999999</v>
      </c>
      <c r="I98" s="226">
        <v>1317185.04</v>
      </c>
      <c r="J98" s="224">
        <v>0</v>
      </c>
      <c r="K98" s="227">
        <v>93.89</v>
      </c>
      <c r="L98" s="224">
        <v>94.53</v>
      </c>
      <c r="M98" s="226">
        <v>95.31</v>
      </c>
      <c r="N98" s="224">
        <v>94.73</v>
      </c>
      <c r="O98" s="159">
        <v>0.05</v>
      </c>
      <c r="P98" s="112">
        <v>5.9299999999999999E-2</v>
      </c>
      <c r="Q98" s="228">
        <v>5.8099999999999999E-2</v>
      </c>
      <c r="R98" s="111">
        <v>0.17</v>
      </c>
    </row>
    <row r="99" spans="1:18" s="131" customFormat="1" ht="12.6" customHeight="1">
      <c r="A99" s="229" t="s">
        <v>155</v>
      </c>
      <c r="B99" s="230"/>
      <c r="C99" s="231">
        <v>44396</v>
      </c>
      <c r="D99" s="232">
        <v>3834</v>
      </c>
      <c r="E99" s="233">
        <f>+E100+E101+E102+E103+E104+E105+E106</f>
        <v>320000000</v>
      </c>
      <c r="F99" s="233">
        <f>+F100+F101+F102+F103+F104+F105+F106</f>
        <v>777335000</v>
      </c>
      <c r="G99" s="233">
        <f>+G100+G101+G102+G103+G104+G105+G106</f>
        <v>322900000</v>
      </c>
      <c r="H99" s="234"/>
      <c r="I99" s="235"/>
      <c r="J99" s="236"/>
      <c r="K99" s="234"/>
      <c r="L99" s="234"/>
      <c r="M99" s="234"/>
      <c r="N99" s="234"/>
      <c r="O99" s="237">
        <v>0.05</v>
      </c>
      <c r="P99" s="234"/>
      <c r="Q99" s="234"/>
      <c r="R99" s="238"/>
    </row>
    <row r="100" spans="1:18" s="131" customFormat="1" ht="12.6" customHeight="1">
      <c r="A100" s="101" t="s">
        <v>332</v>
      </c>
      <c r="B100" s="102">
        <v>40562</v>
      </c>
      <c r="C100" s="102">
        <v>44396</v>
      </c>
      <c r="D100" s="103"/>
      <c r="E100" s="104">
        <v>45000000</v>
      </c>
      <c r="F100" s="204">
        <v>154220000</v>
      </c>
      <c r="G100" s="104">
        <v>45000000</v>
      </c>
      <c r="H100" s="216">
        <v>43510425.009999998</v>
      </c>
      <c r="I100" s="140">
        <v>1489574.99</v>
      </c>
      <c r="J100" s="104">
        <v>0</v>
      </c>
      <c r="K100" s="141">
        <v>95.47</v>
      </c>
      <c r="L100" s="105">
        <v>96.52</v>
      </c>
      <c r="M100" s="141">
        <v>97.02</v>
      </c>
      <c r="N100" s="105">
        <v>96.69</v>
      </c>
      <c r="O100" s="217">
        <v>0.05</v>
      </c>
      <c r="P100" s="107">
        <v>5.6500000000000002E-2</v>
      </c>
      <c r="Q100" s="143">
        <v>5.4899999999999997E-2</v>
      </c>
      <c r="R100" s="104">
        <v>0.18</v>
      </c>
    </row>
    <row r="101" spans="1:18" s="131" customFormat="1" ht="12.6" customHeight="1">
      <c r="A101" s="101" t="s">
        <v>333</v>
      </c>
      <c r="B101" s="102">
        <v>40611</v>
      </c>
      <c r="C101" s="102">
        <v>44396</v>
      </c>
      <c r="D101" s="103"/>
      <c r="E101" s="104">
        <v>35000000</v>
      </c>
      <c r="F101" s="204">
        <v>123750000</v>
      </c>
      <c r="G101" s="104">
        <v>35000000</v>
      </c>
      <c r="H101" s="216">
        <v>34309869.979999997</v>
      </c>
      <c r="I101" s="140">
        <v>924630.02</v>
      </c>
      <c r="J101" s="104">
        <v>0</v>
      </c>
      <c r="K101" s="141">
        <v>96.13</v>
      </c>
      <c r="L101" s="105">
        <v>97.08</v>
      </c>
      <c r="M101" s="105">
        <v>97.61</v>
      </c>
      <c r="N101" s="105">
        <v>97.36</v>
      </c>
      <c r="O101" s="217">
        <v>0.05</v>
      </c>
      <c r="P101" s="107">
        <v>5.57E-2</v>
      </c>
      <c r="Q101" s="143">
        <v>5.3999999999999999E-2</v>
      </c>
      <c r="R101" s="104">
        <v>0.18</v>
      </c>
    </row>
    <row r="102" spans="1:18" s="131" customFormat="1" ht="12.6" customHeight="1">
      <c r="A102" s="101" t="s">
        <v>334</v>
      </c>
      <c r="B102" s="145">
        <v>40662</v>
      </c>
      <c r="C102" s="145">
        <v>44396</v>
      </c>
      <c r="D102" s="146"/>
      <c r="E102" s="104">
        <v>25000000</v>
      </c>
      <c r="F102" s="204">
        <v>70950000</v>
      </c>
      <c r="G102" s="104">
        <v>22900000</v>
      </c>
      <c r="H102" s="216">
        <v>22632355</v>
      </c>
      <c r="I102" s="140">
        <v>581375</v>
      </c>
      <c r="J102" s="104">
        <v>0</v>
      </c>
      <c r="K102" s="141">
        <v>96.77</v>
      </c>
      <c r="L102" s="147">
        <v>97.19</v>
      </c>
      <c r="M102" s="147">
        <v>97.8</v>
      </c>
      <c r="N102" s="105">
        <v>97.46</v>
      </c>
      <c r="O102" s="217">
        <v>0.05</v>
      </c>
      <c r="P102" s="107">
        <v>5.4899999999999997E-2</v>
      </c>
      <c r="Q102" s="143">
        <v>5.3900000000000003E-2</v>
      </c>
      <c r="R102" s="104">
        <v>0.19</v>
      </c>
    </row>
    <row r="103" spans="1:18" s="131" customFormat="1" ht="12.6" customHeight="1">
      <c r="A103" s="101" t="s">
        <v>335</v>
      </c>
      <c r="B103" s="102">
        <v>40716</v>
      </c>
      <c r="C103" s="102">
        <v>44396</v>
      </c>
      <c r="D103" s="103"/>
      <c r="E103" s="104">
        <v>50000000</v>
      </c>
      <c r="F103" s="201">
        <v>83950000</v>
      </c>
      <c r="G103" s="104">
        <v>50000000</v>
      </c>
      <c r="H103" s="104">
        <v>49698275</v>
      </c>
      <c r="I103" s="104">
        <v>1356725</v>
      </c>
      <c r="J103" s="104">
        <v>0</v>
      </c>
      <c r="K103" s="105">
        <v>96.75</v>
      </c>
      <c r="L103" s="105">
        <v>96.96</v>
      </c>
      <c r="M103" s="105">
        <v>97.82</v>
      </c>
      <c r="N103" s="105">
        <v>97.29</v>
      </c>
      <c r="O103" s="158">
        <v>0.05</v>
      </c>
      <c r="P103" s="107">
        <v>5.4899999999999997E-2</v>
      </c>
      <c r="Q103" s="107">
        <v>5.4199999999999998E-2</v>
      </c>
      <c r="R103" s="104">
        <v>0.22</v>
      </c>
    </row>
    <row r="104" spans="1:18" s="131" customFormat="1" ht="12.6" customHeight="1">
      <c r="A104" s="101" t="s">
        <v>336</v>
      </c>
      <c r="B104" s="102">
        <v>40765</v>
      </c>
      <c r="C104" s="102">
        <v>44396</v>
      </c>
      <c r="D104" s="103"/>
      <c r="E104" s="104">
        <v>50000000</v>
      </c>
      <c r="F104" s="201">
        <v>134800000</v>
      </c>
      <c r="G104" s="104">
        <v>50000000</v>
      </c>
      <c r="H104" s="104">
        <v>49195799.990000002</v>
      </c>
      <c r="I104" s="104">
        <v>954200</v>
      </c>
      <c r="J104" s="104">
        <v>0</v>
      </c>
      <c r="K104" s="105">
        <v>97.51</v>
      </c>
      <c r="L104" s="105">
        <v>97.92</v>
      </c>
      <c r="M104" s="105">
        <v>98.23</v>
      </c>
      <c r="N104" s="105">
        <v>98.09</v>
      </c>
      <c r="O104" s="158">
        <v>0.05</v>
      </c>
      <c r="P104" s="107">
        <v>5.3900000000000003E-2</v>
      </c>
      <c r="Q104" s="107">
        <v>5.3100000000000001E-2</v>
      </c>
      <c r="R104" s="104">
        <v>0.18</v>
      </c>
    </row>
    <row r="105" spans="1:18" s="131" customFormat="1" ht="12.6" customHeight="1">
      <c r="A105" s="144" t="s">
        <v>339</v>
      </c>
      <c r="B105" s="102">
        <v>40821</v>
      </c>
      <c r="C105" s="102">
        <v>44396</v>
      </c>
      <c r="D105" s="103"/>
      <c r="E105" s="104">
        <v>55000000</v>
      </c>
      <c r="F105" s="201">
        <v>105650000</v>
      </c>
      <c r="G105" s="104">
        <v>55000000</v>
      </c>
      <c r="H105" s="104">
        <v>54680400</v>
      </c>
      <c r="I105" s="104">
        <v>908100</v>
      </c>
      <c r="J105" s="104">
        <v>0</v>
      </c>
      <c r="K105" s="105">
        <v>97.66</v>
      </c>
      <c r="L105" s="105">
        <v>97.85</v>
      </c>
      <c r="M105" s="105">
        <v>99.71</v>
      </c>
      <c r="N105" s="105">
        <v>98.35</v>
      </c>
      <c r="O105" s="158">
        <v>0.05</v>
      </c>
      <c r="P105" s="107">
        <v>5.3800000000000001E-2</v>
      </c>
      <c r="Q105" s="107">
        <v>5.28E-2</v>
      </c>
      <c r="R105" s="104">
        <v>0.2</v>
      </c>
    </row>
    <row r="106" spans="1:18" s="131" customFormat="1" ht="12.6" customHeight="1">
      <c r="A106" s="144" t="s">
        <v>340</v>
      </c>
      <c r="B106" s="102">
        <v>40891</v>
      </c>
      <c r="C106" s="102">
        <v>44396</v>
      </c>
      <c r="D106" s="103"/>
      <c r="E106" s="104">
        <v>60000000</v>
      </c>
      <c r="F106" s="201">
        <v>104015000</v>
      </c>
      <c r="G106" s="104">
        <v>65000000</v>
      </c>
      <c r="H106" s="104">
        <v>65194151.009999998</v>
      </c>
      <c r="I106" s="104">
        <v>1118849</v>
      </c>
      <c r="J106" s="104">
        <v>0</v>
      </c>
      <c r="K106" s="105">
        <v>97.61</v>
      </c>
      <c r="L106" s="105">
        <v>97.61</v>
      </c>
      <c r="M106" s="105">
        <v>99.39</v>
      </c>
      <c r="N106" s="105">
        <v>98.28</v>
      </c>
      <c r="O106" s="158">
        <v>0.05</v>
      </c>
      <c r="P106" s="107">
        <v>5.3900000000000003E-2</v>
      </c>
      <c r="Q106" s="107">
        <v>5.2999999999999999E-2</v>
      </c>
      <c r="R106" s="104">
        <v>0.22</v>
      </c>
    </row>
    <row r="107" spans="1:18" s="131" customFormat="1" ht="12.75" customHeight="1">
      <c r="A107" s="90" t="s">
        <v>156</v>
      </c>
      <c r="B107" s="239"/>
      <c r="C107" s="240">
        <v>44753</v>
      </c>
      <c r="D107" s="93">
        <v>3834</v>
      </c>
      <c r="E107" s="241">
        <f>E108+E109+E110+E111+E112+E113</f>
        <v>305000000</v>
      </c>
      <c r="F107" s="241">
        <f>F108+F109+F110+F111+F112+F113</f>
        <v>993475000</v>
      </c>
      <c r="G107" s="241">
        <f>G108+G109+G110+G111+G112+G113</f>
        <v>305000000</v>
      </c>
      <c r="H107" s="242"/>
      <c r="I107" s="214"/>
      <c r="J107" s="243"/>
      <c r="K107" s="213"/>
      <c r="L107" s="213"/>
      <c r="M107" s="213"/>
      <c r="N107" s="213"/>
      <c r="O107" s="244">
        <v>0.05</v>
      </c>
      <c r="P107" s="213"/>
      <c r="Q107" s="213"/>
      <c r="R107" s="213"/>
    </row>
    <row r="108" spans="1:18" s="131" customFormat="1" ht="12.6" customHeight="1">
      <c r="A108" s="101" t="s">
        <v>332</v>
      </c>
      <c r="B108" s="102">
        <v>40919</v>
      </c>
      <c r="C108" s="102">
        <v>44753</v>
      </c>
      <c r="D108" s="103"/>
      <c r="E108" s="104">
        <v>50000000</v>
      </c>
      <c r="F108" s="104">
        <v>136340000</v>
      </c>
      <c r="G108" s="104">
        <v>50000000</v>
      </c>
      <c r="H108" s="245">
        <v>48865160.009999998</v>
      </c>
      <c r="I108" s="245">
        <v>1134839.99</v>
      </c>
      <c r="J108" s="246">
        <v>0</v>
      </c>
      <c r="K108" s="247">
        <v>97.05</v>
      </c>
      <c r="L108" s="247">
        <v>97.45</v>
      </c>
      <c r="M108" s="247">
        <v>98.84</v>
      </c>
      <c r="N108" s="247">
        <v>97.73</v>
      </c>
      <c r="O108" s="158">
        <v>0.05</v>
      </c>
      <c r="P108" s="248">
        <v>5.4399999999999997E-2</v>
      </c>
      <c r="Q108" s="248">
        <v>5.3499999999999999E-2</v>
      </c>
      <c r="R108" s="247">
        <v>0.22</v>
      </c>
    </row>
    <row r="109" spans="1:18" s="131" customFormat="1" ht="12.6" customHeight="1">
      <c r="A109" s="101" t="s">
        <v>333</v>
      </c>
      <c r="B109" s="102">
        <v>40982</v>
      </c>
      <c r="C109" s="102">
        <v>44753</v>
      </c>
      <c r="D109" s="103"/>
      <c r="E109" s="104">
        <v>55000000</v>
      </c>
      <c r="F109" s="104">
        <v>159590000</v>
      </c>
      <c r="G109" s="104">
        <v>55000000</v>
      </c>
      <c r="H109" s="245">
        <v>55968530.009999998</v>
      </c>
      <c r="I109" s="104">
        <v>0</v>
      </c>
      <c r="J109" s="249">
        <v>495530.02</v>
      </c>
      <c r="K109" s="247">
        <v>100.27</v>
      </c>
      <c r="L109" s="247">
        <v>100.72</v>
      </c>
      <c r="M109" s="247">
        <v>101.34</v>
      </c>
      <c r="N109" s="247">
        <v>100.9</v>
      </c>
      <c r="O109" s="158">
        <v>0.05</v>
      </c>
      <c r="P109" s="248">
        <v>5.0299999999999997E-2</v>
      </c>
      <c r="Q109" s="248">
        <v>4.9500000000000002E-2</v>
      </c>
      <c r="R109" s="247">
        <v>0.15</v>
      </c>
    </row>
    <row r="110" spans="1:18" s="131" customFormat="1" ht="12.6" customHeight="1">
      <c r="A110" s="101" t="s">
        <v>334</v>
      </c>
      <c r="B110" s="102">
        <v>41108</v>
      </c>
      <c r="C110" s="102">
        <v>44753</v>
      </c>
      <c r="D110" s="103"/>
      <c r="E110" s="104">
        <v>40000000</v>
      </c>
      <c r="F110" s="104">
        <v>196350000</v>
      </c>
      <c r="G110" s="104">
        <v>40000000</v>
      </c>
      <c r="H110" s="245">
        <v>41067699.990000002</v>
      </c>
      <c r="I110" s="104">
        <v>0</v>
      </c>
      <c r="J110" s="249">
        <v>1027699.99</v>
      </c>
      <c r="K110" s="247">
        <v>101.57</v>
      </c>
      <c r="L110" s="247">
        <v>102.39</v>
      </c>
      <c r="M110" s="247">
        <v>102.77</v>
      </c>
      <c r="N110" s="247">
        <v>102.57</v>
      </c>
      <c r="O110" s="158">
        <v>0.05</v>
      </c>
      <c r="P110" s="248">
        <v>4.8599999999999997E-2</v>
      </c>
      <c r="Q110" s="248">
        <v>4.7300000000000002E-2</v>
      </c>
      <c r="R110" s="247">
        <v>0.16</v>
      </c>
    </row>
    <row r="111" spans="1:18" s="131" customFormat="1" ht="12.6" customHeight="1">
      <c r="A111" s="101" t="s">
        <v>335</v>
      </c>
      <c r="B111" s="102">
        <v>41136</v>
      </c>
      <c r="C111" s="102">
        <v>44753</v>
      </c>
      <c r="D111" s="103"/>
      <c r="E111" s="104">
        <v>50000000</v>
      </c>
      <c r="F111" s="104">
        <v>273650000</v>
      </c>
      <c r="G111" s="104">
        <v>50000000</v>
      </c>
      <c r="H111" s="245">
        <v>53974500</v>
      </c>
      <c r="I111" s="104">
        <v>0</v>
      </c>
      <c r="J111" s="249">
        <v>3734499.99</v>
      </c>
      <c r="K111" s="247">
        <v>106.17</v>
      </c>
      <c r="L111" s="247">
        <v>107.19</v>
      </c>
      <c r="M111" s="247">
        <v>107.69</v>
      </c>
      <c r="N111" s="247">
        <v>107.47</v>
      </c>
      <c r="O111" s="158">
        <v>0.05</v>
      </c>
      <c r="P111" s="248">
        <v>4.2700000000000002E-2</v>
      </c>
      <c r="Q111" s="248">
        <v>4.1200000000000001E-2</v>
      </c>
      <c r="R111" s="247">
        <v>0.08</v>
      </c>
    </row>
    <row r="112" spans="1:18" s="131" customFormat="1" ht="12.6" customHeight="1">
      <c r="A112" s="101" t="s">
        <v>336</v>
      </c>
      <c r="B112" s="102">
        <v>41178</v>
      </c>
      <c r="C112" s="102">
        <v>44753</v>
      </c>
      <c r="D112" s="103"/>
      <c r="E112" s="104">
        <v>55000000</v>
      </c>
      <c r="F112" s="104">
        <v>153195000</v>
      </c>
      <c r="G112" s="104">
        <v>55000000</v>
      </c>
      <c r="H112" s="245">
        <v>62457425.030000001</v>
      </c>
      <c r="I112" s="104">
        <v>0</v>
      </c>
      <c r="J112" s="249">
        <v>6879925.0199999996</v>
      </c>
      <c r="K112" s="247">
        <v>111.82</v>
      </c>
      <c r="L112" s="247">
        <v>112.25</v>
      </c>
      <c r="M112" s="247">
        <v>114.21</v>
      </c>
      <c r="N112" s="247">
        <v>112.51</v>
      </c>
      <c r="O112" s="158">
        <v>0.05</v>
      </c>
      <c r="P112" s="248">
        <v>3.5900000000000001E-2</v>
      </c>
      <c r="Q112" s="248">
        <v>3.5099999999999999E-2</v>
      </c>
      <c r="R112" s="247">
        <v>0.04</v>
      </c>
    </row>
    <row r="113" spans="1:18" s="131" customFormat="1" ht="12.6" customHeight="1">
      <c r="A113" s="144" t="s">
        <v>339</v>
      </c>
      <c r="B113" s="102">
        <v>41241</v>
      </c>
      <c r="C113" s="102">
        <v>44753</v>
      </c>
      <c r="D113" s="109"/>
      <c r="E113" s="104">
        <v>55000000</v>
      </c>
      <c r="F113" s="111">
        <v>74350000</v>
      </c>
      <c r="G113" s="104">
        <v>55000000</v>
      </c>
      <c r="H113" s="250">
        <v>63141915</v>
      </c>
      <c r="I113" s="111">
        <v>0</v>
      </c>
      <c r="J113" s="251">
        <v>7085915</v>
      </c>
      <c r="K113" s="252">
        <v>112.6</v>
      </c>
      <c r="L113" s="252">
        <v>112.18</v>
      </c>
      <c r="M113" s="252">
        <v>113.73</v>
      </c>
      <c r="N113" s="252">
        <v>112.88</v>
      </c>
      <c r="O113" s="158">
        <v>0.05</v>
      </c>
      <c r="P113" s="253">
        <v>3.4799999999999998E-2</v>
      </c>
      <c r="Q113" s="253">
        <v>3.4500000000000003E-2</v>
      </c>
      <c r="R113" s="252">
        <v>0.04</v>
      </c>
    </row>
    <row r="114" spans="1:18" s="131" customFormat="1" ht="12.6" customHeight="1">
      <c r="A114" s="90" t="s">
        <v>157</v>
      </c>
      <c r="B114" s="239"/>
      <c r="C114" s="240">
        <v>45116</v>
      </c>
      <c r="D114" s="93">
        <v>3833</v>
      </c>
      <c r="E114" s="241">
        <f>E115+E116+E117+E118+E119+E120+E121+E122</f>
        <v>400000000</v>
      </c>
      <c r="F114" s="241">
        <f>F115+F116+F117+F118+F119+F120+F121+F122</f>
        <v>822729400</v>
      </c>
      <c r="G114" s="241">
        <f>G115+G116+G117+G118+G119+G120+G121+G122</f>
        <v>350000000</v>
      </c>
      <c r="H114" s="242"/>
      <c r="I114" s="214"/>
      <c r="J114" s="243"/>
      <c r="K114" s="254"/>
      <c r="L114" s="254"/>
      <c r="M114" s="254"/>
      <c r="N114" s="254"/>
      <c r="O114" s="244">
        <v>0.04</v>
      </c>
      <c r="P114" s="213"/>
      <c r="Q114" s="213"/>
      <c r="R114" s="254"/>
    </row>
    <row r="115" spans="1:18" s="131" customFormat="1" ht="12.6" customHeight="1">
      <c r="A115" s="101" t="s">
        <v>332</v>
      </c>
      <c r="B115" s="102">
        <v>41283</v>
      </c>
      <c r="C115" s="102">
        <v>45116</v>
      </c>
      <c r="D115" s="103"/>
      <c r="E115" s="104">
        <v>50000000</v>
      </c>
      <c r="F115" s="104">
        <v>177139000</v>
      </c>
      <c r="G115" s="104">
        <v>50000000</v>
      </c>
      <c r="H115" s="245">
        <v>52620402.200000003</v>
      </c>
      <c r="I115" s="104">
        <v>0</v>
      </c>
      <c r="J115" s="249">
        <v>2620402.2000000002</v>
      </c>
      <c r="K115" s="247">
        <v>104.45</v>
      </c>
      <c r="L115" s="247">
        <v>105.08</v>
      </c>
      <c r="M115" s="247">
        <v>105.71</v>
      </c>
      <c r="N115" s="247">
        <v>105.24</v>
      </c>
      <c r="O115" s="158">
        <v>0.04</v>
      </c>
      <c r="P115" s="248">
        <v>3.5200000000000002E-2</v>
      </c>
      <c r="Q115" s="248">
        <v>3.4299999999999997E-2</v>
      </c>
      <c r="R115" s="247">
        <v>0.03</v>
      </c>
    </row>
    <row r="116" spans="1:18" s="131" customFormat="1" ht="12.6" customHeight="1">
      <c r="A116" s="101" t="s">
        <v>333</v>
      </c>
      <c r="B116" s="102">
        <v>41311</v>
      </c>
      <c r="C116" s="102">
        <v>45116</v>
      </c>
      <c r="D116" s="103"/>
      <c r="E116" s="104">
        <v>50000000</v>
      </c>
      <c r="F116" s="104">
        <v>105660200</v>
      </c>
      <c r="G116" s="104">
        <v>50000000</v>
      </c>
      <c r="H116" s="245">
        <v>53525310</v>
      </c>
      <c r="I116" s="104">
        <v>0</v>
      </c>
      <c r="J116" s="249">
        <v>3370310</v>
      </c>
      <c r="K116" s="247">
        <v>106.03</v>
      </c>
      <c r="L116" s="247">
        <v>106.4</v>
      </c>
      <c r="M116" s="247">
        <v>107.18</v>
      </c>
      <c r="N116" s="247">
        <v>106.74</v>
      </c>
      <c r="O116" s="158">
        <v>0.04</v>
      </c>
      <c r="P116" s="248">
        <v>3.3399999999999999E-2</v>
      </c>
      <c r="Q116" s="248">
        <v>3.2599999999999997E-2</v>
      </c>
      <c r="R116" s="247">
        <v>0.01</v>
      </c>
    </row>
    <row r="117" spans="1:18" s="131" customFormat="1" ht="12.6" customHeight="1">
      <c r="A117" s="101" t="s">
        <v>334</v>
      </c>
      <c r="B117" s="102">
        <v>41346</v>
      </c>
      <c r="C117" s="102">
        <v>45116</v>
      </c>
      <c r="D117" s="103"/>
      <c r="E117" s="104">
        <v>50000000</v>
      </c>
      <c r="F117" s="104">
        <v>100550200</v>
      </c>
      <c r="G117" s="104">
        <v>50000000</v>
      </c>
      <c r="H117" s="245">
        <v>52065859.68</v>
      </c>
      <c r="I117" s="104">
        <v>0</v>
      </c>
      <c r="J117" s="249">
        <v>1720859.68</v>
      </c>
      <c r="K117" s="247">
        <v>102.65</v>
      </c>
      <c r="L117" s="247">
        <v>102.81</v>
      </c>
      <c r="M117" s="247">
        <v>104.3</v>
      </c>
      <c r="N117" s="247">
        <v>103.44</v>
      </c>
      <c r="O117" s="158">
        <v>0.04</v>
      </c>
      <c r="P117" s="248">
        <v>3.7199999999999997E-2</v>
      </c>
      <c r="Q117" s="248">
        <v>3.6299999999999999E-2</v>
      </c>
      <c r="R117" s="247">
        <v>0.01</v>
      </c>
    </row>
    <row r="118" spans="1:18" s="131" customFormat="1" ht="12.6" customHeight="1">
      <c r="A118" s="101" t="s">
        <v>335</v>
      </c>
      <c r="B118" s="102">
        <v>41423</v>
      </c>
      <c r="C118" s="102">
        <v>45116</v>
      </c>
      <c r="D118" s="103"/>
      <c r="E118" s="104">
        <v>50000000</v>
      </c>
      <c r="F118" s="104">
        <v>99840000</v>
      </c>
      <c r="G118" s="104">
        <v>50000000</v>
      </c>
      <c r="H118" s="245">
        <v>53288864</v>
      </c>
      <c r="I118" s="104">
        <v>0</v>
      </c>
      <c r="J118" s="249">
        <v>2523864</v>
      </c>
      <c r="K118" s="247">
        <v>104.17</v>
      </c>
      <c r="L118" s="247">
        <v>104.49</v>
      </c>
      <c r="M118" s="247">
        <v>106.41</v>
      </c>
      <c r="N118" s="247">
        <v>105.05</v>
      </c>
      <c r="O118" s="158">
        <v>0.04</v>
      </c>
      <c r="P118" s="248">
        <v>3.5400000000000001E-2</v>
      </c>
      <c r="Q118" s="248">
        <v>3.4299999999999997E-2</v>
      </c>
      <c r="R118" s="247">
        <v>0.02</v>
      </c>
    </row>
    <row r="119" spans="1:18" s="131" customFormat="1" ht="15.75" customHeight="1">
      <c r="A119" s="101" t="s">
        <v>352</v>
      </c>
      <c r="B119" s="102">
        <v>41479</v>
      </c>
      <c r="C119" s="102">
        <v>45116</v>
      </c>
      <c r="D119" s="103"/>
      <c r="E119" s="104">
        <v>50000000</v>
      </c>
      <c r="F119" s="104">
        <v>58400000</v>
      </c>
      <c r="G119" s="104">
        <v>0</v>
      </c>
      <c r="H119" s="86" t="s">
        <v>140</v>
      </c>
      <c r="I119" s="218" t="s">
        <v>140</v>
      </c>
      <c r="J119" s="88" t="s">
        <v>140</v>
      </c>
      <c r="K119" s="247">
        <v>100.22</v>
      </c>
      <c r="L119" s="85" t="s">
        <v>140</v>
      </c>
      <c r="M119" s="218" t="s">
        <v>140</v>
      </c>
      <c r="N119" s="85" t="s">
        <v>140</v>
      </c>
      <c r="O119" s="158">
        <v>0.04</v>
      </c>
      <c r="P119" s="248">
        <v>4.0099999999999997E-2</v>
      </c>
      <c r="Q119" s="143" t="s">
        <v>140</v>
      </c>
      <c r="R119" s="247">
        <v>0.02</v>
      </c>
    </row>
    <row r="120" spans="1:18" s="131" customFormat="1" ht="15.75" customHeight="1">
      <c r="A120" s="144" t="s">
        <v>339</v>
      </c>
      <c r="B120" s="102">
        <v>41556</v>
      </c>
      <c r="C120" s="102">
        <v>45116</v>
      </c>
      <c r="D120" s="103"/>
      <c r="E120" s="104">
        <v>50000000</v>
      </c>
      <c r="F120" s="104">
        <v>114350000</v>
      </c>
      <c r="G120" s="104">
        <v>50000000</v>
      </c>
      <c r="H120" s="105">
        <v>51505289.990000002</v>
      </c>
      <c r="I120" s="105">
        <v>0</v>
      </c>
      <c r="J120" s="105">
        <v>1000289.99</v>
      </c>
      <c r="K120" s="247">
        <v>101.36</v>
      </c>
      <c r="L120" s="105">
        <v>101.78</v>
      </c>
      <c r="M120" s="105">
        <v>102.44</v>
      </c>
      <c r="N120" s="105">
        <v>102</v>
      </c>
      <c r="O120" s="158">
        <v>0.04</v>
      </c>
      <c r="P120" s="248">
        <v>3.8699999999999998E-2</v>
      </c>
      <c r="Q120" s="107">
        <v>3.7900000000000003E-2</v>
      </c>
      <c r="R120" s="247">
        <v>0.03</v>
      </c>
    </row>
    <row r="121" spans="1:18" s="131" customFormat="1" ht="15.75" customHeight="1">
      <c r="A121" s="144" t="s">
        <v>340</v>
      </c>
      <c r="B121" s="102">
        <v>41598</v>
      </c>
      <c r="C121" s="102">
        <v>45116</v>
      </c>
      <c r="D121" s="103"/>
      <c r="E121" s="104">
        <v>50000000</v>
      </c>
      <c r="F121" s="104">
        <v>86400000</v>
      </c>
      <c r="G121" s="104">
        <v>50000000</v>
      </c>
      <c r="H121" s="105">
        <v>52691085</v>
      </c>
      <c r="I121" s="105">
        <v>0</v>
      </c>
      <c r="J121" s="105">
        <v>1956085</v>
      </c>
      <c r="K121" s="247">
        <v>103.47</v>
      </c>
      <c r="L121" s="105">
        <v>103.58</v>
      </c>
      <c r="M121" s="105">
        <v>104.39</v>
      </c>
      <c r="N121" s="105">
        <v>103.91</v>
      </c>
      <c r="O121" s="158">
        <v>0.04</v>
      </c>
      <c r="P121" s="248">
        <v>3.5999999999999997E-2</v>
      </c>
      <c r="Q121" s="107">
        <v>3.5499999999999997E-2</v>
      </c>
      <c r="R121" s="247">
        <v>0.02</v>
      </c>
    </row>
    <row r="122" spans="1:18" s="131" customFormat="1" ht="15.75" customHeight="1">
      <c r="A122" s="187" t="s">
        <v>346</v>
      </c>
      <c r="B122" s="102">
        <v>41626</v>
      </c>
      <c r="C122" s="102">
        <v>45116</v>
      </c>
      <c r="D122" s="103"/>
      <c r="E122" s="104">
        <v>50000000</v>
      </c>
      <c r="F122" s="104">
        <v>80390000</v>
      </c>
      <c r="G122" s="104">
        <v>50000000</v>
      </c>
      <c r="H122" s="105">
        <v>52780076</v>
      </c>
      <c r="I122" s="105">
        <v>0</v>
      </c>
      <c r="J122" s="105">
        <v>1890076</v>
      </c>
      <c r="K122" s="247">
        <v>103.5</v>
      </c>
      <c r="L122" s="105">
        <v>103.62</v>
      </c>
      <c r="M122" s="105">
        <v>104.11</v>
      </c>
      <c r="N122" s="105">
        <v>103.78</v>
      </c>
      <c r="O122" s="158">
        <v>0.04</v>
      </c>
      <c r="P122" s="248">
        <v>3.5900000000000001E-2</v>
      </c>
      <c r="Q122" s="107">
        <v>3.56E-2</v>
      </c>
      <c r="R122" s="247">
        <v>0.02</v>
      </c>
    </row>
    <row r="123" spans="1:18" s="131" customFormat="1" ht="15.75" customHeight="1">
      <c r="A123" s="90" t="s">
        <v>158</v>
      </c>
      <c r="B123" s="92"/>
      <c r="C123" s="92">
        <v>45488</v>
      </c>
      <c r="D123" s="199">
        <v>3834</v>
      </c>
      <c r="E123" s="94">
        <f>E124+E125+E126+E129+E127+E128+E130</f>
        <v>380000000</v>
      </c>
      <c r="F123" s="94">
        <f>F124+F125+F126+F129+F127+F128+F130</f>
        <v>902040000</v>
      </c>
      <c r="G123" s="94">
        <f>G124+G125+G126+G129+G127+G128+G130</f>
        <v>380000000</v>
      </c>
      <c r="H123" s="97"/>
      <c r="I123" s="97"/>
      <c r="J123" s="97"/>
      <c r="K123" s="254"/>
      <c r="L123" s="255"/>
      <c r="M123" s="255"/>
      <c r="N123" s="255"/>
      <c r="O123" s="244">
        <v>0.04</v>
      </c>
      <c r="P123" s="256"/>
      <c r="Q123" s="99"/>
      <c r="R123" s="254"/>
    </row>
    <row r="124" spans="1:18" s="131" customFormat="1" ht="15.75" customHeight="1">
      <c r="A124" s="101" t="s">
        <v>332</v>
      </c>
      <c r="B124" s="102">
        <v>41654</v>
      </c>
      <c r="C124" s="102">
        <v>45488</v>
      </c>
      <c r="D124" s="103"/>
      <c r="E124" s="104">
        <v>50000000</v>
      </c>
      <c r="F124" s="104">
        <v>94720000</v>
      </c>
      <c r="G124" s="104">
        <v>50000000</v>
      </c>
      <c r="H124" s="105">
        <v>51280776</v>
      </c>
      <c r="I124" s="105">
        <v>0</v>
      </c>
      <c r="J124" s="105">
        <v>1280776</v>
      </c>
      <c r="K124" s="247">
        <v>102.03</v>
      </c>
      <c r="L124" s="105">
        <v>102.31</v>
      </c>
      <c r="M124" s="105">
        <v>103.03</v>
      </c>
      <c r="N124" s="105">
        <v>102.56</v>
      </c>
      <c r="O124" s="158">
        <v>0.04</v>
      </c>
      <c r="P124" s="248">
        <v>3.8100000000000002E-2</v>
      </c>
      <c r="Q124" s="107">
        <v>3.7400000000000003E-2</v>
      </c>
      <c r="R124" s="247">
        <v>0.02</v>
      </c>
    </row>
    <row r="125" spans="1:18" s="131" customFormat="1" ht="15.75" customHeight="1">
      <c r="A125" s="101" t="s">
        <v>333</v>
      </c>
      <c r="B125" s="102">
        <v>41710</v>
      </c>
      <c r="C125" s="102">
        <v>45488</v>
      </c>
      <c r="D125" s="103"/>
      <c r="E125" s="104">
        <v>50000000</v>
      </c>
      <c r="F125" s="104">
        <v>180170000</v>
      </c>
      <c r="G125" s="104">
        <v>50000000</v>
      </c>
      <c r="H125" s="105">
        <v>52414234.979999997</v>
      </c>
      <c r="I125" s="105">
        <v>0</v>
      </c>
      <c r="J125" s="105">
        <v>2109234.9700000002</v>
      </c>
      <c r="K125" s="247">
        <v>103.72</v>
      </c>
      <c r="L125" s="105">
        <v>104.04</v>
      </c>
      <c r="M125" s="105">
        <v>104.46</v>
      </c>
      <c r="N125" s="105">
        <v>104.22</v>
      </c>
      <c r="O125" s="158">
        <v>0.04</v>
      </c>
      <c r="P125" s="248">
        <v>3.5999999999999997E-2</v>
      </c>
      <c r="Q125" s="107">
        <v>3.5499999999999997E-2</v>
      </c>
      <c r="R125" s="247">
        <v>0.04</v>
      </c>
    </row>
    <row r="126" spans="1:18" s="131" customFormat="1" ht="15.75" customHeight="1">
      <c r="A126" s="101" t="s">
        <v>334</v>
      </c>
      <c r="B126" s="102">
        <v>41773</v>
      </c>
      <c r="C126" s="102">
        <v>45488</v>
      </c>
      <c r="D126" s="103"/>
      <c r="E126" s="104">
        <v>50000000</v>
      </c>
      <c r="F126" s="104">
        <v>190865000</v>
      </c>
      <c r="G126" s="104">
        <v>50000000</v>
      </c>
      <c r="H126" s="105">
        <v>54396232.530000001</v>
      </c>
      <c r="I126" s="105">
        <v>0</v>
      </c>
      <c r="J126" s="105">
        <v>3746232.5</v>
      </c>
      <c r="K126" s="247">
        <v>107.04</v>
      </c>
      <c r="L126" s="105">
        <v>107.35</v>
      </c>
      <c r="M126" s="105">
        <v>107.98</v>
      </c>
      <c r="N126" s="105">
        <v>107.49</v>
      </c>
      <c r="O126" s="158">
        <v>0.04</v>
      </c>
      <c r="P126" s="248">
        <v>3.2199999999999999E-2</v>
      </c>
      <c r="Q126" s="107">
        <v>3.1600000000000003E-2</v>
      </c>
      <c r="R126" s="247">
        <v>0.05</v>
      </c>
    </row>
    <row r="127" spans="1:18" s="131" customFormat="1" ht="15.75" customHeight="1">
      <c r="A127" s="101" t="s">
        <v>335</v>
      </c>
      <c r="B127" s="102">
        <v>41899</v>
      </c>
      <c r="C127" s="102">
        <v>45488</v>
      </c>
      <c r="D127" s="103"/>
      <c r="E127" s="104">
        <v>60000000</v>
      </c>
      <c r="F127" s="104">
        <v>115750000</v>
      </c>
      <c r="G127" s="104">
        <v>60000000</v>
      </c>
      <c r="H127" s="105">
        <v>65026385</v>
      </c>
      <c r="I127" s="105">
        <v>0</v>
      </c>
      <c r="J127" s="105">
        <v>4606385</v>
      </c>
      <c r="K127" s="247">
        <v>107.22</v>
      </c>
      <c r="L127" s="105">
        <v>107.35</v>
      </c>
      <c r="M127" s="105">
        <v>108.28</v>
      </c>
      <c r="N127" s="105">
        <v>107.68</v>
      </c>
      <c r="O127" s="158">
        <v>0.04</v>
      </c>
      <c r="P127" s="248">
        <v>3.1699999999999999E-2</v>
      </c>
      <c r="Q127" s="107">
        <v>3.1199999999999999E-2</v>
      </c>
      <c r="R127" s="247">
        <v>0.04</v>
      </c>
    </row>
    <row r="128" spans="1:18" s="131" customFormat="1" ht="15.75" customHeight="1">
      <c r="A128" s="101" t="s">
        <v>336</v>
      </c>
      <c r="B128" s="102">
        <v>41934</v>
      </c>
      <c r="C128" s="102">
        <v>45488</v>
      </c>
      <c r="D128" s="103"/>
      <c r="E128" s="104">
        <v>55000000</v>
      </c>
      <c r="F128" s="104">
        <v>78400000</v>
      </c>
      <c r="G128" s="104">
        <v>55000000</v>
      </c>
      <c r="H128" s="105">
        <v>58003640</v>
      </c>
      <c r="I128" s="105">
        <v>0</v>
      </c>
      <c r="J128" s="105">
        <v>2409640</v>
      </c>
      <c r="K128" s="247">
        <v>103.82</v>
      </c>
      <c r="L128" s="105">
        <v>103.55</v>
      </c>
      <c r="M128" s="105">
        <v>105.78</v>
      </c>
      <c r="N128" s="105">
        <v>104.38</v>
      </c>
      <c r="O128" s="158">
        <v>0.04</v>
      </c>
      <c r="P128" s="248">
        <v>3.5700000000000003E-2</v>
      </c>
      <c r="Q128" s="107">
        <v>3.5000000000000003E-2</v>
      </c>
      <c r="R128" s="247">
        <v>0.03</v>
      </c>
    </row>
    <row r="129" spans="1:18" s="131" customFormat="1" ht="15.75" customHeight="1">
      <c r="A129" s="144" t="s">
        <v>339</v>
      </c>
      <c r="B129" s="102">
        <v>41962</v>
      </c>
      <c r="C129" s="102">
        <v>45488</v>
      </c>
      <c r="D129" s="103"/>
      <c r="E129" s="104">
        <v>60000000</v>
      </c>
      <c r="F129" s="104">
        <v>139615000</v>
      </c>
      <c r="G129" s="104">
        <v>60000000</v>
      </c>
      <c r="H129" s="105">
        <v>62861909</v>
      </c>
      <c r="I129" s="105">
        <v>0</v>
      </c>
      <c r="J129" s="105">
        <v>2027909</v>
      </c>
      <c r="K129" s="247">
        <v>102.85</v>
      </c>
      <c r="L129" s="105">
        <v>103.1</v>
      </c>
      <c r="M129" s="105">
        <v>103.81</v>
      </c>
      <c r="N129" s="105">
        <v>103.38</v>
      </c>
      <c r="O129" s="158">
        <v>0.04</v>
      </c>
      <c r="P129" s="248">
        <v>3.6900000000000002E-2</v>
      </c>
      <c r="Q129" s="107">
        <v>3.6200000000000003E-2</v>
      </c>
      <c r="R129" s="247">
        <v>0.02</v>
      </c>
    </row>
    <row r="130" spans="1:18" s="131" customFormat="1" ht="15.75" customHeight="1">
      <c r="A130" s="144" t="s">
        <v>340</v>
      </c>
      <c r="B130" s="108">
        <v>41983</v>
      </c>
      <c r="C130" s="102">
        <v>45488</v>
      </c>
      <c r="D130" s="109"/>
      <c r="E130" s="111">
        <v>55000000</v>
      </c>
      <c r="F130" s="111">
        <v>102520000</v>
      </c>
      <c r="G130" s="111">
        <v>55000000</v>
      </c>
      <c r="H130" s="110">
        <v>61033950.009999998</v>
      </c>
      <c r="I130" s="110">
        <v>0</v>
      </c>
      <c r="J130" s="110">
        <v>5142950</v>
      </c>
      <c r="K130" s="252">
        <v>108.48</v>
      </c>
      <c r="L130" s="110">
        <v>109.22</v>
      </c>
      <c r="M130" s="110">
        <v>109.61</v>
      </c>
      <c r="N130" s="110">
        <v>109.35</v>
      </c>
      <c r="O130" s="158">
        <v>0.04</v>
      </c>
      <c r="P130" s="253">
        <v>0.03</v>
      </c>
      <c r="Q130" s="112">
        <v>2.9000000000000001E-2</v>
      </c>
      <c r="R130" s="252">
        <v>0.02</v>
      </c>
    </row>
    <row r="131" spans="1:18" s="131" customFormat="1" ht="15.75" customHeight="1">
      <c r="A131" s="90" t="s">
        <v>159</v>
      </c>
      <c r="B131" s="92"/>
      <c r="C131" s="92">
        <v>45852</v>
      </c>
      <c r="D131" s="199">
        <v>3834</v>
      </c>
      <c r="E131" s="94">
        <f>E132</f>
        <v>50000000</v>
      </c>
      <c r="F131" s="94">
        <f>F132</f>
        <v>181030000</v>
      </c>
      <c r="G131" s="94">
        <f>G132</f>
        <v>50000000</v>
      </c>
      <c r="H131" s="97"/>
      <c r="I131" s="97"/>
      <c r="J131" s="97"/>
      <c r="K131" s="254"/>
      <c r="L131" s="255"/>
      <c r="M131" s="255"/>
      <c r="N131" s="255"/>
      <c r="O131" s="244">
        <v>3.1E-2</v>
      </c>
      <c r="P131" s="256"/>
      <c r="Q131" s="99"/>
      <c r="R131" s="254"/>
    </row>
    <row r="132" spans="1:18" s="131" customFormat="1" ht="15.75" customHeight="1">
      <c r="A132" s="101" t="s">
        <v>332</v>
      </c>
      <c r="B132" s="102">
        <v>42018</v>
      </c>
      <c r="C132" s="102">
        <v>45852</v>
      </c>
      <c r="D132" s="103"/>
      <c r="E132" s="104">
        <v>50000000</v>
      </c>
      <c r="F132" s="104">
        <v>181030000</v>
      </c>
      <c r="G132" s="104">
        <v>50000000</v>
      </c>
      <c r="H132" s="105">
        <v>50121100</v>
      </c>
      <c r="I132" s="105">
        <v>0</v>
      </c>
      <c r="J132" s="105">
        <v>121100</v>
      </c>
      <c r="K132" s="247">
        <v>99.57</v>
      </c>
      <c r="L132" s="105">
        <v>100.12</v>
      </c>
      <c r="M132" s="105">
        <v>100.54</v>
      </c>
      <c r="N132" s="105">
        <v>100.24</v>
      </c>
      <c r="O132" s="158">
        <v>3.1E-2</v>
      </c>
      <c r="P132" s="248">
        <v>3.1699999999999999E-2</v>
      </c>
      <c r="Q132" s="107">
        <v>3.09E-2</v>
      </c>
      <c r="R132" s="247">
        <v>0.01</v>
      </c>
    </row>
    <row r="133" spans="1:18" s="131" customFormat="1" ht="15.75" customHeight="1">
      <c r="A133" s="90" t="s">
        <v>160</v>
      </c>
      <c r="B133" s="92"/>
      <c r="C133" s="92">
        <v>46230</v>
      </c>
      <c r="D133" s="199">
        <v>3834</v>
      </c>
      <c r="E133" s="94">
        <f>E134+E135</f>
        <v>300000000</v>
      </c>
      <c r="F133" s="94">
        <f>F134+F135</f>
        <v>458300000</v>
      </c>
      <c r="G133" s="94">
        <f>G134+G135</f>
        <v>300000000</v>
      </c>
      <c r="H133" s="97"/>
      <c r="I133" s="97"/>
      <c r="J133" s="97"/>
      <c r="K133" s="254"/>
      <c r="L133" s="255"/>
      <c r="M133" s="255"/>
      <c r="N133" s="255"/>
      <c r="O133" s="244">
        <v>2.2499999999999999E-2</v>
      </c>
      <c r="P133" s="256"/>
      <c r="Q133" s="99"/>
      <c r="R133" s="254"/>
    </row>
    <row r="134" spans="1:18" s="131" customFormat="1" ht="15.75" customHeight="1">
      <c r="A134" s="101" t="s">
        <v>332</v>
      </c>
      <c r="B134" s="102">
        <v>42396</v>
      </c>
      <c r="C134" s="102">
        <v>46230</v>
      </c>
      <c r="D134" s="103"/>
      <c r="E134" s="104">
        <v>200000000</v>
      </c>
      <c r="F134" s="104">
        <v>225200000</v>
      </c>
      <c r="G134" s="104">
        <v>200000000</v>
      </c>
      <c r="H134" s="105">
        <v>194187515.00999999</v>
      </c>
      <c r="I134" s="105">
        <v>5812484.9900000002</v>
      </c>
      <c r="J134" s="105">
        <v>0</v>
      </c>
      <c r="K134" s="247">
        <v>96.92</v>
      </c>
      <c r="L134" s="105">
        <v>95.47</v>
      </c>
      <c r="M134" s="105">
        <v>97.9</v>
      </c>
      <c r="N134" s="105">
        <v>97.09</v>
      </c>
      <c r="O134" s="158">
        <v>2.2499999999999999E-2</v>
      </c>
      <c r="P134" s="248">
        <v>2.5999999999999999E-2</v>
      </c>
      <c r="Q134" s="107">
        <v>2.58E-2</v>
      </c>
      <c r="R134" s="247">
        <v>0.01</v>
      </c>
    </row>
    <row r="135" spans="1:18" s="131" customFormat="1" ht="15.75" customHeight="1">
      <c r="A135" s="101" t="s">
        <v>333</v>
      </c>
      <c r="B135" s="102">
        <v>42508</v>
      </c>
      <c r="C135" s="102">
        <v>46230</v>
      </c>
      <c r="D135" s="258"/>
      <c r="E135" s="104">
        <v>100000000</v>
      </c>
      <c r="F135" s="104">
        <v>233100000</v>
      </c>
      <c r="G135" s="104">
        <v>100000000</v>
      </c>
      <c r="H135" s="105">
        <v>99371024.980000004</v>
      </c>
      <c r="I135" s="105">
        <v>1318975.01</v>
      </c>
      <c r="J135" s="105">
        <v>0</v>
      </c>
      <c r="K135" s="247">
        <v>97.81</v>
      </c>
      <c r="L135" s="105">
        <v>98.2</v>
      </c>
      <c r="M135" s="105">
        <v>99.3</v>
      </c>
      <c r="N135" s="105">
        <v>98.68</v>
      </c>
      <c r="O135" s="158">
        <v>2.2499999999999999E-2</v>
      </c>
      <c r="P135" s="248">
        <v>2.5100000000000001E-2</v>
      </c>
      <c r="Q135" s="107">
        <v>2.41E-2</v>
      </c>
      <c r="R135" s="247">
        <v>0</v>
      </c>
    </row>
    <row r="136" spans="1:18" s="257" customFormat="1" ht="15.75" customHeight="1">
      <c r="A136" s="259" t="s">
        <v>161</v>
      </c>
      <c r="B136" s="260"/>
      <c r="C136" s="261">
        <v>46593</v>
      </c>
      <c r="D136" s="262">
        <v>3833</v>
      </c>
      <c r="E136" s="263">
        <f>E137+E138</f>
        <v>150000000</v>
      </c>
      <c r="F136" s="263">
        <f>F137+F138</f>
        <v>403250000</v>
      </c>
      <c r="G136" s="263">
        <f>G137+G138</f>
        <v>150000000</v>
      </c>
      <c r="H136" s="264"/>
      <c r="I136" s="264"/>
      <c r="J136" s="264"/>
      <c r="K136" s="254"/>
      <c r="L136" s="264"/>
      <c r="M136" s="264"/>
      <c r="N136" s="264"/>
      <c r="O136" s="265">
        <v>1.95E-2</v>
      </c>
      <c r="P136" s="256"/>
      <c r="Q136" s="266"/>
      <c r="R136" s="254"/>
    </row>
    <row r="137" spans="1:18" s="131" customFormat="1" ht="15.75" customHeight="1">
      <c r="A137" s="101" t="s">
        <v>332</v>
      </c>
      <c r="B137" s="102">
        <v>42760</v>
      </c>
      <c r="C137" s="267">
        <v>46593</v>
      </c>
      <c r="D137" s="258"/>
      <c r="E137" s="104">
        <v>50000000</v>
      </c>
      <c r="F137" s="104">
        <v>211000000</v>
      </c>
      <c r="G137" s="104">
        <v>50000000</v>
      </c>
      <c r="H137" s="105">
        <v>50918765.009999998</v>
      </c>
      <c r="I137" s="105">
        <v>0</v>
      </c>
      <c r="J137" s="105">
        <v>918765.01</v>
      </c>
      <c r="K137" s="247">
        <v>101.12</v>
      </c>
      <c r="L137" s="105">
        <v>101.45</v>
      </c>
      <c r="M137" s="105">
        <v>102.39</v>
      </c>
      <c r="N137" s="105">
        <v>101.84</v>
      </c>
      <c r="O137" s="158">
        <v>1.95E-2</v>
      </c>
      <c r="P137" s="248">
        <v>1.84E-2</v>
      </c>
      <c r="Q137" s="107">
        <v>1.7600000000000001E-2</v>
      </c>
      <c r="R137" s="247">
        <v>0</v>
      </c>
    </row>
    <row r="138" spans="1:18" s="131" customFormat="1" ht="15.75" customHeight="1">
      <c r="A138" s="101" t="s">
        <v>333</v>
      </c>
      <c r="B138" s="108">
        <v>42816</v>
      </c>
      <c r="C138" s="268">
        <v>46593</v>
      </c>
      <c r="D138" s="258"/>
      <c r="E138" s="104">
        <v>100000000</v>
      </c>
      <c r="F138" s="104">
        <v>192250000</v>
      </c>
      <c r="G138" s="104">
        <v>100000000</v>
      </c>
      <c r="H138" s="105">
        <v>101770134.93000001</v>
      </c>
      <c r="I138" s="105">
        <v>0</v>
      </c>
      <c r="J138" s="105">
        <v>1470134.96</v>
      </c>
      <c r="K138" s="247">
        <v>101</v>
      </c>
      <c r="L138" s="105">
        <v>101.14</v>
      </c>
      <c r="M138" s="105">
        <v>102.08</v>
      </c>
      <c r="N138" s="105">
        <v>101.47</v>
      </c>
      <c r="O138" s="158">
        <v>1.95E-2</v>
      </c>
      <c r="P138" s="248">
        <v>1.8499999999999999E-2</v>
      </c>
      <c r="Q138" s="107">
        <v>1.7999999999999999E-2</v>
      </c>
      <c r="R138" s="247">
        <v>0</v>
      </c>
    </row>
    <row r="139" spans="1:18" s="131" customFormat="1" ht="13.5" customHeight="1">
      <c r="A139" s="269" t="s">
        <v>353</v>
      </c>
      <c r="B139" s="270"/>
      <c r="C139" s="270"/>
      <c r="D139" s="271"/>
      <c r="E139" s="116">
        <f>+E89+E99+E107+E114+E123+E131+E133+E136</f>
        <v>2200000000</v>
      </c>
      <c r="F139" s="116">
        <f>+F89+F99+F107+F114+F123+F131+F133+F136</f>
        <v>5395099400</v>
      </c>
      <c r="G139" s="116">
        <f>+G89+G99+G107+G114+G123+G131+G133+G136</f>
        <v>2171010000</v>
      </c>
      <c r="H139" s="116">
        <f>SUM(H89:H138)</f>
        <v>2207388163.3400002</v>
      </c>
      <c r="I139" s="116">
        <f>SUM(I89:I138)</f>
        <v>38649493.029999994</v>
      </c>
      <c r="J139" s="116">
        <f>SUM(J89:J138)</f>
        <v>58138584.329999998</v>
      </c>
      <c r="K139" s="117"/>
      <c r="L139" s="117"/>
      <c r="M139" s="117"/>
      <c r="N139" s="117"/>
      <c r="O139" s="118"/>
      <c r="P139" s="118"/>
      <c r="Q139" s="118"/>
      <c r="R139" s="119"/>
    </row>
    <row r="140" spans="1:18" s="131" customFormat="1" ht="14.25" customHeight="1">
      <c r="A140" s="163" t="s">
        <v>354</v>
      </c>
      <c r="B140" s="164"/>
      <c r="C140" s="164"/>
      <c r="D140" s="164"/>
      <c r="E140" s="272">
        <f t="shared" ref="E140:J140" si="1">SUM(+E81+E139)</f>
        <v>3025000000</v>
      </c>
      <c r="F140" s="272">
        <f t="shared" si="1"/>
        <v>7204325852</v>
      </c>
      <c r="G140" s="272">
        <f t="shared" si="1"/>
        <v>2854210000</v>
      </c>
      <c r="H140" s="272">
        <f t="shared" si="1"/>
        <v>2865656320</v>
      </c>
      <c r="I140" s="272">
        <f t="shared" si="1"/>
        <v>77962481.379999995</v>
      </c>
      <c r="J140" s="272">
        <f t="shared" si="1"/>
        <v>67627439.329999998</v>
      </c>
      <c r="K140" s="273"/>
      <c r="L140" s="273"/>
      <c r="M140" s="273"/>
      <c r="N140" s="274"/>
      <c r="O140" s="164"/>
      <c r="P140" s="274"/>
      <c r="Q140" s="164"/>
      <c r="R140" s="275"/>
    </row>
    <row r="141" spans="1:18" s="131" customFormat="1" ht="12.75" customHeight="1">
      <c r="A141" s="163" t="s">
        <v>355</v>
      </c>
      <c r="B141" s="164"/>
      <c r="C141" s="164"/>
      <c r="D141" s="164"/>
      <c r="E141" s="272">
        <f t="shared" ref="E141:J141" si="2">SUM(+E140+E52)</f>
        <v>5075000000</v>
      </c>
      <c r="F141" s="272">
        <f t="shared" si="2"/>
        <v>11161235852</v>
      </c>
      <c r="G141" s="272">
        <f t="shared" si="2"/>
        <v>4580710000</v>
      </c>
      <c r="H141" s="272">
        <f t="shared" si="2"/>
        <v>4636870155.1700001</v>
      </c>
      <c r="I141" s="272">
        <f t="shared" si="2"/>
        <v>78204841.379999995</v>
      </c>
      <c r="J141" s="272">
        <f t="shared" si="2"/>
        <v>107143234.48999999</v>
      </c>
      <c r="K141" s="276" t="s">
        <v>5</v>
      </c>
      <c r="L141" s="276"/>
      <c r="M141" s="276"/>
      <c r="N141" s="277" t="s">
        <v>5</v>
      </c>
      <c r="O141" s="164"/>
      <c r="P141" s="275"/>
      <c r="Q141" s="278"/>
      <c r="R141" s="275"/>
    </row>
    <row r="142" spans="1:18" s="210" customFormat="1" ht="14.25" customHeight="1">
      <c r="A142" s="165" t="s">
        <v>356</v>
      </c>
      <c r="B142" s="87"/>
      <c r="C142" s="87"/>
      <c r="D142" s="87"/>
      <c r="E142" s="87"/>
      <c r="F142" s="166" t="s">
        <v>5</v>
      </c>
      <c r="G142" s="131"/>
      <c r="H142" s="131"/>
      <c r="I142" s="131"/>
      <c r="J142" s="168"/>
      <c r="K142" s="131"/>
      <c r="L142" s="131"/>
      <c r="M142" s="131"/>
      <c r="N142" s="131"/>
      <c r="O142" s="131"/>
      <c r="P142" s="131"/>
      <c r="Q142" s="131"/>
      <c r="R142" s="131"/>
    </row>
    <row r="143" spans="1:18" s="210" customFormat="1" ht="13.5" customHeight="1">
      <c r="A143" s="165" t="s">
        <v>357</v>
      </c>
      <c r="B143" s="87"/>
      <c r="C143" s="87"/>
      <c r="D143" s="87"/>
      <c r="E143" s="87"/>
      <c r="F143" s="166"/>
      <c r="G143" s="131"/>
      <c r="H143" s="131"/>
      <c r="I143" s="131"/>
      <c r="J143" s="168"/>
      <c r="K143" s="131"/>
      <c r="L143" s="131"/>
      <c r="M143" s="131"/>
      <c r="N143" s="131"/>
      <c r="O143" s="131"/>
      <c r="P143" s="131"/>
      <c r="Q143" s="131"/>
      <c r="R143" s="131"/>
    </row>
    <row r="144" spans="1:18" s="210" customFormat="1" ht="6" customHeight="1">
      <c r="A144" s="165"/>
      <c r="B144" s="87"/>
      <c r="C144" s="87"/>
      <c r="D144" s="87"/>
      <c r="E144" s="87"/>
      <c r="F144" s="166"/>
      <c r="G144" s="131"/>
      <c r="H144" s="131"/>
      <c r="I144" s="131"/>
      <c r="J144" s="168"/>
      <c r="K144" s="131"/>
      <c r="L144" s="131"/>
      <c r="M144" s="131"/>
      <c r="N144" s="131"/>
      <c r="O144" s="131"/>
      <c r="P144" s="131"/>
      <c r="Q144" s="131"/>
      <c r="R144" s="131"/>
    </row>
    <row r="145" spans="1:18" s="131" customFormat="1" ht="12.6" customHeight="1">
      <c r="A145" s="169" t="s">
        <v>344</v>
      </c>
      <c r="B145" s="87"/>
      <c r="C145" s="87"/>
      <c r="D145" s="87"/>
      <c r="E145" s="89"/>
      <c r="F145" s="166"/>
      <c r="J145" s="168"/>
      <c r="P145" s="170"/>
    </row>
    <row r="146" spans="1:18" s="131" customFormat="1" ht="12.6" customHeight="1">
      <c r="A146" s="169" t="s">
        <v>345</v>
      </c>
      <c r="B146" s="87"/>
      <c r="C146" s="87"/>
      <c r="D146" s="87"/>
      <c r="E146" s="89"/>
      <c r="F146" s="166"/>
      <c r="J146" s="168"/>
      <c r="P146" s="170"/>
    </row>
    <row r="147" spans="1:18" s="131" customFormat="1" ht="12.6" customHeight="1">
      <c r="A147" s="169"/>
      <c r="B147" s="87"/>
      <c r="C147" s="87"/>
      <c r="D147" s="87"/>
      <c r="E147" s="89"/>
      <c r="F147" s="166"/>
      <c r="J147" s="168"/>
      <c r="P147" s="170"/>
    </row>
    <row r="148" spans="1:18" s="37" customFormat="1" ht="11.25" customHeight="1">
      <c r="A148" s="319"/>
      <c r="B148" s="319"/>
      <c r="C148" s="319"/>
      <c r="D148" s="319"/>
      <c r="E148" s="319"/>
      <c r="F148" s="319"/>
      <c r="G148" s="319"/>
      <c r="H148" s="319"/>
      <c r="I148" s="319"/>
      <c r="J148" s="319"/>
      <c r="K148" s="319"/>
      <c r="L148" s="319"/>
      <c r="M148" s="319"/>
      <c r="N148" s="319"/>
      <c r="O148" s="319"/>
      <c r="P148" s="319"/>
      <c r="Q148" s="319"/>
      <c r="R148" s="319"/>
    </row>
    <row r="149" spans="1:18" s="37" customFormat="1" ht="11.25" customHeight="1">
      <c r="A149" s="338" t="s">
        <v>358</v>
      </c>
      <c r="B149" s="338"/>
      <c r="C149" s="338"/>
      <c r="D149" s="338"/>
      <c r="E149" s="338"/>
      <c r="F149" s="338"/>
      <c r="G149" s="338"/>
      <c r="H149" s="338"/>
      <c r="I149" s="338"/>
      <c r="J149" s="338"/>
      <c r="K149" s="338"/>
      <c r="L149" s="338"/>
      <c r="M149" s="338"/>
      <c r="N149" s="338"/>
      <c r="O149" s="338"/>
      <c r="P149" s="338"/>
      <c r="Q149" s="338"/>
      <c r="R149" s="338"/>
    </row>
    <row r="150" spans="1:18" s="37" customFormat="1" ht="11.25" customHeight="1">
      <c r="A150" s="338" t="s">
        <v>359</v>
      </c>
      <c r="B150" s="338"/>
      <c r="C150" s="338"/>
      <c r="D150" s="338"/>
      <c r="E150" s="338"/>
      <c r="F150" s="338"/>
      <c r="G150" s="338"/>
      <c r="H150" s="338"/>
      <c r="I150" s="338"/>
      <c r="J150" s="338"/>
      <c r="K150" s="338"/>
      <c r="L150" s="338"/>
      <c r="M150" s="338"/>
      <c r="N150" s="338"/>
      <c r="O150" s="338"/>
      <c r="P150" s="338"/>
      <c r="Q150" s="338"/>
      <c r="R150" s="338"/>
    </row>
    <row r="151" spans="1:18" s="37" customFormat="1" ht="12.6" customHeight="1">
      <c r="A151" s="279"/>
      <c r="B151" s="280"/>
      <c r="C151" s="280"/>
      <c r="D151" s="281"/>
      <c r="E151" s="282"/>
      <c r="F151" s="283"/>
      <c r="G151" s="282"/>
      <c r="H151" s="282"/>
      <c r="I151" s="282"/>
      <c r="J151" s="284"/>
      <c r="K151" s="283"/>
      <c r="L151" s="283"/>
      <c r="M151" s="285"/>
      <c r="N151" s="285"/>
      <c r="O151" s="285"/>
      <c r="P151" s="285"/>
      <c r="Q151" s="285"/>
      <c r="R151" s="285"/>
    </row>
    <row r="152" spans="1:18" s="37" customFormat="1" ht="12.6" customHeight="1">
      <c r="A152" s="76" t="s">
        <v>360</v>
      </c>
      <c r="B152" s="77"/>
      <c r="C152" s="78"/>
      <c r="D152" s="78"/>
      <c r="E152" s="78"/>
      <c r="F152" s="79"/>
      <c r="G152" s="80"/>
      <c r="H152" s="80"/>
      <c r="I152" s="81"/>
      <c r="J152" s="82"/>
      <c r="K152" s="78"/>
      <c r="L152" s="78"/>
      <c r="M152" s="78"/>
      <c r="Q152" s="83"/>
    </row>
    <row r="153" spans="1:18" s="131" customFormat="1" ht="12.75" customHeight="1">
      <c r="A153" s="523"/>
      <c r="B153" s="524" t="s">
        <v>291</v>
      </c>
      <c r="C153" s="523"/>
      <c r="D153" s="525"/>
      <c r="E153" s="526" t="s">
        <v>361</v>
      </c>
      <c r="F153" s="527"/>
      <c r="G153" s="527"/>
      <c r="H153" s="528"/>
      <c r="I153" s="529"/>
      <c r="J153" s="530"/>
      <c r="K153" s="531" t="s">
        <v>362</v>
      </c>
      <c r="L153" s="527"/>
      <c r="M153" s="527"/>
      <c r="N153" s="532"/>
      <c r="O153" s="533"/>
      <c r="P153" s="526" t="s">
        <v>363</v>
      </c>
      <c r="Q153" s="534"/>
      <c r="R153" s="523" t="s">
        <v>364</v>
      </c>
    </row>
    <row r="154" spans="1:18" s="131" customFormat="1" ht="9" customHeight="1">
      <c r="A154" s="535" t="s">
        <v>307</v>
      </c>
      <c r="B154" s="536"/>
      <c r="C154" s="537" t="s">
        <v>309</v>
      </c>
      <c r="D154" s="536" t="s">
        <v>310</v>
      </c>
      <c r="E154" s="538"/>
      <c r="F154" s="525"/>
      <c r="G154" s="523"/>
      <c r="H154" s="539"/>
      <c r="I154" s="540"/>
      <c r="J154" s="541"/>
      <c r="K154" s="542"/>
      <c r="L154" s="523" t="s">
        <v>302</v>
      </c>
      <c r="M154" s="525" t="s">
        <v>303</v>
      </c>
      <c r="N154" s="523" t="s">
        <v>304</v>
      </c>
      <c r="O154" s="543"/>
      <c r="P154" s="544" t="s">
        <v>365</v>
      </c>
      <c r="Q154" s="545"/>
      <c r="R154" s="535" t="s">
        <v>366</v>
      </c>
    </row>
    <row r="155" spans="1:18" s="131" customFormat="1" ht="12" customHeight="1">
      <c r="A155" s="537" t="s">
        <v>233</v>
      </c>
      <c r="B155" s="536" t="s">
        <v>308</v>
      </c>
      <c r="C155" s="537" t="s">
        <v>323</v>
      </c>
      <c r="D155" s="536" t="s">
        <v>367</v>
      </c>
      <c r="E155" s="546"/>
      <c r="F155" s="547" t="s">
        <v>368</v>
      </c>
      <c r="G155" s="535"/>
      <c r="H155" s="539" t="s">
        <v>369</v>
      </c>
      <c r="I155" s="548"/>
      <c r="J155" s="541"/>
      <c r="K155" s="549" t="s">
        <v>370</v>
      </c>
      <c r="L155" s="535" t="s">
        <v>317</v>
      </c>
      <c r="M155" s="547" t="s">
        <v>318</v>
      </c>
      <c r="N155" s="535" t="s">
        <v>318</v>
      </c>
      <c r="O155" s="550" t="s">
        <v>305</v>
      </c>
      <c r="P155" s="523" t="s">
        <v>320</v>
      </c>
      <c r="Q155" s="551" t="s">
        <v>320</v>
      </c>
      <c r="R155" s="552" t="s">
        <v>371</v>
      </c>
    </row>
    <row r="156" spans="1:18" s="131" customFormat="1" ht="12" customHeight="1">
      <c r="A156" s="537"/>
      <c r="B156" s="553" t="s">
        <v>322</v>
      </c>
      <c r="C156" s="537"/>
      <c r="D156" s="536" t="s">
        <v>372</v>
      </c>
      <c r="E156" s="546" t="s">
        <v>373</v>
      </c>
      <c r="F156" s="547" t="s">
        <v>374</v>
      </c>
      <c r="G156" s="535" t="s">
        <v>297</v>
      </c>
      <c r="H156" s="539" t="s">
        <v>375</v>
      </c>
      <c r="I156" s="554" t="s">
        <v>376</v>
      </c>
      <c r="J156" s="539" t="s">
        <v>300</v>
      </c>
      <c r="K156" s="555" t="s">
        <v>377</v>
      </c>
      <c r="L156" s="535" t="s">
        <v>320</v>
      </c>
      <c r="M156" s="547" t="s">
        <v>327</v>
      </c>
      <c r="N156" s="535" t="s">
        <v>327</v>
      </c>
      <c r="O156" s="550" t="s">
        <v>319</v>
      </c>
      <c r="P156" s="535" t="s">
        <v>378</v>
      </c>
      <c r="Q156" s="552" t="s">
        <v>313</v>
      </c>
      <c r="R156" s="552" t="s">
        <v>329</v>
      </c>
    </row>
    <row r="157" spans="1:18" s="131" customFormat="1" ht="12.6" customHeight="1">
      <c r="A157" s="537"/>
      <c r="B157" s="536"/>
      <c r="C157" s="537"/>
      <c r="D157" s="556"/>
      <c r="E157" s="557" t="s">
        <v>311</v>
      </c>
      <c r="F157" s="547" t="s">
        <v>379</v>
      </c>
      <c r="G157" s="535" t="s">
        <v>313</v>
      </c>
      <c r="H157" s="539" t="s">
        <v>380</v>
      </c>
      <c r="I157" s="540" t="s">
        <v>380</v>
      </c>
      <c r="J157" s="558" t="s">
        <v>380</v>
      </c>
      <c r="K157" s="555" t="s">
        <v>327</v>
      </c>
      <c r="L157" s="535" t="s">
        <v>313</v>
      </c>
      <c r="M157" s="547" t="s">
        <v>313</v>
      </c>
      <c r="N157" s="535" t="s">
        <v>313</v>
      </c>
      <c r="O157" s="550" t="s">
        <v>328</v>
      </c>
      <c r="P157" s="535" t="s">
        <v>381</v>
      </c>
      <c r="Q157" s="552"/>
      <c r="R157" s="552" t="s">
        <v>331</v>
      </c>
    </row>
    <row r="158" spans="1:18" s="131" customFormat="1" ht="12.6" customHeight="1">
      <c r="A158" s="537"/>
      <c r="B158" s="536"/>
      <c r="C158" s="537"/>
      <c r="D158" s="556"/>
      <c r="E158" s="557" t="s">
        <v>325</v>
      </c>
      <c r="F158" s="547" t="s">
        <v>330</v>
      </c>
      <c r="G158" s="535"/>
      <c r="H158" s="539"/>
      <c r="I158" s="540"/>
      <c r="J158" s="558"/>
      <c r="K158" s="555" t="s">
        <v>378</v>
      </c>
      <c r="L158" s="535"/>
      <c r="M158" s="547"/>
      <c r="N158" s="535"/>
      <c r="O158" s="550" t="s">
        <v>196</v>
      </c>
      <c r="P158" s="535"/>
      <c r="Q158" s="559"/>
      <c r="R158" s="552" t="s">
        <v>196</v>
      </c>
    </row>
    <row r="159" spans="1:18" s="131" customFormat="1" ht="12.6" customHeight="1">
      <c r="A159" s="560"/>
      <c r="B159" s="561"/>
      <c r="C159" s="560"/>
      <c r="D159" s="562"/>
      <c r="E159" s="563"/>
      <c r="F159" s="547"/>
      <c r="G159" s="564"/>
      <c r="H159" s="565"/>
      <c r="I159" s="566"/>
      <c r="J159" s="567"/>
      <c r="K159" s="568" t="s">
        <v>381</v>
      </c>
      <c r="L159" s="564"/>
      <c r="M159" s="569"/>
      <c r="N159" s="564"/>
      <c r="O159" s="570"/>
      <c r="P159" s="564"/>
      <c r="Q159" s="571"/>
      <c r="R159" s="572"/>
    </row>
    <row r="160" spans="1:18" s="131" customFormat="1" ht="12.6" customHeight="1">
      <c r="A160" s="90" t="s">
        <v>162</v>
      </c>
      <c r="B160" s="286"/>
      <c r="C160" s="92">
        <v>43483</v>
      </c>
      <c r="D160" s="134">
        <v>2557</v>
      </c>
      <c r="E160" s="94">
        <f>E161+E162+E163+E164+E165</f>
        <v>160000000</v>
      </c>
      <c r="F160" s="94">
        <f>F161+F162+F163+F164+F165</f>
        <v>478207500</v>
      </c>
      <c r="G160" s="94">
        <f>G161+G162+G163+G164+G165</f>
        <v>125000000</v>
      </c>
      <c r="H160" s="287"/>
      <c r="I160" s="214"/>
      <c r="J160" s="288"/>
      <c r="K160" s="213"/>
      <c r="L160" s="287"/>
      <c r="M160" s="213"/>
      <c r="N160" s="287"/>
      <c r="O160" s="200">
        <v>4.4999999999999998E-2</v>
      </c>
      <c r="P160" s="287"/>
      <c r="Q160" s="213"/>
      <c r="R160" s="213"/>
    </row>
    <row r="161" spans="1:18" s="131" customFormat="1" ht="12.6" customHeight="1">
      <c r="A161" s="101" t="s">
        <v>332</v>
      </c>
      <c r="B161" s="202">
        <v>40926</v>
      </c>
      <c r="C161" s="102">
        <v>43483</v>
      </c>
      <c r="D161" s="203"/>
      <c r="E161" s="104">
        <v>35000000</v>
      </c>
      <c r="F161" s="204">
        <v>119600000</v>
      </c>
      <c r="G161" s="104">
        <v>35000000</v>
      </c>
      <c r="H161" s="140">
        <v>35198894.979999997</v>
      </c>
      <c r="I161" s="104">
        <v>8450</v>
      </c>
      <c r="J161" s="140">
        <v>207344.98</v>
      </c>
      <c r="K161" s="105">
        <v>99.56</v>
      </c>
      <c r="L161" s="141">
        <v>99.76</v>
      </c>
      <c r="M161" s="105">
        <v>101.39</v>
      </c>
      <c r="N161" s="141">
        <v>100.57</v>
      </c>
      <c r="O161" s="158">
        <v>4.4999999999999998E-2</v>
      </c>
      <c r="P161" s="143">
        <v>4.6199999999999998E-2</v>
      </c>
      <c r="Q161" s="107">
        <v>4.4499999999999998E-2</v>
      </c>
      <c r="R161" s="104">
        <v>0.22</v>
      </c>
    </row>
    <row r="162" spans="1:18" s="131" customFormat="1" ht="12.6" customHeight="1">
      <c r="A162" s="101" t="s">
        <v>333</v>
      </c>
      <c r="B162" s="202">
        <v>40975</v>
      </c>
      <c r="C162" s="102">
        <v>43483</v>
      </c>
      <c r="D162" s="203"/>
      <c r="E162" s="104">
        <v>30000000</v>
      </c>
      <c r="F162" s="204">
        <v>100400000</v>
      </c>
      <c r="G162" s="104">
        <v>30000000</v>
      </c>
      <c r="H162" s="140">
        <v>30764850</v>
      </c>
      <c r="I162" s="104">
        <v>0</v>
      </c>
      <c r="J162" s="140">
        <v>584849.99</v>
      </c>
      <c r="K162" s="105">
        <v>101.3</v>
      </c>
      <c r="L162" s="141">
        <v>101.77</v>
      </c>
      <c r="M162" s="105">
        <v>102.24</v>
      </c>
      <c r="N162" s="141">
        <v>101.95</v>
      </c>
      <c r="O162" s="158">
        <v>4.4999999999999998E-2</v>
      </c>
      <c r="P162" s="143">
        <v>4.3200000000000002E-2</v>
      </c>
      <c r="Q162" s="107">
        <v>4.2099999999999999E-2</v>
      </c>
      <c r="R162" s="104">
        <v>0.15</v>
      </c>
    </row>
    <row r="163" spans="1:18" s="131" customFormat="1" ht="12.6" customHeight="1">
      <c r="A163" s="101" t="s">
        <v>334</v>
      </c>
      <c r="B163" s="102">
        <v>41164</v>
      </c>
      <c r="C163" s="102">
        <v>43483</v>
      </c>
      <c r="D163" s="103"/>
      <c r="E163" s="104">
        <v>30000000</v>
      </c>
      <c r="F163" s="201">
        <v>110465000</v>
      </c>
      <c r="G163" s="104">
        <v>30000000</v>
      </c>
      <c r="H163" s="104">
        <v>32985470.010000002</v>
      </c>
      <c r="I163" s="104">
        <v>0</v>
      </c>
      <c r="J163" s="104">
        <v>2778470.01</v>
      </c>
      <c r="K163" s="105">
        <v>108.29</v>
      </c>
      <c r="L163" s="105">
        <v>109.09</v>
      </c>
      <c r="M163" s="105">
        <v>109.63</v>
      </c>
      <c r="N163" s="105">
        <v>109.26</v>
      </c>
      <c r="O163" s="158">
        <v>4.4999999999999998E-2</v>
      </c>
      <c r="P163" s="107">
        <v>3.0800000000000001E-2</v>
      </c>
      <c r="Q163" s="107">
        <v>2.9100000000000001E-2</v>
      </c>
      <c r="R163" s="104">
        <v>0.04</v>
      </c>
    </row>
    <row r="164" spans="1:18" s="131" customFormat="1" ht="12.6" customHeight="1">
      <c r="A164" s="101" t="s">
        <v>335</v>
      </c>
      <c r="B164" s="102">
        <v>41227</v>
      </c>
      <c r="C164" s="102">
        <v>43483</v>
      </c>
      <c r="D164" s="103"/>
      <c r="E164" s="104">
        <v>30000000</v>
      </c>
      <c r="F164" s="201">
        <v>57600000</v>
      </c>
      <c r="G164" s="104">
        <v>30000000</v>
      </c>
      <c r="H164" s="104">
        <v>33829195</v>
      </c>
      <c r="I164" s="104">
        <v>0</v>
      </c>
      <c r="J164" s="104">
        <v>3391195</v>
      </c>
      <c r="K164" s="105">
        <v>110.79</v>
      </c>
      <c r="L164" s="105">
        <v>110.77</v>
      </c>
      <c r="M164" s="105">
        <v>112.3</v>
      </c>
      <c r="N164" s="105">
        <v>111.3</v>
      </c>
      <c r="O164" s="158">
        <v>4.4999999999999998E-2</v>
      </c>
      <c r="P164" s="107">
        <v>2.6100000000000002E-2</v>
      </c>
      <c r="Q164" s="107">
        <v>2.53E-2</v>
      </c>
      <c r="R164" s="104">
        <v>0.04</v>
      </c>
    </row>
    <row r="165" spans="1:18" s="131" customFormat="1" ht="21.75" customHeight="1">
      <c r="A165" s="101" t="s">
        <v>382</v>
      </c>
      <c r="B165" s="108">
        <v>41255</v>
      </c>
      <c r="C165" s="102">
        <v>43483</v>
      </c>
      <c r="D165" s="109"/>
      <c r="E165" s="111">
        <v>35000000</v>
      </c>
      <c r="F165" s="207">
        <v>90142500</v>
      </c>
      <c r="G165" s="104">
        <v>0</v>
      </c>
      <c r="H165" s="85" t="s">
        <v>140</v>
      </c>
      <c r="I165" s="85" t="s">
        <v>140</v>
      </c>
      <c r="J165" s="85" t="s">
        <v>140</v>
      </c>
      <c r="K165" s="110">
        <v>109.01</v>
      </c>
      <c r="L165" s="85" t="s">
        <v>140</v>
      </c>
      <c r="M165" s="85" t="s">
        <v>140</v>
      </c>
      <c r="N165" s="85" t="s">
        <v>140</v>
      </c>
      <c r="O165" s="158">
        <v>4.4999999999999998E-2</v>
      </c>
      <c r="P165" s="112">
        <v>2.9000000000000001E-2</v>
      </c>
      <c r="Q165" s="107" t="s">
        <v>140</v>
      </c>
      <c r="R165" s="111">
        <v>0.03</v>
      </c>
    </row>
    <row r="166" spans="1:18" s="131" customFormat="1" ht="14.25" customHeight="1">
      <c r="A166" s="90" t="s">
        <v>163</v>
      </c>
      <c r="B166" s="286"/>
      <c r="C166" s="92">
        <v>43846</v>
      </c>
      <c r="D166" s="289">
        <v>2556</v>
      </c>
      <c r="E166" s="94">
        <f>E167+E168+E169+E170+E171+E172+E173+E174</f>
        <v>165000000</v>
      </c>
      <c r="F166" s="94">
        <f>F167+F168+F169+F170+F171+F172+F173+F174</f>
        <v>478946000</v>
      </c>
      <c r="G166" s="94">
        <f>G167+G168+G169+G170+G171+G172+G173+G174</f>
        <v>165000000</v>
      </c>
      <c r="H166" s="287"/>
      <c r="I166" s="214"/>
      <c r="J166" s="290"/>
      <c r="K166" s="213"/>
      <c r="L166" s="287"/>
      <c r="M166" s="213"/>
      <c r="N166" s="287"/>
      <c r="O166" s="200">
        <v>3.5000000000000003E-2</v>
      </c>
      <c r="P166" s="287"/>
      <c r="Q166" s="213"/>
      <c r="R166" s="213"/>
    </row>
    <row r="167" spans="1:18" s="131" customFormat="1" ht="15" customHeight="1">
      <c r="A167" s="101" t="s">
        <v>332</v>
      </c>
      <c r="B167" s="102">
        <v>41290</v>
      </c>
      <c r="C167" s="102">
        <v>43846</v>
      </c>
      <c r="D167" s="103"/>
      <c r="E167" s="104">
        <v>20000000</v>
      </c>
      <c r="F167" s="201">
        <v>98056000</v>
      </c>
      <c r="G167" s="104">
        <v>20000000</v>
      </c>
      <c r="H167" s="104">
        <v>21244459.969999999</v>
      </c>
      <c r="I167" s="104">
        <v>0</v>
      </c>
      <c r="J167" s="104">
        <v>1244459.97</v>
      </c>
      <c r="K167" s="106">
        <v>105.44</v>
      </c>
      <c r="L167" s="106">
        <v>106.07</v>
      </c>
      <c r="M167" s="106">
        <v>106.66</v>
      </c>
      <c r="N167" s="106">
        <v>106.22</v>
      </c>
      <c r="O167" s="158">
        <v>3.5000000000000003E-2</v>
      </c>
      <c r="P167" s="107">
        <v>2.6599999999999999E-2</v>
      </c>
      <c r="Q167" s="107">
        <v>2.5399999999999999E-2</v>
      </c>
      <c r="R167" s="104">
        <v>0.03</v>
      </c>
    </row>
    <row r="168" spans="1:18" s="131" customFormat="1" ht="15" customHeight="1">
      <c r="A168" s="101" t="s">
        <v>333</v>
      </c>
      <c r="B168" s="102">
        <v>41318</v>
      </c>
      <c r="C168" s="102">
        <v>43846</v>
      </c>
      <c r="D168" s="103"/>
      <c r="E168" s="104">
        <v>20000000</v>
      </c>
      <c r="F168" s="201">
        <v>58090000</v>
      </c>
      <c r="G168" s="104">
        <v>20000000</v>
      </c>
      <c r="H168" s="104">
        <v>21445961</v>
      </c>
      <c r="I168" s="104">
        <v>0</v>
      </c>
      <c r="J168" s="104">
        <v>1391961</v>
      </c>
      <c r="K168" s="106">
        <v>106.28</v>
      </c>
      <c r="L168" s="106">
        <v>106.51</v>
      </c>
      <c r="M168" s="106">
        <v>107.72</v>
      </c>
      <c r="N168" s="106">
        <v>106.96</v>
      </c>
      <c r="O168" s="158">
        <v>3.5000000000000003E-2</v>
      </c>
      <c r="P168" s="107">
        <v>2.52E-2</v>
      </c>
      <c r="Q168" s="107">
        <v>2.4199999999999999E-2</v>
      </c>
      <c r="R168" s="104">
        <v>0.01</v>
      </c>
    </row>
    <row r="169" spans="1:18" s="131" customFormat="1" ht="14.25" customHeight="1">
      <c r="A169" s="101" t="s">
        <v>334</v>
      </c>
      <c r="B169" s="102">
        <v>41353</v>
      </c>
      <c r="C169" s="102">
        <v>43846</v>
      </c>
      <c r="D169" s="103"/>
      <c r="E169" s="104">
        <v>20000000</v>
      </c>
      <c r="F169" s="201">
        <v>59180000</v>
      </c>
      <c r="G169" s="104">
        <v>20000000</v>
      </c>
      <c r="H169" s="104">
        <v>20983809.5</v>
      </c>
      <c r="I169" s="104">
        <v>0</v>
      </c>
      <c r="J169" s="104">
        <v>863809.5</v>
      </c>
      <c r="K169" s="106">
        <v>103.37</v>
      </c>
      <c r="L169" s="106">
        <v>104.01</v>
      </c>
      <c r="M169" s="106">
        <v>104.83</v>
      </c>
      <c r="N169" s="106">
        <v>104.32</v>
      </c>
      <c r="O169" s="158">
        <v>3.5000000000000003E-2</v>
      </c>
      <c r="P169" s="107">
        <v>2.9700000000000001E-2</v>
      </c>
      <c r="Q169" s="107">
        <v>2.8199999999999999E-2</v>
      </c>
      <c r="R169" s="104">
        <v>0.01</v>
      </c>
    </row>
    <row r="170" spans="1:18" s="131" customFormat="1" ht="14.25" customHeight="1">
      <c r="A170" s="101" t="s">
        <v>335</v>
      </c>
      <c r="B170" s="102">
        <v>41409</v>
      </c>
      <c r="C170" s="102">
        <v>43846</v>
      </c>
      <c r="D170" s="103"/>
      <c r="E170" s="104">
        <v>20000000</v>
      </c>
      <c r="F170" s="201">
        <v>56680000</v>
      </c>
      <c r="G170" s="104">
        <v>20000000</v>
      </c>
      <c r="H170" s="104">
        <v>21535620</v>
      </c>
      <c r="I170" s="104">
        <v>0</v>
      </c>
      <c r="J170" s="104">
        <v>1307620</v>
      </c>
      <c r="K170" s="106">
        <v>106.04</v>
      </c>
      <c r="L170" s="106">
        <v>106.36</v>
      </c>
      <c r="M170" s="106">
        <v>106.82</v>
      </c>
      <c r="N170" s="106">
        <v>106.54</v>
      </c>
      <c r="O170" s="158">
        <v>3.5000000000000003E-2</v>
      </c>
      <c r="P170" s="107">
        <v>2.53E-2</v>
      </c>
      <c r="Q170" s="107">
        <v>2.4500000000000001E-2</v>
      </c>
      <c r="R170" s="104">
        <v>0.02</v>
      </c>
    </row>
    <row r="171" spans="1:18" s="131" customFormat="1" ht="14.25" customHeight="1">
      <c r="A171" s="101" t="s">
        <v>336</v>
      </c>
      <c r="B171" s="102">
        <v>41444</v>
      </c>
      <c r="C171" s="102">
        <v>43846</v>
      </c>
      <c r="D171" s="103"/>
      <c r="E171" s="104">
        <v>20000000</v>
      </c>
      <c r="F171" s="201">
        <v>33970000</v>
      </c>
      <c r="G171" s="104">
        <v>20000000</v>
      </c>
      <c r="H171" s="104">
        <v>21130316</v>
      </c>
      <c r="I171" s="104">
        <v>0</v>
      </c>
      <c r="J171" s="104">
        <v>834316</v>
      </c>
      <c r="K171" s="106">
        <v>103.84</v>
      </c>
      <c r="L171" s="106">
        <v>103.87</v>
      </c>
      <c r="M171" s="106">
        <v>104.6</v>
      </c>
      <c r="N171" s="106">
        <v>104.17</v>
      </c>
      <c r="O171" s="158">
        <v>3.5000000000000003E-2</v>
      </c>
      <c r="P171" s="107">
        <v>2.8799999999999999E-2</v>
      </c>
      <c r="Q171" s="107">
        <v>2.8199999999999999E-2</v>
      </c>
      <c r="R171" s="104">
        <v>0.01</v>
      </c>
    </row>
    <row r="172" spans="1:18" s="131" customFormat="1" ht="14.25" customHeight="1">
      <c r="A172" s="144" t="s">
        <v>339</v>
      </c>
      <c r="B172" s="102">
        <v>41549</v>
      </c>
      <c r="C172" s="102">
        <v>43846</v>
      </c>
      <c r="D172" s="103"/>
      <c r="E172" s="104">
        <v>20000000</v>
      </c>
      <c r="F172" s="201">
        <v>55640000</v>
      </c>
      <c r="G172" s="104">
        <v>20000000</v>
      </c>
      <c r="H172" s="104">
        <v>20688562</v>
      </c>
      <c r="I172" s="104">
        <v>0</v>
      </c>
      <c r="J172" s="104">
        <v>538562</v>
      </c>
      <c r="K172" s="106">
        <v>102.27</v>
      </c>
      <c r="L172" s="106">
        <v>102.56</v>
      </c>
      <c r="M172" s="106">
        <v>103</v>
      </c>
      <c r="N172" s="106">
        <v>102.69</v>
      </c>
      <c r="O172" s="158">
        <v>3.5000000000000003E-2</v>
      </c>
      <c r="P172" s="107">
        <v>3.1199999999999999E-2</v>
      </c>
      <c r="Q172" s="107">
        <v>3.0499999999999999E-2</v>
      </c>
      <c r="R172" s="104">
        <v>0.03</v>
      </c>
    </row>
    <row r="173" spans="1:18" s="131" customFormat="1" ht="14.25" customHeight="1">
      <c r="A173" s="144" t="s">
        <v>340</v>
      </c>
      <c r="B173" s="102">
        <v>41591</v>
      </c>
      <c r="C173" s="102">
        <v>43846</v>
      </c>
      <c r="D173" s="103"/>
      <c r="E173" s="104">
        <v>25000000</v>
      </c>
      <c r="F173" s="201">
        <v>65540000</v>
      </c>
      <c r="G173" s="104">
        <v>25000000</v>
      </c>
      <c r="H173" s="104">
        <v>26190309.989999998</v>
      </c>
      <c r="I173" s="104">
        <v>0</v>
      </c>
      <c r="J173" s="104">
        <v>902810</v>
      </c>
      <c r="K173" s="106">
        <v>103.13</v>
      </c>
      <c r="L173" s="106">
        <v>103.51</v>
      </c>
      <c r="M173" s="106">
        <v>103.83</v>
      </c>
      <c r="N173" s="106">
        <v>103.61</v>
      </c>
      <c r="O173" s="158">
        <v>3.5000000000000003E-2</v>
      </c>
      <c r="P173" s="107">
        <v>2.9600000000000001E-2</v>
      </c>
      <c r="Q173" s="107">
        <v>2.8799999999999999E-2</v>
      </c>
      <c r="R173" s="104">
        <v>0.02</v>
      </c>
    </row>
    <row r="174" spans="1:18" s="131" customFormat="1" ht="14.25" customHeight="1">
      <c r="A174" s="187" t="s">
        <v>346</v>
      </c>
      <c r="B174" s="108">
        <v>41619</v>
      </c>
      <c r="C174" s="108">
        <v>43846</v>
      </c>
      <c r="D174" s="109"/>
      <c r="E174" s="111">
        <v>20000000</v>
      </c>
      <c r="F174" s="207">
        <v>51790000</v>
      </c>
      <c r="G174" s="111">
        <v>20000000</v>
      </c>
      <c r="H174" s="111">
        <v>21074260</v>
      </c>
      <c r="I174" s="111">
        <v>0</v>
      </c>
      <c r="J174" s="111">
        <v>790260</v>
      </c>
      <c r="K174" s="110">
        <v>103.56</v>
      </c>
      <c r="L174" s="110">
        <v>103.9</v>
      </c>
      <c r="M174" s="110">
        <v>104.01</v>
      </c>
      <c r="N174" s="110">
        <v>103.95</v>
      </c>
      <c r="O174" s="159">
        <v>3.5000000000000003E-2</v>
      </c>
      <c r="P174" s="112">
        <v>2.8799999999999999E-2</v>
      </c>
      <c r="Q174" s="112">
        <v>2.81E-2</v>
      </c>
      <c r="R174" s="111">
        <v>0.02</v>
      </c>
    </row>
    <row r="175" spans="1:18" s="131" customFormat="1" ht="14.25" customHeight="1">
      <c r="A175" s="90" t="s">
        <v>164</v>
      </c>
      <c r="B175" s="286"/>
      <c r="C175" s="92">
        <v>44239</v>
      </c>
      <c r="D175" s="289">
        <v>2557</v>
      </c>
      <c r="E175" s="94">
        <f>E176+E177+E178+E179+E180</f>
        <v>145000000</v>
      </c>
      <c r="F175" s="94">
        <f>F176+F177+F178+F179+F180</f>
        <v>411270000</v>
      </c>
      <c r="G175" s="94">
        <f>G176+G177+G178+G179+G180</f>
        <v>145000000</v>
      </c>
      <c r="H175" s="287"/>
      <c r="I175" s="214"/>
      <c r="J175" s="290"/>
      <c r="K175" s="213"/>
      <c r="L175" s="287"/>
      <c r="M175" s="213"/>
      <c r="N175" s="287"/>
      <c r="O175" s="200">
        <v>0.03</v>
      </c>
      <c r="P175" s="287"/>
      <c r="Q175" s="213"/>
      <c r="R175" s="213"/>
    </row>
    <row r="176" spans="1:18" s="131" customFormat="1" ht="14.25" customHeight="1">
      <c r="A176" s="101" t="s">
        <v>332</v>
      </c>
      <c r="B176" s="102">
        <v>41682</v>
      </c>
      <c r="C176" s="102">
        <v>44239</v>
      </c>
      <c r="D176" s="103"/>
      <c r="E176" s="104">
        <v>25000000</v>
      </c>
      <c r="F176" s="201">
        <v>66350000</v>
      </c>
      <c r="G176" s="104">
        <v>25000000</v>
      </c>
      <c r="H176" s="104">
        <v>25092055</v>
      </c>
      <c r="I176" s="104">
        <v>0</v>
      </c>
      <c r="J176" s="104">
        <v>92055</v>
      </c>
      <c r="K176" s="105">
        <v>99.96</v>
      </c>
      <c r="L176" s="105">
        <v>100.21</v>
      </c>
      <c r="M176" s="105">
        <v>100.63</v>
      </c>
      <c r="N176" s="105">
        <v>100.37</v>
      </c>
      <c r="O176" s="158">
        <v>0.03</v>
      </c>
      <c r="P176" s="107">
        <v>3.0300000000000001E-2</v>
      </c>
      <c r="Q176" s="107">
        <v>2.9700000000000001E-2</v>
      </c>
      <c r="R176" s="104">
        <v>0.04</v>
      </c>
    </row>
    <row r="177" spans="1:18" s="131" customFormat="1" ht="14.25" customHeight="1">
      <c r="A177" s="101" t="s">
        <v>333</v>
      </c>
      <c r="B177" s="102">
        <v>41759</v>
      </c>
      <c r="C177" s="102">
        <v>44239</v>
      </c>
      <c r="D177" s="103"/>
      <c r="E177" s="104">
        <v>25000000</v>
      </c>
      <c r="F177" s="201">
        <v>63830000</v>
      </c>
      <c r="G177" s="104">
        <v>25000000</v>
      </c>
      <c r="H177" s="104">
        <v>25929935.02</v>
      </c>
      <c r="I177" s="104">
        <v>0</v>
      </c>
      <c r="J177" s="104">
        <v>772435.01</v>
      </c>
      <c r="K177" s="105">
        <v>102.66</v>
      </c>
      <c r="L177" s="105">
        <v>102.97</v>
      </c>
      <c r="M177" s="105">
        <v>103.31</v>
      </c>
      <c r="N177" s="105">
        <v>103.09</v>
      </c>
      <c r="O177" s="158">
        <v>0.03</v>
      </c>
      <c r="P177" s="107">
        <v>2.5899999999999999E-2</v>
      </c>
      <c r="Q177" s="107">
        <v>2.52E-2</v>
      </c>
      <c r="R177" s="104">
        <v>0.04</v>
      </c>
    </row>
    <row r="178" spans="1:18" s="131" customFormat="1" ht="14.25" customHeight="1">
      <c r="A178" s="101" t="s">
        <v>334</v>
      </c>
      <c r="B178" s="102">
        <v>41787</v>
      </c>
      <c r="C178" s="102">
        <v>44239</v>
      </c>
      <c r="D178" s="103"/>
      <c r="E178" s="104">
        <v>25000000</v>
      </c>
      <c r="F178" s="201">
        <v>77175000</v>
      </c>
      <c r="G178" s="104">
        <v>25000000</v>
      </c>
      <c r="H178" s="104">
        <v>26384830.02</v>
      </c>
      <c r="I178" s="104">
        <v>0</v>
      </c>
      <c r="J178" s="104">
        <v>1169830.01</v>
      </c>
      <c r="K178" s="105">
        <v>104.04</v>
      </c>
      <c r="L178" s="105">
        <v>104.4</v>
      </c>
      <c r="M178" s="105">
        <v>105.26</v>
      </c>
      <c r="N178" s="105">
        <v>104.68</v>
      </c>
      <c r="O178" s="158">
        <v>0.03</v>
      </c>
      <c r="P178" s="107">
        <v>2.3599999999999999E-2</v>
      </c>
      <c r="Q178" s="107">
        <v>2.2599999999999999E-2</v>
      </c>
      <c r="R178" s="104">
        <v>0.05</v>
      </c>
    </row>
    <row r="179" spans="1:18" s="131" customFormat="1" ht="14.25" customHeight="1">
      <c r="A179" s="101" t="s">
        <v>335</v>
      </c>
      <c r="B179" s="102">
        <v>41907</v>
      </c>
      <c r="C179" s="102">
        <v>44239</v>
      </c>
      <c r="D179" s="103"/>
      <c r="E179" s="104">
        <v>35000000</v>
      </c>
      <c r="F179" s="201">
        <v>93790000</v>
      </c>
      <c r="G179" s="104">
        <v>35000000</v>
      </c>
      <c r="H179" s="104">
        <v>36809050</v>
      </c>
      <c r="I179" s="104">
        <v>0</v>
      </c>
      <c r="J179" s="104">
        <v>1683050.02</v>
      </c>
      <c r="K179" s="105">
        <v>104.14</v>
      </c>
      <c r="L179" s="105">
        <v>104.62</v>
      </c>
      <c r="M179" s="105">
        <v>105.04</v>
      </c>
      <c r="N179" s="105">
        <v>104.81</v>
      </c>
      <c r="O179" s="158">
        <v>0.03</v>
      </c>
      <c r="P179" s="107">
        <v>2.3199999999999998E-2</v>
      </c>
      <c r="Q179" s="107">
        <v>2.1999999999999999E-2</v>
      </c>
      <c r="R179" s="104">
        <v>0.04</v>
      </c>
    </row>
    <row r="180" spans="1:18" s="131" customFormat="1" ht="14.25" customHeight="1">
      <c r="A180" s="101" t="s">
        <v>336</v>
      </c>
      <c r="B180" s="108">
        <v>41969</v>
      </c>
      <c r="C180" s="102">
        <v>44239</v>
      </c>
      <c r="D180" s="109"/>
      <c r="E180" s="104">
        <v>35000000</v>
      </c>
      <c r="F180" s="207">
        <v>110125000</v>
      </c>
      <c r="G180" s="104">
        <v>35000000</v>
      </c>
      <c r="H180" s="111">
        <v>36785397.509999998</v>
      </c>
      <c r="I180" s="111">
        <v>0</v>
      </c>
      <c r="J180" s="111">
        <v>1480897.51</v>
      </c>
      <c r="K180" s="110">
        <v>103.74</v>
      </c>
      <c r="L180" s="110">
        <v>104.03</v>
      </c>
      <c r="M180" s="110">
        <v>104.44</v>
      </c>
      <c r="N180" s="110">
        <v>104.23</v>
      </c>
      <c r="O180" s="158">
        <v>0.03</v>
      </c>
      <c r="P180" s="112">
        <v>2.3699999999999999E-2</v>
      </c>
      <c r="Q180" s="112">
        <v>2.2800000000000001E-2</v>
      </c>
      <c r="R180" s="111">
        <v>0.02</v>
      </c>
    </row>
    <row r="181" spans="1:18" s="131" customFormat="1" ht="12.6" customHeight="1">
      <c r="A181" s="160" t="s">
        <v>383</v>
      </c>
      <c r="B181" s="161"/>
      <c r="C181" s="161"/>
      <c r="D181" s="161"/>
      <c r="E181" s="116">
        <f>E160+E166+E175</f>
        <v>470000000</v>
      </c>
      <c r="F181" s="116">
        <f>F160+F166+F175</f>
        <v>1368423500</v>
      </c>
      <c r="G181" s="116">
        <f>G160+G166+G175</f>
        <v>435000000</v>
      </c>
      <c r="H181" s="116">
        <f>SUM(H160:H180)</f>
        <v>458072975.99999994</v>
      </c>
      <c r="I181" s="116">
        <f>SUM(I160:I180)</f>
        <v>8450</v>
      </c>
      <c r="J181" s="116">
        <f>SUM(J160:J180)</f>
        <v>20033926</v>
      </c>
      <c r="K181" s="208"/>
      <c r="L181" s="209"/>
      <c r="M181" s="209"/>
      <c r="N181" s="117"/>
      <c r="O181" s="161"/>
      <c r="P181" s="118"/>
      <c r="Q181" s="161"/>
      <c r="R181" s="119"/>
    </row>
    <row r="182" spans="1:18" s="291" customFormat="1" ht="12.6" customHeight="1">
      <c r="A182" s="165"/>
      <c r="B182" s="84"/>
      <c r="C182" s="84"/>
      <c r="D182" s="84"/>
      <c r="E182" s="141"/>
      <c r="F182" s="141"/>
      <c r="G182" s="141"/>
      <c r="H182" s="141"/>
      <c r="I182" s="141"/>
      <c r="J182" s="141"/>
      <c r="K182" s="171"/>
      <c r="L182" s="171"/>
      <c r="M182" s="171"/>
      <c r="N182" s="171"/>
      <c r="O182" s="84"/>
      <c r="P182" s="84"/>
      <c r="Q182" s="84"/>
      <c r="R182" s="140"/>
    </row>
    <row r="183" spans="1:18" s="131" customFormat="1" ht="12.6" customHeight="1">
      <c r="A183" s="90" t="s">
        <v>165</v>
      </c>
      <c r="B183" s="286"/>
      <c r="C183" s="92">
        <v>43384</v>
      </c>
      <c r="D183" s="134">
        <v>5447</v>
      </c>
      <c r="E183" s="94">
        <f>SUM(E184:E187)</f>
        <v>100000000</v>
      </c>
      <c r="F183" s="135">
        <f>SUM(F184:F187)</f>
        <v>350871536</v>
      </c>
      <c r="G183" s="94">
        <f>SUM(G184:G187)</f>
        <v>100000000</v>
      </c>
      <c r="H183" s="287"/>
      <c r="I183" s="214"/>
      <c r="J183" s="288"/>
      <c r="K183" s="213"/>
      <c r="L183" s="287"/>
      <c r="M183" s="213"/>
      <c r="N183" s="287"/>
      <c r="O183" s="200">
        <v>0.06</v>
      </c>
      <c r="P183" s="287"/>
      <c r="Q183" s="213"/>
      <c r="R183" s="213"/>
    </row>
    <row r="184" spans="1:18" s="131" customFormat="1" ht="12.6" customHeight="1">
      <c r="A184" s="101" t="s">
        <v>332</v>
      </c>
      <c r="B184" s="202">
        <v>37937</v>
      </c>
      <c r="C184" s="102">
        <v>43384</v>
      </c>
      <c r="D184" s="203"/>
      <c r="E184" s="104">
        <v>20000000</v>
      </c>
      <c r="F184" s="204">
        <v>73628536</v>
      </c>
      <c r="G184" s="104">
        <v>20000000</v>
      </c>
      <c r="H184" s="140">
        <v>18962764.789999999</v>
      </c>
      <c r="I184" s="104">
        <v>1037235.21</v>
      </c>
      <c r="J184" s="140">
        <v>0</v>
      </c>
      <c r="K184" s="105">
        <v>92.13</v>
      </c>
      <c r="L184" s="141">
        <v>93.9</v>
      </c>
      <c r="M184" s="105">
        <v>101.97</v>
      </c>
      <c r="N184" s="141">
        <v>94.81</v>
      </c>
      <c r="O184" s="158">
        <v>0.06</v>
      </c>
      <c r="P184" s="143">
        <v>6.8500000000000005E-2</v>
      </c>
      <c r="Q184" s="107">
        <v>6.5500000000000003E-2</v>
      </c>
      <c r="R184" s="104">
        <v>2.6</v>
      </c>
    </row>
    <row r="185" spans="1:18" s="131" customFormat="1" ht="12.6" customHeight="1">
      <c r="A185" s="101" t="s">
        <v>333</v>
      </c>
      <c r="B185" s="202">
        <v>38009</v>
      </c>
      <c r="C185" s="102">
        <v>43384</v>
      </c>
      <c r="D185" s="203"/>
      <c r="E185" s="104">
        <v>50000000</v>
      </c>
      <c r="F185" s="204">
        <v>124820000</v>
      </c>
      <c r="G185" s="104">
        <v>50000000</v>
      </c>
      <c r="H185" s="140">
        <v>50305055.5</v>
      </c>
      <c r="I185" s="104">
        <v>285946.5</v>
      </c>
      <c r="J185" s="140">
        <v>1002</v>
      </c>
      <c r="K185" s="105">
        <v>98.62</v>
      </c>
      <c r="L185" s="141">
        <v>98.74</v>
      </c>
      <c r="M185" s="105">
        <v>101.45</v>
      </c>
      <c r="N185" s="141">
        <v>99.43</v>
      </c>
      <c r="O185" s="158">
        <v>0.06</v>
      </c>
      <c r="P185" s="143">
        <v>6.1400000000000003E-2</v>
      </c>
      <c r="Q185" s="107">
        <v>6.0600000000000001E-2</v>
      </c>
      <c r="R185" s="104">
        <v>2.83</v>
      </c>
    </row>
    <row r="186" spans="1:18" s="131" customFormat="1" ht="12.6" customHeight="1">
      <c r="A186" s="101" t="s">
        <v>334</v>
      </c>
      <c r="B186" s="202">
        <v>38205</v>
      </c>
      <c r="C186" s="102">
        <v>43384</v>
      </c>
      <c r="D186" s="203"/>
      <c r="E186" s="104">
        <v>15000000</v>
      </c>
      <c r="F186" s="204">
        <v>62878000</v>
      </c>
      <c r="G186" s="104">
        <v>15000000</v>
      </c>
      <c r="H186" s="140">
        <v>15376060.48</v>
      </c>
      <c r="I186" s="104">
        <v>0</v>
      </c>
      <c r="J186" s="140">
        <v>88060.47</v>
      </c>
      <c r="K186" s="105">
        <v>99.4</v>
      </c>
      <c r="L186" s="141">
        <v>100.27</v>
      </c>
      <c r="M186" s="105">
        <v>101.91</v>
      </c>
      <c r="N186" s="141">
        <v>100.59</v>
      </c>
      <c r="O186" s="158">
        <v>0.06</v>
      </c>
      <c r="P186" s="143">
        <v>6.0600000000000001E-2</v>
      </c>
      <c r="Q186" s="107">
        <v>5.9400000000000001E-2</v>
      </c>
      <c r="R186" s="104">
        <v>2.44</v>
      </c>
    </row>
    <row r="187" spans="1:18" s="131" customFormat="1" ht="13.5" customHeight="1">
      <c r="A187" s="101" t="s">
        <v>335</v>
      </c>
      <c r="B187" s="292">
        <v>38359</v>
      </c>
      <c r="C187" s="108">
        <v>43384</v>
      </c>
      <c r="D187" s="222"/>
      <c r="E187" s="111">
        <v>15000000</v>
      </c>
      <c r="F187" s="223">
        <v>89545000</v>
      </c>
      <c r="G187" s="111">
        <v>15000000</v>
      </c>
      <c r="H187" s="293">
        <v>16805042.5</v>
      </c>
      <c r="I187" s="111">
        <v>0</v>
      </c>
      <c r="J187" s="293">
        <v>1587542.5</v>
      </c>
      <c r="K187" s="110">
        <v>109.07</v>
      </c>
      <c r="L187" s="227">
        <v>110.38</v>
      </c>
      <c r="M187" s="110">
        <v>110.91</v>
      </c>
      <c r="N187" s="227">
        <v>110.58</v>
      </c>
      <c r="O187" s="159">
        <v>0.06</v>
      </c>
      <c r="P187" s="228">
        <v>5.1400000000000001E-2</v>
      </c>
      <c r="Q187" s="112">
        <v>4.99E-2</v>
      </c>
      <c r="R187" s="111">
        <v>2.37</v>
      </c>
    </row>
    <row r="188" spans="1:18" s="131" customFormat="1" ht="12.6" customHeight="1">
      <c r="A188" s="160" t="s">
        <v>384</v>
      </c>
      <c r="B188" s="161"/>
      <c r="C188" s="161"/>
      <c r="D188" s="161"/>
      <c r="E188" s="116">
        <f>E183</f>
        <v>100000000</v>
      </c>
      <c r="F188" s="116">
        <f>F183</f>
        <v>350871536</v>
      </c>
      <c r="G188" s="116">
        <f>G183</f>
        <v>100000000</v>
      </c>
      <c r="H188" s="116">
        <f>SUM(H184:H187)</f>
        <v>101448923.27</v>
      </c>
      <c r="I188" s="116">
        <f>SUM(I184:I187)</f>
        <v>1323181.71</v>
      </c>
      <c r="J188" s="116">
        <f>SUM(J184:J187)</f>
        <v>1676604.97</v>
      </c>
      <c r="K188" s="208"/>
      <c r="L188" s="209"/>
      <c r="M188" s="209"/>
      <c r="N188" s="117"/>
      <c r="O188" s="161"/>
      <c r="P188" s="118"/>
      <c r="Q188" s="161"/>
      <c r="R188" s="119"/>
    </row>
    <row r="189" spans="1:18" s="131" customFormat="1" ht="12.6" customHeight="1">
      <c r="A189" s="294"/>
      <c r="B189" s="295"/>
      <c r="C189" s="295"/>
      <c r="D189" s="295"/>
      <c r="E189" s="296"/>
      <c r="F189" s="296"/>
      <c r="G189" s="297"/>
      <c r="H189" s="297"/>
      <c r="I189" s="297"/>
      <c r="J189" s="298"/>
      <c r="K189" s="299"/>
      <c r="L189" s="299"/>
      <c r="M189" s="299"/>
      <c r="N189" s="299"/>
      <c r="O189" s="295"/>
      <c r="P189" s="295"/>
      <c r="Q189" s="295"/>
      <c r="R189" s="300"/>
    </row>
    <row r="190" spans="1:18" s="131" customFormat="1" ht="12.6" customHeight="1">
      <c r="A190" s="151" t="s">
        <v>166</v>
      </c>
      <c r="B190" s="301"/>
      <c r="C190" s="152">
        <v>45929</v>
      </c>
      <c r="D190" s="302">
        <v>5479</v>
      </c>
      <c r="E190" s="154">
        <f>+E191</f>
        <v>45000000</v>
      </c>
      <c r="F190" s="303">
        <f>+F191</f>
        <v>311355000</v>
      </c>
      <c r="G190" s="154">
        <f>+G191</f>
        <v>234105000</v>
      </c>
      <c r="H190" s="304"/>
      <c r="I190" s="305"/>
      <c r="J190" s="306"/>
      <c r="K190" s="238"/>
      <c r="L190" s="304"/>
      <c r="M190" s="238"/>
      <c r="N190" s="304"/>
      <c r="O190" s="156">
        <v>5.7500000000000002E-2</v>
      </c>
      <c r="P190" s="304"/>
      <c r="Q190" s="238"/>
      <c r="R190" s="238"/>
    </row>
    <row r="191" spans="1:18" s="131" customFormat="1" ht="12.6" customHeight="1">
      <c r="A191" s="101" t="s">
        <v>332</v>
      </c>
      <c r="B191" s="202">
        <v>40450</v>
      </c>
      <c r="C191" s="102">
        <v>45929</v>
      </c>
      <c r="D191" s="203"/>
      <c r="E191" s="104">
        <v>45000000</v>
      </c>
      <c r="F191" s="204">
        <v>311355000</v>
      </c>
      <c r="G191" s="104">
        <v>234105000</v>
      </c>
      <c r="H191" s="140">
        <v>220614369</v>
      </c>
      <c r="I191" s="104">
        <v>13490631</v>
      </c>
      <c r="J191" s="141">
        <v>0</v>
      </c>
      <c r="K191" s="105">
        <v>93.24</v>
      </c>
      <c r="L191" s="141">
        <v>92.89</v>
      </c>
      <c r="M191" s="105">
        <v>97.57</v>
      </c>
      <c r="N191" s="141">
        <v>94.24</v>
      </c>
      <c r="O191" s="158">
        <v>5.7500000000000002E-2</v>
      </c>
      <c r="P191" s="143">
        <v>6.5600000000000006E-2</v>
      </c>
      <c r="Q191" s="107">
        <v>6.4500000000000002E-2</v>
      </c>
      <c r="R191" s="104">
        <v>0.17</v>
      </c>
    </row>
    <row r="192" spans="1:18" s="131" customFormat="1" ht="12.6" customHeight="1">
      <c r="A192" s="160" t="s">
        <v>385</v>
      </c>
      <c r="B192" s="161"/>
      <c r="C192" s="161"/>
      <c r="D192" s="161"/>
      <c r="E192" s="116">
        <f>E190</f>
        <v>45000000</v>
      </c>
      <c r="F192" s="116">
        <f>F190</f>
        <v>311355000</v>
      </c>
      <c r="G192" s="116">
        <f>G190</f>
        <v>234105000</v>
      </c>
      <c r="H192" s="116">
        <f>SUM(H191:H191)</f>
        <v>220614369</v>
      </c>
      <c r="I192" s="116">
        <f>SUM(I191:I191)</f>
        <v>13490631</v>
      </c>
      <c r="J192" s="116">
        <f>SUM(J191:J191)</f>
        <v>0</v>
      </c>
      <c r="K192" s="208"/>
      <c r="L192" s="209"/>
      <c r="M192" s="209"/>
      <c r="N192" s="117"/>
      <c r="O192" s="161"/>
      <c r="P192" s="118"/>
      <c r="Q192" s="161"/>
      <c r="R192" s="119"/>
    </row>
    <row r="193" spans="1:18" s="131" customFormat="1" ht="12.6" customHeight="1">
      <c r="A193" s="307"/>
      <c r="B193" s="84"/>
      <c r="C193" s="84"/>
      <c r="D193" s="84"/>
      <c r="E193" s="308"/>
      <c r="F193" s="308"/>
      <c r="G193" s="308"/>
      <c r="H193" s="308"/>
      <c r="I193" s="308"/>
      <c r="J193" s="308"/>
      <c r="K193" s="299"/>
      <c r="L193" s="309"/>
      <c r="M193" s="309"/>
      <c r="N193" s="310"/>
      <c r="O193" s="295"/>
      <c r="P193" s="311"/>
      <c r="Q193" s="295"/>
      <c r="R193" s="312"/>
    </row>
    <row r="194" spans="1:18" s="131" customFormat="1" ht="12.6" customHeight="1">
      <c r="A194" s="160" t="s">
        <v>354</v>
      </c>
      <c r="B194" s="161"/>
      <c r="C194" s="161"/>
      <c r="D194" s="162"/>
      <c r="E194" s="116">
        <f t="shared" ref="E194:J194" si="3">+E188+E192+E181</f>
        <v>615000000</v>
      </c>
      <c r="F194" s="116">
        <f t="shared" si="3"/>
        <v>2030650036</v>
      </c>
      <c r="G194" s="116">
        <f t="shared" si="3"/>
        <v>769105000</v>
      </c>
      <c r="H194" s="116">
        <f t="shared" si="3"/>
        <v>780136268.26999998</v>
      </c>
      <c r="I194" s="116">
        <f t="shared" si="3"/>
        <v>14822262.710000001</v>
      </c>
      <c r="J194" s="116">
        <f t="shared" si="3"/>
        <v>21710530.969999999</v>
      </c>
      <c r="K194" s="118"/>
      <c r="L194" s="118"/>
      <c r="M194" s="118"/>
      <c r="N194" s="118"/>
      <c r="O194" s="118"/>
      <c r="P194" s="118"/>
      <c r="Q194" s="118"/>
      <c r="R194" s="313"/>
    </row>
    <row r="195" spans="1:18" s="131" customFormat="1" ht="12.6" customHeight="1">
      <c r="A195" s="294"/>
      <c r="B195" s="295"/>
      <c r="C195" s="295"/>
      <c r="D195" s="295"/>
      <c r="E195" s="296"/>
      <c r="F195" s="296"/>
      <c r="G195" s="297"/>
      <c r="H195" s="297"/>
      <c r="I195" s="297"/>
      <c r="J195" s="298"/>
      <c r="K195" s="299"/>
      <c r="L195" s="299"/>
      <c r="M195" s="299"/>
      <c r="N195" s="299"/>
      <c r="O195" s="295"/>
      <c r="P195" s="295"/>
      <c r="Q195" s="295"/>
      <c r="R195" s="300"/>
    </row>
    <row r="196" spans="1:18" s="131" customFormat="1" ht="12.6" customHeight="1">
      <c r="A196" s="160" t="s">
        <v>386</v>
      </c>
      <c r="B196" s="161"/>
      <c r="C196" s="161"/>
      <c r="D196" s="162"/>
      <c r="E196" s="272">
        <f t="shared" ref="E196:J196" si="4">SUM(E194)</f>
        <v>615000000</v>
      </c>
      <c r="F196" s="272">
        <f t="shared" si="4"/>
        <v>2030650036</v>
      </c>
      <c r="G196" s="272">
        <f t="shared" si="4"/>
        <v>769105000</v>
      </c>
      <c r="H196" s="272">
        <f t="shared" si="4"/>
        <v>780136268.26999998</v>
      </c>
      <c r="I196" s="272">
        <f t="shared" si="4"/>
        <v>14822262.710000001</v>
      </c>
      <c r="J196" s="272">
        <f t="shared" si="4"/>
        <v>21710530.969999999</v>
      </c>
      <c r="K196" s="276" t="s">
        <v>5</v>
      </c>
      <c r="L196" s="276"/>
      <c r="M196" s="276"/>
      <c r="N196" s="277" t="s">
        <v>5</v>
      </c>
      <c r="O196" s="164"/>
      <c r="P196" s="275"/>
      <c r="Q196" s="278"/>
      <c r="R196" s="275"/>
    </row>
    <row r="197" spans="1:18" s="210" customFormat="1" ht="19.5" customHeight="1">
      <c r="A197" s="165" t="s">
        <v>356</v>
      </c>
      <c r="B197" s="87"/>
      <c r="C197" s="87"/>
      <c r="D197" s="87"/>
      <c r="E197" s="87"/>
      <c r="F197" s="166"/>
      <c r="G197" s="131"/>
      <c r="H197" s="131"/>
      <c r="I197" s="131"/>
      <c r="J197" s="168"/>
      <c r="K197" s="131"/>
      <c r="L197" s="131"/>
      <c r="M197" s="131"/>
      <c r="N197" s="131"/>
      <c r="O197" s="131"/>
      <c r="P197" s="131"/>
      <c r="Q197" s="131"/>
      <c r="R197" s="131"/>
    </row>
    <row r="198" spans="1:18" s="210" customFormat="1" ht="13.5" customHeight="1">
      <c r="A198" s="165" t="s">
        <v>387</v>
      </c>
      <c r="B198" s="87"/>
      <c r="C198" s="87"/>
      <c r="D198" s="87"/>
      <c r="E198" s="87"/>
      <c r="F198" s="166"/>
      <c r="G198" s="131"/>
      <c r="H198" s="131"/>
      <c r="I198" s="131"/>
      <c r="J198" s="168"/>
      <c r="K198" s="131"/>
      <c r="L198" s="131"/>
      <c r="M198" s="131"/>
      <c r="N198" s="131"/>
      <c r="O198" s="131"/>
      <c r="P198" s="131"/>
      <c r="Q198" s="131"/>
      <c r="R198" s="131"/>
    </row>
    <row r="199" spans="1:18" s="210" customFormat="1" ht="13.5" customHeight="1">
      <c r="A199" s="165"/>
      <c r="B199" s="87"/>
      <c r="C199" s="87"/>
      <c r="D199" s="87"/>
      <c r="E199" s="87"/>
      <c r="F199" s="166"/>
      <c r="G199" s="131"/>
      <c r="H199" s="131"/>
      <c r="I199" s="131"/>
      <c r="J199" s="168"/>
      <c r="K199" s="131"/>
      <c r="L199" s="131"/>
      <c r="M199" s="131"/>
      <c r="N199" s="131"/>
      <c r="O199" s="131"/>
      <c r="P199" s="131"/>
      <c r="Q199" s="131"/>
      <c r="R199" s="131"/>
    </row>
    <row r="200" spans="1:18" s="131" customFormat="1" ht="12.6" customHeight="1">
      <c r="A200" s="169" t="s">
        <v>388</v>
      </c>
      <c r="B200" s="87"/>
      <c r="C200" s="87"/>
      <c r="D200" s="87"/>
      <c r="E200" s="89"/>
      <c r="F200" s="166"/>
      <c r="J200" s="168"/>
      <c r="P200" s="170"/>
    </row>
    <row r="201" spans="1:18" s="131" customFormat="1" ht="12.6" customHeight="1">
      <c r="A201" s="169" t="s">
        <v>389</v>
      </c>
      <c r="B201" s="87"/>
      <c r="C201" s="87"/>
      <c r="D201" s="87"/>
      <c r="E201" s="89"/>
      <c r="F201" s="166"/>
      <c r="J201" s="168"/>
      <c r="P201" s="170"/>
    </row>
    <row r="202" spans="1:18" s="131" customFormat="1" ht="12.6" customHeight="1">
      <c r="A202" s="169"/>
      <c r="B202" s="87"/>
      <c r="C202" s="87"/>
      <c r="D202" s="87"/>
      <c r="E202" s="87"/>
      <c r="F202" s="166"/>
      <c r="J202" s="168"/>
    </row>
    <row r="203" spans="1:18" s="131" customFormat="1" ht="12.6" customHeight="1">
      <c r="A203" s="169"/>
      <c r="B203" s="87"/>
      <c r="C203" s="87"/>
      <c r="D203" s="87"/>
      <c r="E203" s="87"/>
      <c r="F203" s="166"/>
      <c r="J203" s="168"/>
    </row>
    <row r="204" spans="1:18" s="131" customFormat="1" ht="12.6" customHeight="1">
      <c r="A204" s="169"/>
      <c r="B204" s="87"/>
      <c r="C204" s="87"/>
      <c r="D204" s="87"/>
      <c r="E204" s="87"/>
      <c r="F204" s="314"/>
    </row>
    <row r="205" spans="1:18" s="131" customFormat="1" ht="12.75" customHeight="1">
      <c r="A205" s="169"/>
      <c r="B205" s="87"/>
      <c r="C205" s="87"/>
      <c r="D205" s="87"/>
      <c r="E205" s="87"/>
      <c r="F205" s="166"/>
    </row>
    <row r="206" spans="1:18" s="131" customFormat="1" ht="12.6" customHeight="1">
      <c r="A206" s="169"/>
      <c r="B206" s="87"/>
      <c r="C206" s="87"/>
      <c r="D206" s="87"/>
      <c r="E206" s="87"/>
      <c r="F206" s="315"/>
      <c r="J206" s="168"/>
    </row>
    <row r="207" spans="1:18" s="131" customFormat="1" ht="12.6" customHeight="1">
      <c r="A207" s="169"/>
      <c r="B207" s="87"/>
      <c r="C207" s="87"/>
      <c r="D207" s="87"/>
      <c r="E207" s="87"/>
      <c r="F207" s="166"/>
      <c r="J207" s="168"/>
    </row>
    <row r="208" spans="1:18" s="131" customFormat="1" ht="12.6" customHeight="1">
      <c r="A208" s="169"/>
      <c r="B208" s="87"/>
      <c r="C208" s="87"/>
      <c r="D208" s="87"/>
      <c r="E208" s="87"/>
      <c r="F208" s="573"/>
      <c r="H208" s="168"/>
    </row>
    <row r="209" spans="1:10" s="131" customFormat="1" ht="12.6" customHeight="1">
      <c r="A209" s="169"/>
      <c r="B209" s="87"/>
      <c r="C209" s="87"/>
      <c r="D209" s="87"/>
      <c r="E209" s="87"/>
      <c r="H209" s="168"/>
    </row>
    <row r="210" spans="1:10" s="131" customFormat="1" ht="12.6" customHeight="1">
      <c r="A210" s="169"/>
      <c r="B210" s="87"/>
      <c r="C210" s="87"/>
      <c r="D210" s="87"/>
      <c r="E210" s="87"/>
      <c r="H210" s="168"/>
    </row>
    <row r="211" spans="1:10" s="131" customFormat="1" ht="12.6" customHeight="1">
      <c r="A211" s="169"/>
      <c r="B211" s="87"/>
      <c r="C211" s="87"/>
      <c r="D211" s="87"/>
      <c r="E211" s="87"/>
      <c r="H211" s="168"/>
    </row>
    <row r="212" spans="1:10" s="131" customFormat="1" ht="12.6" customHeight="1">
      <c r="A212" s="169"/>
      <c r="B212" s="87"/>
      <c r="C212" s="87"/>
      <c r="D212" s="87"/>
      <c r="E212" s="87"/>
      <c r="H212" s="168"/>
    </row>
    <row r="213" spans="1:10" s="131" customFormat="1" ht="12.6" customHeight="1">
      <c r="A213" s="169"/>
      <c r="B213" s="87"/>
      <c r="C213" s="87"/>
      <c r="D213" s="87"/>
      <c r="E213" s="87"/>
      <c r="F213" s="166"/>
      <c r="J213" s="168"/>
    </row>
    <row r="214" spans="1:10" s="131" customFormat="1" ht="12.6" customHeight="1">
      <c r="A214" s="169"/>
      <c r="B214" s="87"/>
      <c r="C214" s="87"/>
      <c r="D214" s="87"/>
      <c r="E214" s="87"/>
      <c r="F214" s="166"/>
      <c r="H214" s="519"/>
      <c r="J214" s="168"/>
    </row>
    <row r="215" spans="1:10" s="131" customFormat="1" ht="12.6" customHeight="1">
      <c r="A215" s="169"/>
      <c r="B215" s="87"/>
      <c r="C215" s="87"/>
      <c r="D215" s="87"/>
      <c r="E215" s="87"/>
      <c r="F215" s="166"/>
      <c r="J215" s="168"/>
    </row>
    <row r="216" spans="1:10" s="131" customFormat="1" ht="12.6" customHeight="1">
      <c r="A216" s="169"/>
      <c r="B216" s="87"/>
      <c r="C216" s="87"/>
      <c r="D216" s="87"/>
      <c r="E216" s="87"/>
      <c r="F216" s="166"/>
      <c r="J216" s="168"/>
    </row>
    <row r="217" spans="1:10" s="131" customFormat="1" ht="12.6" customHeight="1">
      <c r="A217" s="169"/>
      <c r="B217" s="87"/>
      <c r="C217" s="87"/>
      <c r="D217" s="87"/>
      <c r="E217" s="87"/>
      <c r="F217" s="166"/>
      <c r="J217" s="168"/>
    </row>
    <row r="218" spans="1:10" s="131" customFormat="1" ht="12.6" customHeight="1">
      <c r="A218" s="169"/>
      <c r="B218" s="87"/>
      <c r="C218" s="87"/>
      <c r="D218" s="87"/>
      <c r="E218" s="87"/>
      <c r="F218" s="166"/>
      <c r="J218" s="168"/>
    </row>
    <row r="219" spans="1:10" s="131" customFormat="1" ht="12.6" customHeight="1">
      <c r="A219" s="169"/>
      <c r="B219" s="87"/>
      <c r="C219" s="87"/>
      <c r="D219" s="87"/>
      <c r="E219" s="87"/>
      <c r="F219" s="166"/>
      <c r="J219" s="168"/>
    </row>
    <row r="220" spans="1:10" s="131" customFormat="1" ht="12.6" customHeight="1">
      <c r="A220" s="169"/>
      <c r="B220" s="87"/>
      <c r="C220" s="87"/>
      <c r="D220" s="87"/>
      <c r="E220" s="87"/>
      <c r="F220" s="166"/>
      <c r="J220" s="168"/>
    </row>
  </sheetData>
  <mergeCells count="8">
    <mergeCell ref="H1:I1"/>
    <mergeCell ref="A2:R2"/>
    <mergeCell ref="P5:Q6"/>
    <mergeCell ref="H6:H8"/>
    <mergeCell ref="A56:R56"/>
    <mergeCell ref="A87:R87"/>
    <mergeCell ref="A149:R149"/>
    <mergeCell ref="A150:R15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PRIMARY MARKET OF GS - 1</vt:lpstr>
      <vt:lpstr>PRIMARY MARKET OF GS - 2</vt:lpstr>
      <vt:lpstr>PRIMARY MARKET OF GS - 3</vt:lpstr>
      <vt:lpstr>PRIMARY MARKET OF GS - 4</vt:lpstr>
      <vt:lpstr>PRIMARY MARKET OF GS - 5</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31.03.17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2017-05-30T13:00:26Z</dcterms:modified>
</cp:coreProperties>
</file>