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charts/chart4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9.xml" ContentType="application/vnd.openxmlformats-officedocument.drawingml.chartshapes+xml"/>
  <Override PartName="/xl/charts/chart7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8.xml" ContentType="application/vnd.openxmlformats-officedocument.drawingml.chart+xml"/>
  <Override PartName="/xl/drawings/drawing12.xml" ContentType="application/vnd.openxmlformats-officedocument.drawingml.chartshapes+xml"/>
  <Override PartName="/xl/charts/chart9.xml" ContentType="application/vnd.openxmlformats-officedocument.drawingml.chart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charts/chart10.xml" ContentType="application/vnd.openxmlformats-officedocument.drawingml.chart+xml"/>
  <Override PartName="/xl/drawings/drawing15.xml" ContentType="application/vnd.openxmlformats-officedocument.drawingml.chartshapes+xml"/>
  <Override PartName="/xl/charts/chart11.xml" ContentType="application/vnd.openxmlformats-officedocument.drawingml.chart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charts/chart12.xml" ContentType="application/vnd.openxmlformats-officedocument.drawingml.chart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3.xml" ContentType="application/vnd.openxmlformats-officedocument.drawingml.chart+xml"/>
  <Override PartName="/xl/drawings/drawing20.xml" ContentType="application/vnd.openxmlformats-officedocument.drawingml.chartshapes+xml"/>
  <Override PartName="/xl/drawings/drawing21.xml" ContentType="application/vnd.openxmlformats-officedocument.drawing+xml"/>
  <Override PartName="/xl/charts/chart14.xml" ContentType="application/vnd.openxmlformats-officedocument.drawingml.chart+xml"/>
  <Override PartName="/xl/drawings/drawing22.xml" ContentType="application/vnd.openxmlformats-officedocument.drawingml.chartshapes+xml"/>
  <Override PartName="/xl/drawings/drawing23.xml" ContentType="application/vnd.openxmlformats-officedocument.drawing+xml"/>
  <Override PartName="/xl/charts/chart15.xml" ContentType="application/vnd.openxmlformats-officedocument.drawingml.chart+xml"/>
  <Override PartName="/xl/drawings/drawing24.xml" ContentType="application/vnd.openxmlformats-officedocument.drawingml.chartshapes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25.xml" ContentType="application/vnd.openxmlformats-officedocument.drawing+xml"/>
  <Override PartName="/xl/charts/chart21.xml" ContentType="application/vnd.openxmlformats-officedocument.drawingml.chart+xml"/>
  <Override PartName="/xl/drawings/drawing26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ПЪРВИЧЕН ПАЗАР НА ДЦК - 1" sheetId="1" r:id="rId1"/>
    <sheet name="ПЪРВИЧЕН ПАЗАР НА ДЦК - 2" sheetId="2" r:id="rId2"/>
    <sheet name="ПЪРВИЧЕН ПАЗАР НА ДЦК - 3" sheetId="3" r:id="rId3"/>
    <sheet name="ПЪРВИЧЕН ПАЗАР НА ДЦК - 4" sheetId="4" r:id="rId4"/>
    <sheet name="ПЪРВИЧЕН ПАЗАР НА ДЦК - 5" sheetId="5" r:id="rId5"/>
    <sheet name="ВТОРИЧЕН ПАЗАР НА ДЦК - 1" sheetId="6" r:id="rId6"/>
    <sheet name="ВТОРИЧЕН ПАЗАР НА ДЦК - 2" sheetId="7" r:id="rId7"/>
    <sheet name="ВТОРИЧЕН ПАЗАР НА ДЦК - 3" sheetId="8" r:id="rId8"/>
    <sheet name="ВТОРИЧЕН ПАЗАР НА ДЦК - 4" sheetId="9" r:id="rId9"/>
    <sheet name="ВТОРИЧЕН ПАЗАР НА ДЦК - 5" sheetId="10" r:id="rId10"/>
    <sheet name="ВТОРИЧЕН ПАЗАР НА ДЦК - 6" sheetId="11" r:id="rId11"/>
    <sheet name="ВТОРИЧЕН ПАЗАР НА ДЦК - 7" sheetId="12" r:id="rId12"/>
    <sheet name="ВТОРИЧЕН ПАЗАР НА ДЦК - 8" sheetId="13" r:id="rId13"/>
    <sheet name="ВТОРИЧЕН ПАЗАР НА ДЦК - 9" sheetId="14" r:id="rId14"/>
    <sheet name="ВТОРИЧЕН ПАЗАР НА ДЦК - 10" sheetId="15" r:id="rId15"/>
    <sheet name="СПИСЪК" sheetId="16" r:id="rId16"/>
    <sheet name="ДЦК в обращение към 30.06.17г." sheetId="19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calcPr calcId="145621"/>
</workbook>
</file>

<file path=xl/calcChain.xml><?xml version="1.0" encoding="utf-8"?>
<calcChain xmlns="http://schemas.openxmlformats.org/spreadsheetml/2006/main">
  <c r="J203" i="19" l="1"/>
  <c r="I203" i="19"/>
  <c r="H203" i="19"/>
  <c r="E203" i="19"/>
  <c r="G201" i="19"/>
  <c r="G203" i="19" s="1"/>
  <c r="F201" i="19"/>
  <c r="F203" i="19" s="1"/>
  <c r="F205" i="19" s="1"/>
  <c r="F207" i="19" s="1"/>
  <c r="E201" i="19"/>
  <c r="J199" i="19"/>
  <c r="I199" i="19"/>
  <c r="I205" i="19" s="1"/>
  <c r="I207" i="19" s="1"/>
  <c r="H199" i="19"/>
  <c r="H205" i="19" s="1"/>
  <c r="H207" i="19" s="1"/>
  <c r="F199" i="19"/>
  <c r="E199" i="19"/>
  <c r="E205" i="19" s="1"/>
  <c r="E207" i="19" s="1"/>
  <c r="G194" i="19"/>
  <c r="G199" i="19" s="1"/>
  <c r="F194" i="19"/>
  <c r="E194" i="19"/>
  <c r="J192" i="19"/>
  <c r="J205" i="19" s="1"/>
  <c r="J207" i="19" s="1"/>
  <c r="I192" i="19"/>
  <c r="H192" i="19"/>
  <c r="F192" i="19"/>
  <c r="G186" i="19"/>
  <c r="F186" i="19"/>
  <c r="E186" i="19"/>
  <c r="G177" i="19"/>
  <c r="F177" i="19"/>
  <c r="E177" i="19"/>
  <c r="E192" i="19" s="1"/>
  <c r="G171" i="19"/>
  <c r="G192" i="19" s="1"/>
  <c r="F171" i="19"/>
  <c r="E171" i="19"/>
  <c r="A159" i="19"/>
  <c r="J148" i="19"/>
  <c r="I148" i="19"/>
  <c r="H147" i="19"/>
  <c r="H148" i="19" s="1"/>
  <c r="H149" i="19" s="1"/>
  <c r="H150" i="19" s="1"/>
  <c r="G144" i="19"/>
  <c r="F144" i="19"/>
  <c r="E144" i="19"/>
  <c r="G141" i="19"/>
  <c r="F141" i="19"/>
  <c r="E141" i="19"/>
  <c r="G139" i="19"/>
  <c r="F139" i="19"/>
  <c r="E139" i="19"/>
  <c r="G131" i="19"/>
  <c r="F131" i="19"/>
  <c r="E131" i="19"/>
  <c r="G122" i="19"/>
  <c r="F122" i="19"/>
  <c r="F148" i="19" s="1"/>
  <c r="E122" i="19"/>
  <c r="G115" i="19"/>
  <c r="F115" i="19"/>
  <c r="E115" i="19"/>
  <c r="G107" i="19"/>
  <c r="F107" i="19"/>
  <c r="E107" i="19"/>
  <c r="E148" i="19" s="1"/>
  <c r="G97" i="19"/>
  <c r="G148" i="19" s="1"/>
  <c r="F97" i="19"/>
  <c r="E97" i="19"/>
  <c r="J88" i="19"/>
  <c r="J149" i="19" s="1"/>
  <c r="I88" i="19"/>
  <c r="I149" i="19" s="1"/>
  <c r="H88" i="19"/>
  <c r="E88" i="19"/>
  <c r="E149" i="19" s="1"/>
  <c r="G82" i="19"/>
  <c r="F82" i="19"/>
  <c r="E82" i="19"/>
  <c r="G75" i="19"/>
  <c r="F75" i="19"/>
  <c r="E75" i="19"/>
  <c r="G65" i="19"/>
  <c r="G88" i="19" s="1"/>
  <c r="G149" i="19" s="1"/>
  <c r="F65" i="19"/>
  <c r="F88" i="19" s="1"/>
  <c r="F149" i="19" s="1"/>
  <c r="F150" i="19" s="1"/>
  <c r="E65" i="19"/>
  <c r="H56" i="19"/>
  <c r="J55" i="19"/>
  <c r="J56" i="19" s="1"/>
  <c r="I55" i="19"/>
  <c r="H55" i="19"/>
  <c r="F55" i="19"/>
  <c r="F56" i="19" s="1"/>
  <c r="G48" i="19"/>
  <c r="F48" i="19"/>
  <c r="E48" i="19"/>
  <c r="G41" i="19"/>
  <c r="F41" i="19"/>
  <c r="E41" i="19"/>
  <c r="E55" i="19" s="1"/>
  <c r="E56" i="19" s="1"/>
  <c r="G33" i="19"/>
  <c r="G55" i="19" s="1"/>
  <c r="F33" i="19"/>
  <c r="E33" i="19"/>
  <c r="J31" i="19"/>
  <c r="I31" i="19"/>
  <c r="H31" i="19"/>
  <c r="F31" i="19"/>
  <c r="E31" i="19"/>
  <c r="G23" i="19"/>
  <c r="G31" i="19" s="1"/>
  <c r="F23" i="19"/>
  <c r="E23" i="19"/>
  <c r="J21" i="19"/>
  <c r="I21" i="19"/>
  <c r="I56" i="19" s="1"/>
  <c r="H21" i="19"/>
  <c r="G21" i="19"/>
  <c r="F21" i="19"/>
  <c r="G19" i="19"/>
  <c r="F19" i="19"/>
  <c r="E19" i="19"/>
  <c r="G13" i="19"/>
  <c r="F13" i="19"/>
  <c r="E13" i="19"/>
  <c r="E21" i="19" s="1"/>
  <c r="E150" i="19" l="1"/>
  <c r="I150" i="19"/>
  <c r="G56" i="19"/>
  <c r="G150" i="19" s="1"/>
  <c r="J150" i="19"/>
  <c r="G205" i="19"/>
  <c r="G207" i="19" s="1"/>
  <c r="D8" i="2"/>
  <c r="J21" i="1" l="1"/>
  <c r="G21" i="1"/>
  <c r="D17" i="1"/>
  <c r="D21" i="1" l="1"/>
  <c r="J17" i="1"/>
  <c r="G17" i="1"/>
</calcChain>
</file>

<file path=xl/sharedStrings.xml><?xml version="1.0" encoding="utf-8"?>
<sst xmlns="http://schemas.openxmlformats.org/spreadsheetml/2006/main" count="777" uniqueCount="399">
  <si>
    <t xml:space="preserve">                                                                                                                                                                                       </t>
  </si>
  <si>
    <t>РЕЗУЛТАТИ ОТ ПРОВЕДЕНИТЕ АУКЦИОНИ ЗА ПРОДАЖБА НА ДЦК</t>
  </si>
  <si>
    <t>1. Емисия №</t>
  </si>
  <si>
    <t>BG  20 400 17 217</t>
  </si>
  <si>
    <t>BG  20 300 17 110</t>
  </si>
  <si>
    <t>2. Дата на емисия</t>
  </si>
  <si>
    <t>3. Дата на падеж</t>
  </si>
  <si>
    <t>4. Валута</t>
  </si>
  <si>
    <t>BGN</t>
  </si>
  <si>
    <t>5. Лихвен процент (%)</t>
  </si>
  <si>
    <t>6. Дата на аукциона</t>
  </si>
  <si>
    <t>ІV отваряне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</si>
  <si>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</si>
  <si>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</si>
  <si>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</si>
  <si>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</si>
  <si>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</si>
  <si>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</si>
  <si>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</si>
  <si>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</si>
  <si>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</si>
  <si>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</si>
  <si>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</si>
  <si>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</si>
  <si>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</si>
  <si>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</si>
  <si>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</si>
  <si>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</si>
  <si>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</si>
  <si>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</si>
  <si>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</si>
  <si>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</si>
  <si>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</si>
  <si>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</si>
  <si>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</si>
  <si>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</si>
  <si>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</si>
  <si>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</si>
  <si>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</si>
  <si>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</si>
  <si>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</si>
  <si>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</si>
  <si>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</si>
  <si>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Забележка:</t>
  </si>
  <si>
    <t xml:space="preserve">   Левовата равностойност на ДЦК, деноминирани в чуждестранна валута, е изчислена по определените от БНБ</t>
  </si>
  <si>
    <t xml:space="preserve">   обменни курсове, валидни за последния работен ден на съответния период.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</si>
  <si>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</si>
  <si>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</si>
  <si>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</si>
  <si>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</si>
  <si>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</si>
  <si>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</si>
  <si>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BG 20 099 93226</t>
  </si>
  <si>
    <t>01.07.2017</t>
  </si>
  <si>
    <t>ОЛП</t>
  </si>
  <si>
    <t>BG 20 400 08216</t>
  </si>
  <si>
    <t>16.01.2018</t>
  </si>
  <si>
    <t>16.07.2017</t>
  </si>
  <si>
    <t xml:space="preserve">BG 20 300 13119* </t>
  </si>
  <si>
    <t>23.01.2018</t>
  </si>
  <si>
    <t>23.07.2017</t>
  </si>
  <si>
    <t>BG 20 300 15114</t>
  </si>
  <si>
    <t>28.01.2018</t>
  </si>
  <si>
    <t>28.07.2017</t>
  </si>
  <si>
    <t>BG 20 098 93228</t>
  </si>
  <si>
    <t>01.10.2018</t>
  </si>
  <si>
    <t xml:space="preserve">BG 20 404 03219* </t>
  </si>
  <si>
    <t>EUR</t>
  </si>
  <si>
    <t>11.10.2018</t>
  </si>
  <si>
    <t>левова равностойност</t>
  </si>
  <si>
    <t/>
  </si>
  <si>
    <t>BG 20 096 93222</t>
  </si>
  <si>
    <t>01.12.2018</t>
  </si>
  <si>
    <t>01.12.2017</t>
  </si>
  <si>
    <t>BG 20 097 94228</t>
  </si>
  <si>
    <t>USD</t>
  </si>
  <si>
    <t>01.01.2019</t>
  </si>
  <si>
    <t>LIBOR</t>
  </si>
  <si>
    <t>BG 20 400 99223</t>
  </si>
  <si>
    <t>EURIBOR</t>
  </si>
  <si>
    <t>BG 20 401 12216</t>
  </si>
  <si>
    <t>18.01.2019</t>
  </si>
  <si>
    <t>18.07.2017</t>
  </si>
  <si>
    <t>BG 20 300 14117</t>
  </si>
  <si>
    <t>22.01.2019</t>
  </si>
  <si>
    <t>22.07.2017</t>
  </si>
  <si>
    <t>BG 20 400 09214</t>
  </si>
  <si>
    <t>28.01.2019</t>
  </si>
  <si>
    <t>BG 20 300 16112</t>
  </si>
  <si>
    <t>17.02.2019</t>
  </si>
  <si>
    <t>17.08.2017</t>
  </si>
  <si>
    <t>BG 20 401 13214</t>
  </si>
  <si>
    <t>16.01.2020</t>
  </si>
  <si>
    <t>BG 20 301 15112</t>
  </si>
  <si>
    <t>04.02.2020</t>
  </si>
  <si>
    <t>04.08.2017</t>
  </si>
  <si>
    <t>BG 20 400 10212</t>
  </si>
  <si>
    <t>13.07.2020</t>
  </si>
  <si>
    <t>13.07.2017</t>
  </si>
  <si>
    <t>BG 20 401 14212</t>
  </si>
  <si>
    <t>12.02.2021</t>
  </si>
  <si>
    <t>12.08.2017</t>
  </si>
  <si>
    <t>BG 20 300 17110</t>
  </si>
  <si>
    <t>22.02.2021</t>
  </si>
  <si>
    <t>22.08.2017</t>
  </si>
  <si>
    <t>BG 20 400 11210</t>
  </si>
  <si>
    <t>19.07.2021</t>
  </si>
  <si>
    <t>19.07.2017</t>
  </si>
  <si>
    <t>BG 20 400 12218</t>
  </si>
  <si>
    <t>11.07.2022</t>
  </si>
  <si>
    <t>11.07.2017</t>
  </si>
  <si>
    <t>BG 20 400 13216</t>
  </si>
  <si>
    <t>09.07.2023</t>
  </si>
  <si>
    <t>09.07.2017</t>
  </si>
  <si>
    <t>BG 20 400 14214</t>
  </si>
  <si>
    <t>15.07.2024</t>
  </si>
  <si>
    <t>15.07.2017</t>
  </si>
  <si>
    <t>BG 20 401 15219</t>
  </si>
  <si>
    <t>22.04.2025</t>
  </si>
  <si>
    <t>BG 20 400 15211</t>
  </si>
  <si>
    <t>14.07.2025</t>
  </si>
  <si>
    <t>14.07.2017</t>
  </si>
  <si>
    <t>BG 20 402 10218</t>
  </si>
  <si>
    <t>29.09.2025</t>
  </si>
  <si>
    <t>29.09.2017</t>
  </si>
  <si>
    <t>BG 20 400 16219</t>
  </si>
  <si>
    <t>27.07.2026</t>
  </si>
  <si>
    <t>27.07.2017</t>
  </si>
  <si>
    <t>BG 20 400 17217</t>
  </si>
  <si>
    <t>25.07.2027</t>
  </si>
  <si>
    <t>25.07.2017</t>
  </si>
  <si>
    <t>Общо в лева</t>
  </si>
  <si>
    <t>* Общият обем на емисията в обращение е намален поради снемането от регистъра/ сметките на МФ по</t>
  </si>
  <si>
    <t>нареждане на титуляра на ДЦК от тази емисия, преминали в разпореждане на министъра на финансите</t>
  </si>
  <si>
    <t>на основание чл.152, ал.9 от Закона за публичните финанси.</t>
  </si>
  <si>
    <t xml:space="preserve">Левовата равностойност на ДЦК, деноминирани във валута, е изчислена по определения от БНБ обменен </t>
  </si>
  <si>
    <t>Търгуеми държавни ценни книжа, емитирани от правителството на външните пазари,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</si>
  <si>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</si>
  <si>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</si>
  <si>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</si>
  <si>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</si>
  <si>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</si>
  <si>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</si>
  <si>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</si>
  <si>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</si>
  <si>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</si>
  <si>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</si>
  <si>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</si>
  <si>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</si>
  <si>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XS0802005289 - еврооблигации 5 г.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</si>
  <si>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</si>
  <si>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</si>
  <si>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</si>
  <si>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</si>
  <si>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</si>
  <si>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</si>
  <si>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</si>
  <si>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r>
      <rPr>
        <b/>
        <sz val="9"/>
        <rFont val="Arial"/>
        <family val="2"/>
        <charset val="204"/>
      </rPr>
      <t>Забележка:</t>
    </r>
    <r>
      <rPr>
        <sz val="9"/>
        <rFont val="Arial"/>
        <family val="2"/>
        <charset val="204"/>
      </rPr>
      <t xml:space="preserve"> Левовата равностойност на ДЦК е изчислена по официалния обменен курс на EUR към българския лев.</t>
    </r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</si>
  <si>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</si>
  <si>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</si>
  <si>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 xml:space="preserve">                  Държатели на ДЦК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</si>
  <si>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</si>
  <si>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</si>
  <si>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</si>
  <si>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</si>
  <si>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</si>
  <si>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</si>
  <si>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</si>
  <si>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</si>
  <si>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</si>
  <si>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</si>
  <si>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</si>
  <si>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</si>
  <si>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</si>
  <si>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</si>
  <si>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</si>
  <si>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</si>
  <si>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</si>
  <si>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</si>
  <si>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</si>
  <si>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</si>
  <si>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</si>
  <si>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</si>
  <si>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</si>
  <si>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</si>
  <si>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</si>
  <si>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</si>
  <si>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</si>
  <si>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</si>
  <si>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</si>
  <si>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0170</t>
  </si>
  <si>
    <t>Банка Пиреос България АД</t>
  </si>
  <si>
    <t>PIRBBGSF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</si>
  <si>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</si>
  <si>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</si>
  <si>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</si>
  <si>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</si>
  <si>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</si>
  <si>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</si>
  <si>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</si>
  <si>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</si>
  <si>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</si>
  <si>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</si>
  <si>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</si>
  <si>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</si>
  <si>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</si>
  <si>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Банка ДСК EАД</t>
  </si>
  <si>
    <t>STSABGSF</t>
  </si>
  <si>
    <t>0310</t>
  </si>
  <si>
    <t xml:space="preserve">ТИ БИ АЙ Банк ЕАД </t>
  </si>
  <si>
    <t>TBIBBGSF</t>
  </si>
  <si>
    <t>0400</t>
  </si>
  <si>
    <t xml:space="preserve">Сосиете Женерал Експресбанк АД </t>
  </si>
  <si>
    <t>TTBBBG22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</si>
  <si>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</si>
  <si>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</si>
  <si>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</si>
  <si>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</si>
  <si>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</si>
  <si>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</si>
  <si>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0480</t>
  </si>
  <si>
    <t>Търговска банка "Виктория" ЕАД</t>
  </si>
  <si>
    <t>BINVBGSF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</si>
  <si>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</si>
  <si>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</si>
  <si>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</si>
  <si>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</si>
  <si>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</si>
  <si>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</si>
  <si>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</si>
  <si>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</si>
  <si>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</si>
  <si>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</si>
  <si>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</si>
  <si>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</si>
  <si>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</si>
  <si>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</si>
  <si>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</si>
  <si>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0888</t>
  </si>
  <si>
    <t>СИБАНК ЕАД</t>
  </si>
  <si>
    <t>BUIBBGSF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</si>
  <si>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</si>
  <si>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</si>
  <si>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</si>
  <si>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</si>
  <si>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</si>
  <si>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</si>
  <si>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</si>
  <si>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</si>
  <si>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</si>
  <si>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</si>
  <si>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Други</t>
  </si>
  <si>
    <t>1482</t>
  </si>
  <si>
    <t>Министерство на финансите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</si>
  <si>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</si>
  <si>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</si>
  <si>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</si>
  <si>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</si>
  <si>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</si>
  <si>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</si>
  <si>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</si>
  <si>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</si>
  <si>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</si>
  <si>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</si>
  <si>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</si>
  <si>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</si>
  <si>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</si>
  <si>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</si>
  <si>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</si>
  <si>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</si>
  <si>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</si>
  <si>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</si>
  <si>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</si>
  <si>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</si>
  <si>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</si>
  <si>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</si>
  <si>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</si>
  <si>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</si>
  <si>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</si>
  <si>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</si>
  <si>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</si>
  <si>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</si>
  <si>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</si>
  <si>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</si>
  <si>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</si>
  <si>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</si>
  <si>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</si>
  <si>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</si>
  <si>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</si>
  <si>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</si>
  <si>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</si>
  <si>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</si>
  <si>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</si>
  <si>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</si>
  <si>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</si>
  <si>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</si>
  <si>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</si>
  <si>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</si>
  <si>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</si>
  <si>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</si>
  <si>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</si>
  <si>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</si>
  <si>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</si>
  <si>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</si>
  <si>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</si>
  <si>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</si>
  <si>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</si>
  <si>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 xml:space="preserve">*BG 20 300 15114/28.01.2015  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</si>
  <si>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</si>
  <si>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</si>
  <si>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</si>
  <si>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</si>
  <si>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</si>
  <si>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16112/17.02.2016  </t>
  </si>
  <si>
    <t>общо 3-годишни</t>
  </si>
  <si>
    <t xml:space="preserve">*BG 20 300 17110/22.02.2017  </t>
  </si>
  <si>
    <t>общо 4-годишни</t>
  </si>
  <si>
    <t xml:space="preserve">*BG 20 300 13119/23.01.2013  </t>
  </si>
  <si>
    <t>IIІ отваряне</t>
  </si>
  <si>
    <t>VI отваряне</t>
  </si>
  <si>
    <t>VII отваряне</t>
  </si>
  <si>
    <t xml:space="preserve">*BG 20 300 14117/22.01.2014  </t>
  </si>
  <si>
    <t xml:space="preserve">*BG 20 301 15112/04.02.2015  </t>
  </si>
  <si>
    <t>общо 5-годишни</t>
  </si>
  <si>
    <t>Общо средносрочни ДЦК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</si>
  <si>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</si>
  <si>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</si>
  <si>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вградената в МICROSOFT EXCEL функция за доход (YIELD),а за ДЦК, емитирани след 22.11.2004г. се използва формулата ISMA - International Yield.</t>
  </si>
  <si>
    <t xml:space="preserve">*BG 20 400 08216/16.01.2008  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</si>
  <si>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</si>
  <si>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</si>
  <si>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</si>
  <si>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</si>
  <si>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</si>
  <si>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20 400 09214/28.01.2009  </t>
  </si>
  <si>
    <t xml:space="preserve">*BG 20 401 15219/22.04.2015  </t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</si>
  <si>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1</t>
    </r>
  </si>
  <si>
    <t xml:space="preserve">общо 10-годишни 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</si>
  <si>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</si>
  <si>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</si>
  <si>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</si>
  <si>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</si>
  <si>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</si>
  <si>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</si>
  <si>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</si>
  <si>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</si>
  <si>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</si>
  <si>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</si>
  <si>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</si>
  <si>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</si>
  <si>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</si>
  <si>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</si>
  <si>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</si>
  <si>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</si>
  <si>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</si>
  <si>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</si>
  <si>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</si>
  <si>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12216/18.01.2012 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</si>
  <si>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3</t>
    </r>
  </si>
  <si>
    <t xml:space="preserve">*BG 20 401 13214/16.01.2013  </t>
  </si>
  <si>
    <t xml:space="preserve">*BG 20 401 14212/12.02.2014  </t>
  </si>
  <si>
    <t>общо 7-годишни</t>
  </si>
  <si>
    <t xml:space="preserve">*BG 20 404 03219/12.11.2003  </t>
  </si>
  <si>
    <t xml:space="preserve">IV отваряне </t>
  </si>
  <si>
    <t xml:space="preserve">общо 14-години и 11-месеца 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</si>
  <si>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</si>
  <si>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</si>
  <si>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</si>
  <si>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t>3. Министерството на финансите отхвърли всички постъпили поръчки за участие в проведения на 10.12.2012 г. аукцион за продажба на ДЦК от отворен тип с дата на плащане 12.12.2012 г.</t>
  </si>
  <si>
    <t>II - ро тримесечие</t>
  </si>
  <si>
    <t>IІ-ро тримесечие</t>
  </si>
  <si>
    <t xml:space="preserve">  24.04.2017 (ІI отваряне)</t>
  </si>
  <si>
    <t>15.05.2017 (ІII отваряне)</t>
  </si>
  <si>
    <t xml:space="preserve">  19.06.2017 (ІII отваряне)</t>
  </si>
  <si>
    <t xml:space="preserve">  ПРЕЗ АПРИЛ - ЮНИ 2017 Г.</t>
  </si>
  <si>
    <r>
      <t xml:space="preserve">в обращение към </t>
    </r>
    <r>
      <rPr>
        <b/>
        <sz val="10"/>
        <color indexed="12"/>
        <rFont val="Arial"/>
        <family val="2"/>
        <charset val="204"/>
      </rPr>
      <t>30 юни 2017 г.</t>
    </r>
  </si>
  <si>
    <t xml:space="preserve">                      КОЕФИЦИЕНТИ НА ПОКРИТИЕ               </t>
  </si>
  <si>
    <t xml:space="preserve">            ПОСТИГНАТИ НА АУКЦИОНИТЕ ЗА ПРОДАЖБА НА ДЦК                                </t>
  </si>
  <si>
    <t xml:space="preserve">                                                   </t>
  </si>
  <si>
    <t>месец/ срочност</t>
  </si>
  <si>
    <t>4-годишни ДЦК</t>
  </si>
  <si>
    <t>10.6-годишни ДЦК</t>
  </si>
  <si>
    <t>V</t>
  </si>
  <si>
    <t>I</t>
  </si>
  <si>
    <t>II</t>
  </si>
  <si>
    <t>III</t>
  </si>
  <si>
    <t>IV</t>
  </si>
  <si>
    <t>VI</t>
  </si>
  <si>
    <t>юни 2017</t>
  </si>
  <si>
    <t>01.10.2017</t>
  </si>
  <si>
    <t>11.10.2017</t>
  </si>
  <si>
    <t>22.10.2017</t>
  </si>
  <si>
    <t>Търгуеми държавни ценни книжа в обращение към 30.06.2017, емитирани от правителството на вътрешния пазар</t>
  </si>
  <si>
    <t>курс на чуждестранните валути към българския лев, валидни за 30.06.2017 г.</t>
  </si>
  <si>
    <t>НАМИРАЩИ СЕ В ОБРAЩЕНИЕ КЪМ 30.06.2017 г.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</si>
  <si>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</si>
  <si>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</si>
  <si>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>* За периода 01.01.2017 г. - 31.12.2017 г.</t>
  </si>
  <si>
    <r>
      <rPr>
        <b/>
        <sz val="10"/>
        <color theme="1"/>
        <rFont val="Arial"/>
        <family val="2"/>
        <charset val="204"/>
      </rPr>
      <t xml:space="preserve">Забележка: </t>
    </r>
    <r>
      <rPr>
        <sz val="10"/>
        <color theme="1"/>
        <rFont val="Arial"/>
        <family val="2"/>
        <charset val="204"/>
      </rPr>
      <t>Считано от 05.06.2017 г. всички Първични дилъри са участници в търговията с ДЦК на системата
   E-Bond на BLOOMBERG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</si>
</sst>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00"/>
    <numFmt numFmtId="166" formatCode="_-* #,##0\ _л_в_-;\-* #,##0\ _л_в_-;_-* &quot;-&quot;??\ _л_в_-;_-@_-"/>
    <numFmt numFmtId="167" formatCode="#,##0_ ;\-#,##0\ "/>
    <numFmt numFmtId="168" formatCode="0.000000000000"/>
    <numFmt numFmtId="169" formatCode="#,##0.00_);\(#,##0.00\)"/>
    <numFmt numFmtId="170" formatCode="0.000%"/>
    <numFmt numFmtId="171" formatCode="#,##0.00_ ;\-#,##0.00\ "/>
  </numFmts>
  <fonts count="4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Times New Roman Cyr"/>
      <charset val="204"/>
    </font>
    <font>
      <b/>
      <sz val="12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b/>
      <sz val="10"/>
      <color indexed="12"/>
      <name val="Arial"/>
      <family val="2"/>
      <charset val="204"/>
    </font>
    <font>
      <sz val="9"/>
      <color indexed="12"/>
      <name val="Arial"/>
      <family val="2"/>
      <charset val="204"/>
    </font>
    <font>
      <b/>
      <sz val="11"/>
      <name val="Arial"/>
      <family val="2"/>
      <charset val="204"/>
    </font>
    <font>
      <b/>
      <sz val="12"/>
      <name val="HebarCond"/>
      <charset val="204"/>
    </font>
    <font>
      <sz val="8"/>
      <name val="Times New Roman Cyr"/>
      <family val="1"/>
      <charset val="204"/>
    </font>
    <font>
      <sz val="9"/>
      <name val="Times New Roman Cyr"/>
      <family val="1"/>
      <charset val="204"/>
    </font>
    <font>
      <sz val="8"/>
      <name val="Arial"/>
      <family val="2"/>
      <charset val="204"/>
    </font>
    <font>
      <b/>
      <sz val="11"/>
      <color theme="1"/>
      <name val="Arial"/>
      <family val="2"/>
      <charset val="204"/>
    </font>
    <font>
      <sz val="9"/>
      <name val="HebarCond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color indexed="10"/>
      <name val="Arial"/>
      <family val="2"/>
      <charset val="204"/>
    </font>
    <font>
      <i/>
      <sz val="9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name val="Arial"/>
      <family val="2"/>
      <charset val="204"/>
    </font>
    <font>
      <b/>
      <sz val="7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sz val="7"/>
      <name val="Arial"/>
      <family val="2"/>
      <charset val="204"/>
    </font>
    <font>
      <b/>
      <sz val="10"/>
      <name val="Times New Roman"/>
      <family val="1"/>
      <charset val="204"/>
    </font>
    <font>
      <b/>
      <vertAlign val="superscript"/>
      <sz val="10"/>
      <name val="Arial"/>
      <family val="2"/>
      <charset val="204"/>
    </font>
    <font>
      <b/>
      <sz val="8.5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05">
    <xf numFmtId="0" fontId="0" fillId="0" borderId="0" xfId="0"/>
    <xf numFmtId="0" fontId="2" fillId="0" borderId="0" xfId="0" applyFont="1"/>
    <xf numFmtId="0" fontId="5" fillId="4" borderId="1" xfId="0" applyFont="1" applyFill="1" applyBorder="1"/>
    <xf numFmtId="0" fontId="5" fillId="4" borderId="2" xfId="0" applyFont="1" applyFill="1" applyBorder="1"/>
    <xf numFmtId="0" fontId="5" fillId="4" borderId="6" xfId="0" applyFont="1" applyFill="1" applyBorder="1"/>
    <xf numFmtId="0" fontId="5" fillId="4" borderId="3" xfId="0" applyFont="1" applyFill="1" applyBorder="1" applyAlignment="1" applyProtection="1">
      <alignment horizontal="left"/>
    </xf>
    <xf numFmtId="0" fontId="5" fillId="4" borderId="10" xfId="0" applyFont="1" applyFill="1" applyBorder="1" applyAlignment="1" applyProtection="1">
      <alignment horizontal="left"/>
    </xf>
    <xf numFmtId="0" fontId="5" fillId="4" borderId="2" xfId="0" applyFont="1" applyFill="1" applyBorder="1" applyAlignment="1" applyProtection="1">
      <alignment horizontal="left"/>
    </xf>
    <xf numFmtId="3" fontId="5" fillId="4" borderId="0" xfId="0" applyNumberFormat="1" applyFont="1" applyFill="1" applyBorder="1" applyAlignment="1" applyProtection="1">
      <alignment horizontal="center"/>
    </xf>
    <xf numFmtId="3" fontId="5" fillId="4" borderId="0" xfId="0" applyNumberFormat="1" applyFont="1" applyFill="1" applyBorder="1" applyAlignment="1">
      <alignment horizontal="center"/>
    </xf>
    <xf numFmtId="3" fontId="5" fillId="4" borderId="11" xfId="0" applyNumberFormat="1" applyFont="1" applyFill="1" applyBorder="1" applyAlignment="1">
      <alignment horizontal="center"/>
    </xf>
    <xf numFmtId="3" fontId="5" fillId="4" borderId="10" xfId="0" applyNumberFormat="1" applyFont="1" applyFill="1" applyBorder="1" applyAlignment="1" applyProtection="1">
      <alignment horizontal="center"/>
    </xf>
    <xf numFmtId="0" fontId="5" fillId="4" borderId="6" xfId="0" applyFont="1" applyFill="1" applyBorder="1" applyAlignment="1" applyProtection="1">
      <alignment horizontal="left"/>
    </xf>
    <xf numFmtId="0" fontId="5" fillId="4" borderId="12" xfId="0" applyFont="1" applyFill="1" applyBorder="1" applyAlignment="1" applyProtection="1">
      <alignment horizontal="left"/>
    </xf>
    <xf numFmtId="2" fontId="5" fillId="4" borderId="4" xfId="0" applyNumberFormat="1" applyFont="1" applyFill="1" applyBorder="1" applyAlignment="1" applyProtection="1">
      <alignment horizontal="right"/>
    </xf>
    <xf numFmtId="2" fontId="5" fillId="4" borderId="4" xfId="0" applyNumberFormat="1" applyFont="1" applyFill="1" applyBorder="1" applyAlignment="1">
      <alignment horizontal="center"/>
    </xf>
    <xf numFmtId="2" fontId="5" fillId="4" borderId="5" xfId="0" applyNumberFormat="1" applyFont="1" applyFill="1" applyBorder="1" applyAlignment="1">
      <alignment horizontal="left"/>
    </xf>
    <xf numFmtId="2" fontId="5" fillId="4" borderId="3" xfId="0" applyNumberFormat="1" applyFont="1" applyFill="1" applyBorder="1" applyAlignment="1" applyProtection="1">
      <alignment horizontal="right"/>
    </xf>
    <xf numFmtId="2" fontId="5" fillId="4" borderId="5" xfId="0" applyNumberFormat="1" applyFont="1" applyFill="1" applyBorder="1" applyAlignment="1">
      <alignment horizontal="center"/>
    </xf>
    <xf numFmtId="2" fontId="5" fillId="4" borderId="0" xfId="0" applyNumberFormat="1" applyFont="1" applyFill="1" applyBorder="1" applyAlignment="1" applyProtection="1">
      <alignment horizontal="right"/>
    </xf>
    <xf numFmtId="2" fontId="5" fillId="4" borderId="0" xfId="0" applyNumberFormat="1" applyFont="1" applyFill="1" applyBorder="1" applyAlignment="1">
      <alignment horizontal="center"/>
    </xf>
    <xf numFmtId="2" fontId="5" fillId="4" borderId="11" xfId="0" applyNumberFormat="1" applyFont="1" applyFill="1" applyBorder="1" applyAlignment="1">
      <alignment horizontal="left"/>
    </xf>
    <xf numFmtId="2" fontId="5" fillId="4" borderId="10" xfId="0" applyNumberFormat="1" applyFont="1" applyFill="1" applyBorder="1" applyAlignment="1" applyProtection="1">
      <alignment horizontal="right"/>
    </xf>
    <xf numFmtId="2" fontId="5" fillId="4" borderId="11" xfId="0" applyNumberFormat="1" applyFont="1" applyFill="1" applyBorder="1" applyAlignment="1">
      <alignment horizontal="center"/>
    </xf>
    <xf numFmtId="2" fontId="5" fillId="4" borderId="8" xfId="0" applyNumberFormat="1" applyFont="1" applyFill="1" applyBorder="1" applyAlignment="1" applyProtection="1">
      <alignment horizontal="right"/>
    </xf>
    <xf numFmtId="2" fontId="5" fillId="4" borderId="8" xfId="0" applyNumberFormat="1" applyFont="1" applyFill="1" applyBorder="1" applyAlignment="1">
      <alignment horizontal="center"/>
    </xf>
    <xf numFmtId="2" fontId="5" fillId="4" borderId="9" xfId="0" applyNumberFormat="1" applyFont="1" applyFill="1" applyBorder="1" applyAlignment="1">
      <alignment horizontal="left"/>
    </xf>
    <xf numFmtId="2" fontId="5" fillId="4" borderId="7" xfId="0" applyNumberFormat="1" applyFont="1" applyFill="1" applyBorder="1" applyAlignment="1" applyProtection="1">
      <alignment horizontal="right"/>
    </xf>
    <xf numFmtId="2" fontId="5" fillId="4" borderId="9" xfId="0" applyNumberFormat="1" applyFont="1" applyFill="1" applyBorder="1" applyAlignment="1">
      <alignment horizontal="center"/>
    </xf>
    <xf numFmtId="0" fontId="2" fillId="2" borderId="0" xfId="0" applyFont="1" applyFill="1"/>
    <xf numFmtId="0" fontId="6" fillId="2" borderId="0" xfId="0" applyFont="1" applyFill="1"/>
    <xf numFmtId="0" fontId="6" fillId="0" borderId="0" xfId="0" applyFont="1"/>
    <xf numFmtId="2" fontId="6" fillId="0" borderId="0" xfId="0" applyNumberFormat="1" applyFont="1"/>
    <xf numFmtId="164" fontId="2" fillId="0" borderId="0" xfId="0" applyNumberFormat="1" applyFont="1"/>
    <xf numFmtId="0" fontId="7" fillId="4" borderId="0" xfId="0" applyFont="1" applyFill="1" applyBorder="1"/>
    <xf numFmtId="0" fontId="8" fillId="4" borderId="0" xfId="0" applyFont="1" applyFill="1" applyBorder="1" applyAlignment="1">
      <alignment horizontal="center"/>
    </xf>
    <xf numFmtId="3" fontId="9" fillId="4" borderId="0" xfId="0" applyNumberFormat="1" applyFont="1" applyFill="1" applyBorder="1" applyAlignment="1">
      <alignment horizontal="center"/>
    </xf>
    <xf numFmtId="0" fontId="7" fillId="4" borderId="0" xfId="0" applyFont="1" applyFill="1" applyBorder="1" applyAlignment="1" applyProtection="1">
      <alignment horizontal="left"/>
    </xf>
    <xf numFmtId="0" fontId="2" fillId="0" borderId="0" xfId="0" applyFont="1" applyBorder="1"/>
    <xf numFmtId="0" fontId="0" fillId="4" borderId="0" xfId="0" applyFill="1"/>
    <xf numFmtId="0" fontId="4" fillId="4" borderId="0" xfId="0" applyFont="1" applyFill="1" applyBorder="1"/>
    <xf numFmtId="0" fontId="4" fillId="4" borderId="0" xfId="0" applyFont="1" applyFill="1"/>
    <xf numFmtId="0" fontId="4" fillId="4" borderId="0" xfId="0" applyFont="1" applyFill="1" applyBorder="1" applyAlignment="1">
      <alignment horizontal="right"/>
    </xf>
    <xf numFmtId="0" fontId="10" fillId="5" borderId="2" xfId="0" applyFont="1" applyFill="1" applyBorder="1"/>
    <xf numFmtId="0" fontId="10" fillId="5" borderId="2" xfId="0" applyFont="1" applyFill="1" applyBorder="1" applyAlignment="1">
      <alignment horizontal="center"/>
    </xf>
    <xf numFmtId="0" fontId="5" fillId="5" borderId="2" xfId="0" applyFont="1" applyFill="1" applyBorder="1"/>
    <xf numFmtId="0" fontId="10" fillId="5" borderId="6" xfId="0" applyFont="1" applyFill="1" applyBorder="1" applyAlignment="1">
      <alignment horizontal="center"/>
    </xf>
    <xf numFmtId="0" fontId="10" fillId="5" borderId="6" xfId="0" applyFont="1" applyFill="1" applyBorder="1" applyAlignment="1">
      <alignment horizontal="center" vertical="top"/>
    </xf>
    <xf numFmtId="0" fontId="10" fillId="5" borderId="6" xfId="0" applyFont="1" applyFill="1" applyBorder="1" applyAlignment="1"/>
    <xf numFmtId="0" fontId="10" fillId="5" borderId="2" xfId="0" applyFont="1" applyFill="1" applyBorder="1" applyAlignment="1">
      <alignment horizontal="center" vertical="top"/>
    </xf>
    <xf numFmtId="0" fontId="5" fillId="5" borderId="12" xfId="0" applyFont="1" applyFill="1" applyBorder="1"/>
    <xf numFmtId="0" fontId="10" fillId="5" borderId="12" xfId="0" applyFont="1" applyFill="1" applyBorder="1" applyAlignment="1">
      <alignment horizontal="center" vertical="top"/>
    </xf>
    <xf numFmtId="0" fontId="10" fillId="4" borderId="3" xfId="0" applyNumberFormat="1" applyFont="1" applyFill="1" applyBorder="1" applyAlignment="1">
      <alignment horizontal="center"/>
    </xf>
    <xf numFmtId="3" fontId="10" fillId="4" borderId="4" xfId="1" applyNumberFormat="1" applyFont="1" applyFill="1" applyBorder="1" applyAlignment="1">
      <alignment horizontal="center"/>
    </xf>
    <xf numFmtId="3" fontId="5" fillId="4" borderId="4" xfId="1" applyNumberFormat="1" applyFont="1" applyFill="1" applyBorder="1" applyAlignment="1">
      <alignment horizontal="center"/>
    </xf>
    <xf numFmtId="3" fontId="10" fillId="4" borderId="5" xfId="1" applyNumberFormat="1" applyFont="1" applyFill="1" applyBorder="1" applyAlignment="1">
      <alignment horizontal="center"/>
    </xf>
    <xf numFmtId="0" fontId="10" fillId="4" borderId="10" xfId="0" applyNumberFormat="1" applyFont="1" applyFill="1" applyBorder="1" applyAlignment="1">
      <alignment horizontal="center"/>
    </xf>
    <xf numFmtId="3" fontId="10" fillId="4" borderId="0" xfId="1" applyNumberFormat="1" applyFont="1" applyFill="1" applyBorder="1" applyAlignment="1">
      <alignment horizontal="center"/>
    </xf>
    <xf numFmtId="3" fontId="5" fillId="4" borderId="0" xfId="1" applyNumberFormat="1" applyFont="1" applyFill="1" applyBorder="1" applyAlignment="1">
      <alignment horizontal="center"/>
    </xf>
    <xf numFmtId="3" fontId="10" fillId="4" borderId="11" xfId="1" applyNumberFormat="1" applyFont="1" applyFill="1" applyBorder="1" applyAlignment="1">
      <alignment horizontal="center"/>
    </xf>
    <xf numFmtId="3" fontId="11" fillId="4" borderId="0" xfId="1" applyNumberFormat="1" applyFont="1" applyFill="1" applyBorder="1" applyAlignment="1">
      <alignment horizontal="center"/>
    </xf>
    <xf numFmtId="49" fontId="10" fillId="4" borderId="7" xfId="0" applyNumberFormat="1" applyFont="1" applyFill="1" applyBorder="1" applyAlignment="1">
      <alignment horizontal="center"/>
    </xf>
    <xf numFmtId="3" fontId="11" fillId="4" borderId="8" xfId="1" applyNumberFormat="1" applyFont="1" applyFill="1" applyBorder="1" applyAlignment="1">
      <alignment horizontal="center"/>
    </xf>
    <xf numFmtId="3" fontId="5" fillId="4" borderId="8" xfId="1" applyNumberFormat="1" applyFont="1" applyFill="1" applyBorder="1" applyAlignment="1">
      <alignment horizontal="center"/>
    </xf>
    <xf numFmtId="3" fontId="10" fillId="4" borderId="9" xfId="1" applyNumberFormat="1" applyFont="1" applyFill="1" applyBorder="1" applyAlignment="1">
      <alignment horizontal="center"/>
    </xf>
    <xf numFmtId="0" fontId="3" fillId="4" borderId="0" xfId="0" applyFont="1" applyFill="1"/>
    <xf numFmtId="3" fontId="4" fillId="4" borderId="0" xfId="0" applyNumberFormat="1" applyFont="1" applyFill="1"/>
    <xf numFmtId="164" fontId="4" fillId="4" borderId="0" xfId="1" applyNumberFormat="1" applyFont="1" applyFill="1"/>
    <xf numFmtId="0" fontId="3" fillId="0" borderId="0" xfId="0" applyFont="1" applyFill="1" applyBorder="1" applyAlignment="1">
      <alignment horizontal="right" vertical="center"/>
    </xf>
    <xf numFmtId="0" fontId="0" fillId="2" borderId="0" xfId="0" applyFill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5" fillId="6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10" fontId="5" fillId="0" borderId="1" xfId="0" applyNumberFormat="1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3" fillId="0" borderId="0" xfId="0" applyFont="1"/>
    <xf numFmtId="0" fontId="5" fillId="5" borderId="2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center"/>
    </xf>
    <xf numFmtId="14" fontId="5" fillId="2" borderId="2" xfId="0" applyNumberFormat="1" applyFont="1" applyFill="1" applyBorder="1" applyAlignment="1">
      <alignment horizontal="center"/>
    </xf>
    <xf numFmtId="164" fontId="5" fillId="2" borderId="2" xfId="1" applyNumberFormat="1" applyFont="1" applyFill="1" applyBorder="1" applyAlignment="1">
      <alignment horizontal="center"/>
    </xf>
    <xf numFmtId="14" fontId="13" fillId="2" borderId="2" xfId="0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7" xfId="0" applyFont="1" applyFill="1" applyBorder="1" applyAlignment="1">
      <alignment horizontal="left" vertical="top" wrapText="1"/>
    </xf>
    <xf numFmtId="0" fontId="5" fillId="2" borderId="12" xfId="0" applyFont="1" applyFill="1" applyBorder="1" applyAlignment="1">
      <alignment horizontal="center" vertical="center"/>
    </xf>
    <xf numFmtId="14" fontId="5" fillId="2" borderId="12" xfId="0" applyNumberFormat="1" applyFont="1" applyFill="1" applyBorder="1" applyAlignment="1">
      <alignment horizontal="center" vertical="center"/>
    </xf>
    <xf numFmtId="164" fontId="5" fillId="2" borderId="12" xfId="1" applyNumberFormat="1" applyFont="1" applyFill="1" applyBorder="1" applyAlignment="1">
      <alignment horizontal="center" vertical="center"/>
    </xf>
    <xf numFmtId="14" fontId="13" fillId="2" borderId="1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10" fillId="0" borderId="12" xfId="0" applyFont="1" applyBorder="1"/>
    <xf numFmtId="164" fontId="10" fillId="0" borderId="12" xfId="0" applyNumberFormat="1" applyFont="1" applyBorder="1" applyAlignment="1">
      <alignment horizontal="center"/>
    </xf>
    <xf numFmtId="0" fontId="15" fillId="0" borderId="0" xfId="0" applyFont="1" applyAlignment="1"/>
    <xf numFmtId="4" fontId="18" fillId="0" borderId="0" xfId="0" applyNumberFormat="1" applyFont="1" applyBorder="1"/>
    <xf numFmtId="0" fontId="0" fillId="0" borderId="0" xfId="0" applyBorder="1"/>
    <xf numFmtId="0" fontId="0" fillId="2" borderId="0" xfId="0" applyFill="1" applyBorder="1"/>
    <xf numFmtId="0" fontId="20" fillId="0" borderId="0" xfId="0" applyFont="1"/>
    <xf numFmtId="3" fontId="16" fillId="0" borderId="0" xfId="0" applyNumberFormat="1" applyFont="1"/>
    <xf numFmtId="0" fontId="16" fillId="0" borderId="0" xfId="0" applyFont="1"/>
    <xf numFmtId="3" fontId="17" fillId="0" borderId="0" xfId="0" applyNumberFormat="1" applyFont="1"/>
    <xf numFmtId="49" fontId="3" fillId="0" borderId="0" xfId="0" applyNumberFormat="1" applyFont="1"/>
    <xf numFmtId="4" fontId="0" fillId="0" borderId="0" xfId="0" applyNumberFormat="1"/>
    <xf numFmtId="4" fontId="0" fillId="0" borderId="0" xfId="2" applyNumberFormat="1" applyFont="1"/>
    <xf numFmtId="4" fontId="0" fillId="0" borderId="0" xfId="1" applyNumberFormat="1" applyFont="1"/>
    <xf numFmtId="0" fontId="4" fillId="0" borderId="0" xfId="0" applyFont="1"/>
    <xf numFmtId="165" fontId="0" fillId="0" borderId="0" xfId="0" applyNumberFormat="1"/>
    <xf numFmtId="4" fontId="4" fillId="0" borderId="0" xfId="0" applyNumberFormat="1" applyFont="1"/>
    <xf numFmtId="0" fontId="22" fillId="0" borderId="0" xfId="0" applyFont="1"/>
    <xf numFmtId="164" fontId="23" fillId="0" borderId="0" xfId="0" applyNumberFormat="1" applyFont="1"/>
    <xf numFmtId="166" fontId="21" fillId="0" borderId="0" xfId="1" applyNumberFormat="1" applyFont="1"/>
    <xf numFmtId="167" fontId="21" fillId="0" borderId="0" xfId="1" applyNumberFormat="1" applyFont="1"/>
    <xf numFmtId="164" fontId="21" fillId="0" borderId="0" xfId="1" applyNumberFormat="1" applyFont="1"/>
    <xf numFmtId="168" fontId="23" fillId="0" borderId="0" xfId="0" applyNumberFormat="1" applyFont="1"/>
    <xf numFmtId="164" fontId="0" fillId="0" borderId="0" xfId="0" applyNumberFormat="1"/>
    <xf numFmtId="0" fontId="18" fillId="0" borderId="0" xfId="0" applyFont="1" applyFill="1" applyBorder="1"/>
    <xf numFmtId="0" fontId="18" fillId="0" borderId="0" xfId="0" applyFont="1"/>
    <xf numFmtId="0" fontId="10" fillId="3" borderId="1" xfId="0" applyFont="1" applyFill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wrapText="1"/>
    </xf>
    <xf numFmtId="0" fontId="25" fillId="4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18" fillId="4" borderId="1" xfId="0" applyFont="1" applyFill="1" applyBorder="1" applyAlignment="1">
      <alignment horizontal="center" wrapText="1"/>
    </xf>
    <xf numFmtId="0" fontId="18" fillId="0" borderId="1" xfId="0" applyFont="1" applyBorder="1"/>
    <xf numFmtId="0" fontId="25" fillId="0" borderId="1" xfId="0" applyFont="1" applyBorder="1" applyAlignment="1">
      <alignment horizontal="center"/>
    </xf>
    <xf numFmtId="0" fontId="4" fillId="2" borderId="0" xfId="0" applyFont="1" applyFill="1"/>
    <xf numFmtId="49" fontId="0" fillId="0" borderId="0" xfId="0" applyNumberFormat="1"/>
    <xf numFmtId="0" fontId="11" fillId="0" borderId="0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8" borderId="2" xfId="0" applyFont="1" applyFill="1" applyBorder="1" applyAlignment="1" applyProtection="1">
      <alignment horizontal="right"/>
    </xf>
    <xf numFmtId="14" fontId="11" fillId="8" borderId="4" xfId="0" applyNumberFormat="1" applyFont="1" applyFill="1" applyBorder="1" applyAlignment="1" applyProtection="1">
      <alignment horizontal="center"/>
    </xf>
    <xf numFmtId="14" fontId="11" fillId="8" borderId="2" xfId="0" applyNumberFormat="1" applyFont="1" applyFill="1" applyBorder="1" applyAlignment="1" applyProtection="1">
      <alignment horizontal="center"/>
    </xf>
    <xf numFmtId="3" fontId="11" fillId="8" borderId="3" xfId="0" applyNumberFormat="1" applyFont="1" applyFill="1" applyBorder="1" applyAlignment="1" applyProtection="1">
      <alignment horizontal="center"/>
    </xf>
    <xf numFmtId="169" fontId="11" fillId="8" borderId="2" xfId="0" applyNumberFormat="1" applyFont="1" applyFill="1" applyBorder="1" applyProtection="1"/>
    <xf numFmtId="169" fontId="11" fillId="8" borderId="5" xfId="0" applyNumberFormat="1" applyFont="1" applyFill="1" applyBorder="1" applyProtection="1"/>
    <xf numFmtId="4" fontId="11" fillId="8" borderId="2" xfId="0" applyNumberFormat="1" applyFont="1" applyFill="1" applyBorder="1" applyProtection="1"/>
    <xf numFmtId="169" fontId="11" fillId="8" borderId="2" xfId="0" applyNumberFormat="1" applyFont="1" applyFill="1" applyBorder="1" applyAlignment="1" applyProtection="1">
      <alignment horizontal="right"/>
    </xf>
    <xf numFmtId="169" fontId="11" fillId="8" borderId="4" xfId="0" applyNumberFormat="1" applyFont="1" applyFill="1" applyBorder="1" applyAlignment="1" applyProtection="1">
      <alignment horizontal="right"/>
    </xf>
    <xf numFmtId="10" fontId="11" fillId="8" borderId="2" xfId="0" applyNumberFormat="1" applyFont="1" applyFill="1" applyBorder="1" applyAlignment="1" applyProtection="1">
      <alignment horizontal="center"/>
    </xf>
    <xf numFmtId="10" fontId="11" fillId="8" borderId="5" xfId="0" applyNumberFormat="1" applyFont="1" applyFill="1" applyBorder="1" applyAlignment="1" applyProtection="1">
      <alignment horizontal="center"/>
    </xf>
    <xf numFmtId="0" fontId="10" fillId="0" borderId="6" xfId="0" applyFont="1" applyBorder="1" applyAlignment="1">
      <alignment horizontal="right"/>
    </xf>
    <xf numFmtId="14" fontId="11" fillId="0" borderId="6" xfId="0" applyNumberFormat="1" applyFont="1" applyFill="1" applyBorder="1" applyAlignment="1" applyProtection="1">
      <alignment horizontal="center"/>
    </xf>
    <xf numFmtId="3" fontId="11" fillId="0" borderId="6" xfId="0" applyNumberFormat="1" applyFont="1" applyFill="1" applyBorder="1" applyAlignment="1" applyProtection="1">
      <alignment horizontal="center"/>
    </xf>
    <xf numFmtId="169" fontId="11" fillId="0" borderId="6" xfId="0" applyNumberFormat="1" applyFont="1" applyFill="1" applyBorder="1" applyProtection="1"/>
    <xf numFmtId="169" fontId="11" fillId="0" borderId="6" xfId="0" applyNumberFormat="1" applyFont="1" applyFill="1" applyBorder="1" applyAlignment="1" applyProtection="1">
      <alignment horizontal="right"/>
    </xf>
    <xf numFmtId="10" fontId="11" fillId="0" borderId="6" xfId="0" applyNumberFormat="1" applyFont="1" applyFill="1" applyBorder="1" applyAlignment="1" applyProtection="1">
      <alignment horizontal="center"/>
    </xf>
    <xf numFmtId="14" fontId="11" fillId="0" borderId="12" xfId="0" applyNumberFormat="1" applyFont="1" applyFill="1" applyBorder="1" applyAlignment="1" applyProtection="1">
      <alignment horizontal="center"/>
    </xf>
    <xf numFmtId="3" fontId="11" fillId="0" borderId="12" xfId="0" applyNumberFormat="1" applyFont="1" applyFill="1" applyBorder="1" applyAlignment="1" applyProtection="1">
      <alignment horizontal="center"/>
    </xf>
    <xf numFmtId="169" fontId="11" fillId="0" borderId="12" xfId="0" applyNumberFormat="1" applyFont="1" applyFill="1" applyBorder="1" applyAlignment="1" applyProtection="1">
      <alignment horizontal="right"/>
    </xf>
    <xf numFmtId="169" fontId="11" fillId="0" borderId="12" xfId="0" applyNumberFormat="1" applyFont="1" applyFill="1" applyBorder="1" applyProtection="1"/>
    <xf numFmtId="10" fontId="11" fillId="0" borderId="12" xfId="0" applyNumberFormat="1" applyFont="1" applyFill="1" applyBorder="1" applyAlignment="1" applyProtection="1">
      <alignment horizontal="center"/>
    </xf>
    <xf numFmtId="4" fontId="11" fillId="8" borderId="2" xfId="0" applyNumberFormat="1" applyFont="1" applyFill="1" applyBorder="1" applyAlignment="1" applyProtection="1">
      <alignment horizontal="right"/>
    </xf>
    <xf numFmtId="0" fontId="10" fillId="9" borderId="13" xfId="0" applyFont="1" applyFill="1" applyBorder="1" applyAlignment="1" applyProtection="1">
      <alignment horizontal="left" wrapText="1"/>
    </xf>
    <xf numFmtId="0" fontId="10" fillId="9" borderId="14" xfId="0" applyFont="1" applyFill="1" applyBorder="1" applyAlignment="1">
      <alignment horizontal="center"/>
    </xf>
    <xf numFmtId="169" fontId="11" fillId="9" borderId="1" xfId="0" applyNumberFormat="1" applyFont="1" applyFill="1" applyBorder="1" applyAlignment="1" applyProtection="1">
      <alignment horizontal="right"/>
    </xf>
    <xf numFmtId="0" fontId="11" fillId="9" borderId="1" xfId="0" applyFont="1" applyFill="1" applyBorder="1" applyAlignment="1">
      <alignment horizontal="right"/>
    </xf>
    <xf numFmtId="0" fontId="11" fillId="9" borderId="1" xfId="0" applyFont="1" applyFill="1" applyBorder="1" applyAlignment="1">
      <alignment horizontal="center"/>
    </xf>
    <xf numFmtId="169" fontId="11" fillId="9" borderId="1" xfId="0" applyNumberFormat="1" applyFont="1" applyFill="1" applyBorder="1" applyProtection="1"/>
    <xf numFmtId="0" fontId="10" fillId="4" borderId="3" xfId="0" applyFont="1" applyFill="1" applyBorder="1" applyAlignment="1" applyProtection="1">
      <alignment horizontal="left" wrapText="1"/>
    </xf>
    <xf numFmtId="0" fontId="10" fillId="4" borderId="4" xfId="0" applyFont="1" applyFill="1" applyBorder="1" applyAlignment="1">
      <alignment horizontal="center"/>
    </xf>
    <xf numFmtId="169" fontId="11" fillId="4" borderId="2" xfId="0" applyNumberFormat="1" applyFont="1" applyFill="1" applyBorder="1" applyAlignment="1" applyProtection="1">
      <alignment horizontal="right"/>
    </xf>
    <xf numFmtId="169" fontId="11" fillId="4" borderId="5" xfId="0" applyNumberFormat="1" applyFont="1" applyFill="1" applyBorder="1" applyAlignment="1" applyProtection="1">
      <alignment horizontal="right"/>
    </xf>
    <xf numFmtId="0" fontId="11" fillId="4" borderId="2" xfId="0" applyFont="1" applyFill="1" applyBorder="1" applyAlignment="1">
      <alignment horizontal="right"/>
    </xf>
    <xf numFmtId="0" fontId="11" fillId="4" borderId="4" xfId="0" applyFont="1" applyFill="1" applyBorder="1" applyAlignment="1">
      <alignment horizontal="right"/>
    </xf>
    <xf numFmtId="0" fontId="11" fillId="4" borderId="2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169" fontId="11" fillId="4" borderId="2" xfId="0" applyNumberFormat="1" applyFont="1" applyFill="1" applyBorder="1" applyProtection="1"/>
    <xf numFmtId="0" fontId="10" fillId="0" borderId="0" xfId="0" applyFont="1"/>
    <xf numFmtId="14" fontId="11" fillId="8" borderId="5" xfId="0" applyNumberFormat="1" applyFont="1" applyFill="1" applyBorder="1" applyAlignment="1" applyProtection="1">
      <alignment horizontal="center"/>
    </xf>
    <xf numFmtId="3" fontId="11" fillId="8" borderId="4" xfId="0" applyNumberFormat="1" applyFont="1" applyFill="1" applyBorder="1" applyAlignment="1" applyProtection="1">
      <alignment horizontal="center"/>
    </xf>
    <xf numFmtId="169" fontId="11" fillId="8" borderId="4" xfId="0" applyNumberFormat="1" applyFont="1" applyFill="1" applyBorder="1" applyProtection="1"/>
    <xf numFmtId="4" fontId="11" fillId="8" borderId="4" xfId="0" applyNumberFormat="1" applyFont="1" applyFill="1" applyBorder="1" applyProtection="1"/>
    <xf numFmtId="170" fontId="11" fillId="8" borderId="4" xfId="2" applyNumberFormat="1" applyFont="1" applyFill="1" applyBorder="1" applyAlignment="1" applyProtection="1">
      <alignment horizontal="center"/>
    </xf>
    <xf numFmtId="10" fontId="11" fillId="8" borderId="4" xfId="0" applyNumberFormat="1" applyFont="1" applyFill="1" applyBorder="1" applyAlignment="1" applyProtection="1">
      <alignment horizontal="center"/>
    </xf>
    <xf numFmtId="0" fontId="31" fillId="0" borderId="0" xfId="0" applyFont="1"/>
    <xf numFmtId="169" fontId="11" fillId="0" borderId="0" xfId="0" applyNumberFormat="1" applyFont="1" applyFill="1" applyBorder="1" applyProtection="1"/>
    <xf numFmtId="169" fontId="11" fillId="0" borderId="0" xfId="0" applyNumberFormat="1" applyFont="1" applyFill="1" applyBorder="1" applyAlignment="1" applyProtection="1">
      <alignment horizontal="right"/>
    </xf>
    <xf numFmtId="10" fontId="11" fillId="0" borderId="0" xfId="0" applyNumberFormat="1" applyFont="1" applyFill="1" applyBorder="1" applyAlignment="1" applyProtection="1">
      <alignment horizontal="center"/>
    </xf>
    <xf numFmtId="0" fontId="10" fillId="0" borderId="10" xfId="0" applyFont="1" applyBorder="1" applyAlignment="1">
      <alignment horizontal="right"/>
    </xf>
    <xf numFmtId="0" fontId="10" fillId="0" borderId="7" xfId="0" applyFont="1" applyBorder="1" applyAlignment="1">
      <alignment horizontal="right"/>
    </xf>
    <xf numFmtId="14" fontId="11" fillId="8" borderId="6" xfId="0" applyNumberFormat="1" applyFont="1" applyFill="1" applyBorder="1" applyAlignment="1" applyProtection="1">
      <alignment horizontal="center"/>
    </xf>
    <xf numFmtId="3" fontId="11" fillId="8" borderId="6" xfId="0" applyNumberFormat="1" applyFont="1" applyFill="1" applyBorder="1" applyAlignment="1" applyProtection="1">
      <alignment horizontal="center"/>
    </xf>
    <xf numFmtId="169" fontId="11" fillId="8" borderId="6" xfId="0" applyNumberFormat="1" applyFont="1" applyFill="1" applyBorder="1" applyProtection="1"/>
    <xf numFmtId="169" fontId="11" fillId="8" borderId="6" xfId="0" applyNumberFormat="1" applyFont="1" applyFill="1" applyBorder="1" applyAlignment="1" applyProtection="1">
      <alignment horizontal="right"/>
    </xf>
    <xf numFmtId="10" fontId="11" fillId="8" borderId="6" xfId="2" applyNumberFormat="1" applyFont="1" applyFill="1" applyBorder="1" applyAlignment="1" applyProtection="1">
      <alignment horizontal="center"/>
    </xf>
    <xf numFmtId="10" fontId="11" fillId="8" borderId="6" xfId="0" applyNumberFormat="1" applyFont="1" applyFill="1" applyBorder="1" applyAlignment="1" applyProtection="1">
      <alignment horizontal="center"/>
    </xf>
    <xf numFmtId="10" fontId="11" fillId="0" borderId="6" xfId="2" applyNumberFormat="1" applyFont="1" applyFill="1" applyBorder="1" applyAlignment="1" applyProtection="1">
      <alignment horizontal="center"/>
    </xf>
    <xf numFmtId="10" fontId="11" fillId="0" borderId="12" xfId="2" applyNumberFormat="1" applyFont="1" applyFill="1" applyBorder="1" applyAlignment="1" applyProtection="1">
      <alignment horizontal="center"/>
    </xf>
    <xf numFmtId="0" fontId="11" fillId="9" borderId="13" xfId="0" applyFont="1" applyFill="1" applyBorder="1" applyAlignment="1" applyProtection="1">
      <alignment horizontal="left"/>
    </xf>
    <xf numFmtId="0" fontId="11" fillId="9" borderId="14" xfId="0" applyFont="1" applyFill="1" applyBorder="1" applyAlignment="1">
      <alignment horizontal="center"/>
    </xf>
    <xf numFmtId="0" fontId="11" fillId="9" borderId="15" xfId="0" applyFont="1" applyFill="1" applyBorder="1" applyAlignment="1">
      <alignment horizontal="center"/>
    </xf>
    <xf numFmtId="0" fontId="11" fillId="9" borderId="7" xfId="0" applyFont="1" applyFill="1" applyBorder="1" applyAlignment="1" applyProtection="1">
      <alignment horizontal="left"/>
    </xf>
    <xf numFmtId="0" fontId="11" fillId="9" borderId="8" xfId="0" applyFont="1" applyFill="1" applyBorder="1" applyAlignment="1">
      <alignment horizontal="center"/>
    </xf>
    <xf numFmtId="0" fontId="10" fillId="0" borderId="0" xfId="0" applyFont="1" applyAlignment="1" applyProtection="1">
      <alignment horizontal="left"/>
    </xf>
    <xf numFmtId="0" fontId="10" fillId="0" borderId="0" xfId="0" applyFont="1" applyAlignment="1">
      <alignment horizontal="right"/>
    </xf>
    <xf numFmtId="4" fontId="10" fillId="0" borderId="0" xfId="0" applyNumberFormat="1" applyFont="1"/>
    <xf numFmtId="0" fontId="10" fillId="0" borderId="0" xfId="0" applyFont="1" applyAlignment="1">
      <alignment horizontal="left"/>
    </xf>
    <xf numFmtId="0" fontId="10" fillId="0" borderId="0" xfId="0" applyFont="1" applyBorder="1"/>
    <xf numFmtId="0" fontId="11" fillId="0" borderId="0" xfId="0" applyFont="1" applyFill="1" applyBorder="1" applyAlignment="1">
      <alignment horizontal="right"/>
    </xf>
    <xf numFmtId="0" fontId="32" fillId="0" borderId="0" xfId="0" applyFont="1"/>
    <xf numFmtId="14" fontId="34" fillId="8" borderId="0" xfId="0" applyNumberFormat="1" applyFont="1" applyFill="1" applyBorder="1" applyAlignment="1" applyProtection="1">
      <alignment horizontal="center"/>
    </xf>
    <xf numFmtId="14" fontId="34" fillId="8" borderId="6" xfId="0" applyNumberFormat="1" applyFont="1" applyFill="1" applyBorder="1" applyAlignment="1" applyProtection="1">
      <alignment horizontal="center"/>
    </xf>
    <xf numFmtId="3" fontId="34" fillId="8" borderId="0" xfId="0" applyNumberFormat="1" applyFont="1" applyFill="1" applyBorder="1" applyAlignment="1" applyProtection="1">
      <alignment horizontal="center"/>
    </xf>
    <xf numFmtId="169" fontId="34" fillId="8" borderId="6" xfId="0" applyNumberFormat="1" applyFont="1" applyFill="1" applyBorder="1" applyProtection="1"/>
    <xf numFmtId="169" fontId="34" fillId="8" borderId="0" xfId="0" applyNumberFormat="1" applyFont="1" applyFill="1" applyBorder="1" applyProtection="1"/>
    <xf numFmtId="4" fontId="34" fillId="8" borderId="0" xfId="0" applyNumberFormat="1" applyFont="1" applyFill="1" applyBorder="1" applyProtection="1"/>
    <xf numFmtId="169" fontId="34" fillId="8" borderId="6" xfId="0" applyNumberFormat="1" applyFont="1" applyFill="1" applyBorder="1" applyAlignment="1" applyProtection="1">
      <alignment horizontal="right"/>
    </xf>
    <xf numFmtId="169" fontId="34" fillId="8" borderId="0" xfId="0" applyNumberFormat="1" applyFont="1" applyFill="1" applyBorder="1" applyAlignment="1" applyProtection="1">
      <alignment horizontal="right"/>
    </xf>
    <xf numFmtId="10" fontId="34" fillId="8" borderId="6" xfId="2" applyNumberFormat="1" applyFont="1" applyFill="1" applyBorder="1" applyAlignment="1" applyProtection="1">
      <alignment horizontal="center"/>
    </xf>
    <xf numFmtId="10" fontId="34" fillId="8" borderId="0" xfId="0" applyNumberFormat="1" applyFont="1" applyFill="1" applyBorder="1" applyAlignment="1" applyProtection="1">
      <alignment horizontal="center"/>
    </xf>
    <xf numFmtId="10" fontId="34" fillId="8" borderId="6" xfId="0" applyNumberFormat="1" applyFont="1" applyFill="1" applyBorder="1" applyAlignment="1" applyProtection="1">
      <alignment horizontal="center"/>
    </xf>
    <xf numFmtId="3" fontId="11" fillId="8" borderId="2" xfId="0" applyNumberFormat="1" applyFont="1" applyFill="1" applyBorder="1" applyAlignment="1" applyProtection="1">
      <alignment horizontal="center"/>
    </xf>
    <xf numFmtId="10" fontId="11" fillId="8" borderId="2" xfId="2" applyNumberFormat="1" applyFont="1" applyFill="1" applyBorder="1" applyAlignment="1" applyProtection="1">
      <alignment horizontal="center"/>
    </xf>
    <xf numFmtId="14" fontId="11" fillId="0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169" fontId="11" fillId="0" borderId="0" xfId="0" applyNumberFormat="1" applyFont="1" applyFill="1" applyBorder="1" applyAlignment="1">
      <alignment horizontal="right"/>
    </xf>
    <xf numFmtId="0" fontId="11" fillId="9" borderId="14" xfId="0" applyFont="1" applyFill="1" applyBorder="1" applyAlignment="1">
      <alignment horizontal="right"/>
    </xf>
    <xf numFmtId="0" fontId="11" fillId="9" borderId="13" xfId="0" applyFont="1" applyFill="1" applyBorder="1" applyAlignment="1">
      <alignment horizontal="right"/>
    </xf>
    <xf numFmtId="0" fontId="10" fillId="0" borderId="0" xfId="0" applyFont="1" applyFill="1" applyBorder="1"/>
    <xf numFmtId="0" fontId="3" fillId="0" borderId="0" xfId="0" applyFont="1" applyAlignment="1">
      <alignment horizontal="left"/>
    </xf>
    <xf numFmtId="0" fontId="10" fillId="8" borderId="2" xfId="0" applyFont="1" applyFill="1" applyBorder="1" applyAlignment="1">
      <alignment horizontal="center"/>
    </xf>
    <xf numFmtId="0" fontId="10" fillId="8" borderId="2" xfId="0" applyFont="1" applyFill="1" applyBorder="1"/>
    <xf numFmtId="169" fontId="10" fillId="8" borderId="2" xfId="0" applyNumberFormat="1" applyFont="1" applyFill="1" applyBorder="1" applyAlignment="1">
      <alignment horizontal="right"/>
    </xf>
    <xf numFmtId="0" fontId="10" fillId="8" borderId="2" xfId="0" applyFont="1" applyFill="1" applyBorder="1" applyAlignment="1">
      <alignment horizontal="left"/>
    </xf>
    <xf numFmtId="0" fontId="10" fillId="8" borderId="10" xfId="0" applyFont="1" applyFill="1" applyBorder="1" applyAlignment="1">
      <alignment horizontal="center"/>
    </xf>
    <xf numFmtId="14" fontId="11" fillId="8" borderId="10" xfId="0" applyNumberFormat="1" applyFont="1" applyFill="1" applyBorder="1" applyAlignment="1" applyProtection="1">
      <alignment horizontal="center"/>
    </xf>
    <xf numFmtId="3" fontId="11" fillId="8" borderId="10" xfId="0" applyNumberFormat="1" applyFont="1" applyFill="1" applyBorder="1" applyAlignment="1" applyProtection="1">
      <alignment horizontal="center"/>
    </xf>
    <xf numFmtId="169" fontId="11" fillId="8" borderId="10" xfId="0" applyNumberFormat="1" applyFont="1" applyFill="1" applyBorder="1" applyProtection="1"/>
    <xf numFmtId="0" fontId="10" fillId="8" borderId="10" xfId="0" applyFont="1" applyFill="1" applyBorder="1"/>
    <xf numFmtId="169" fontId="10" fillId="8" borderId="10" xfId="0" applyNumberFormat="1" applyFont="1" applyFill="1" applyBorder="1" applyAlignment="1">
      <alignment horizontal="right"/>
    </xf>
    <xf numFmtId="169" fontId="10" fillId="8" borderId="10" xfId="0" applyNumberFormat="1" applyFont="1" applyFill="1" applyBorder="1" applyAlignment="1">
      <alignment horizontal="left"/>
    </xf>
    <xf numFmtId="10" fontId="11" fillId="8" borderId="10" xfId="2" applyNumberFormat="1" applyFont="1" applyFill="1" applyBorder="1" applyAlignment="1" applyProtection="1">
      <alignment horizontal="center"/>
    </xf>
    <xf numFmtId="0" fontId="10" fillId="8" borderId="6" xfId="0" applyFont="1" applyFill="1" applyBorder="1"/>
    <xf numFmtId="0" fontId="10" fillId="8" borderId="5" xfId="0" applyFont="1" applyFill="1" applyBorder="1" applyAlignment="1">
      <alignment horizontal="center"/>
    </xf>
    <xf numFmtId="14" fontId="11" fillId="8" borderId="3" xfId="0" applyNumberFormat="1" applyFont="1" applyFill="1" applyBorder="1" applyAlignment="1" applyProtection="1">
      <alignment horizontal="center"/>
    </xf>
    <xf numFmtId="169" fontId="11" fillId="8" borderId="3" xfId="0" applyNumberFormat="1" applyFont="1" applyFill="1" applyBorder="1" applyProtection="1"/>
    <xf numFmtId="0" fontId="10" fillId="8" borderId="3" xfId="0" applyFont="1" applyFill="1" applyBorder="1"/>
    <xf numFmtId="0" fontId="10" fillId="8" borderId="3" xfId="0" applyFont="1" applyFill="1" applyBorder="1" applyAlignment="1">
      <alignment horizontal="left"/>
    </xf>
    <xf numFmtId="10" fontId="11" fillId="8" borderId="4" xfId="2" applyNumberFormat="1" applyFont="1" applyFill="1" applyBorder="1" applyAlignment="1" applyProtection="1">
      <alignment horizontal="center"/>
    </xf>
    <xf numFmtId="169" fontId="10" fillId="8" borderId="2" xfId="0" applyNumberFormat="1" applyFont="1" applyFill="1" applyBorder="1"/>
    <xf numFmtId="169" fontId="11" fillId="8" borderId="2" xfId="0" applyNumberFormat="1" applyFont="1" applyFill="1" applyBorder="1" applyAlignment="1" applyProtection="1">
      <alignment horizontal="center"/>
    </xf>
    <xf numFmtId="10" fontId="10" fillId="8" borderId="2" xfId="0" applyNumberFormat="1" applyFont="1" applyFill="1" applyBorder="1" applyAlignment="1">
      <alignment horizontal="center"/>
    </xf>
    <xf numFmtId="0" fontId="10" fillId="8" borderId="0" xfId="0" applyFont="1" applyFill="1"/>
    <xf numFmtId="14" fontId="10" fillId="8" borderId="2" xfId="0" applyNumberFormat="1" applyFont="1" applyFill="1" applyBorder="1" applyAlignment="1" applyProtection="1">
      <alignment horizontal="center"/>
    </xf>
    <xf numFmtId="14" fontId="10" fillId="8" borderId="5" xfId="0" applyNumberFormat="1" applyFont="1" applyFill="1" applyBorder="1" applyAlignment="1" applyProtection="1">
      <alignment horizontal="center"/>
    </xf>
    <xf numFmtId="3" fontId="10" fillId="8" borderId="2" xfId="0" applyNumberFormat="1" applyFont="1" applyFill="1" applyBorder="1" applyAlignment="1" applyProtection="1">
      <alignment horizontal="center"/>
    </xf>
    <xf numFmtId="169" fontId="10" fillId="8" borderId="2" xfId="0" applyNumberFormat="1" applyFont="1" applyFill="1" applyBorder="1" applyProtection="1"/>
    <xf numFmtId="169" fontId="10" fillId="8" borderId="2" xfId="0" applyNumberFormat="1" applyFont="1" applyFill="1" applyBorder="1" applyAlignment="1" applyProtection="1">
      <alignment horizontal="right"/>
    </xf>
    <xf numFmtId="10" fontId="10" fillId="8" borderId="2" xfId="2" applyNumberFormat="1" applyFont="1" applyFill="1" applyBorder="1" applyAlignment="1" applyProtection="1">
      <alignment horizontal="center"/>
    </xf>
    <xf numFmtId="10" fontId="10" fillId="8" borderId="2" xfId="0" applyNumberFormat="1" applyFont="1" applyFill="1" applyBorder="1" applyAlignment="1" applyProtection="1">
      <alignment horizontal="center"/>
    </xf>
    <xf numFmtId="0" fontId="10" fillId="9" borderId="13" xfId="0" applyFont="1" applyFill="1" applyBorder="1" applyAlignment="1" applyProtection="1">
      <alignment horizontal="left"/>
    </xf>
    <xf numFmtId="0" fontId="10" fillId="9" borderId="8" xfId="0" applyFont="1" applyFill="1" applyBorder="1" applyAlignment="1">
      <alignment horizontal="center"/>
    </xf>
    <xf numFmtId="0" fontId="10" fillId="9" borderId="15" xfId="0" applyFont="1" applyFill="1" applyBorder="1" applyAlignment="1">
      <alignment horizontal="center"/>
    </xf>
    <xf numFmtId="169" fontId="11" fillId="9" borderId="12" xfId="0" applyNumberFormat="1" applyFont="1" applyFill="1" applyBorder="1" applyAlignment="1" applyProtection="1">
      <alignment horizontal="right"/>
    </xf>
    <xf numFmtId="0" fontId="11" fillId="9" borderId="7" xfId="0" applyFont="1" applyFill="1" applyBorder="1" applyAlignment="1">
      <alignment horizontal="center"/>
    </xf>
    <xf numFmtId="0" fontId="11" fillId="9" borderId="12" xfId="0" applyFont="1" applyFill="1" applyBorder="1" applyAlignment="1">
      <alignment horizontal="center"/>
    </xf>
    <xf numFmtId="0" fontId="11" fillId="9" borderId="12" xfId="0" applyFont="1" applyFill="1" applyBorder="1"/>
    <xf numFmtId="0" fontId="11" fillId="9" borderId="7" xfId="0" applyFont="1" applyFill="1" applyBorder="1" applyAlignment="1" applyProtection="1">
      <alignment horizontal="center"/>
    </xf>
    <xf numFmtId="0" fontId="11" fillId="9" borderId="12" xfId="0" applyFont="1" applyFill="1" applyBorder="1" applyAlignment="1" applyProtection="1">
      <alignment horizontal="center"/>
    </xf>
    <xf numFmtId="0" fontId="11" fillId="9" borderId="8" xfId="0" applyFont="1" applyFill="1" applyBorder="1"/>
    <xf numFmtId="0" fontId="10" fillId="8" borderId="4" xfId="0" applyFont="1" applyFill="1" applyBorder="1" applyAlignment="1">
      <alignment horizontal="center"/>
    </xf>
    <xf numFmtId="0" fontId="10" fillId="8" borderId="4" xfId="0" applyFont="1" applyFill="1" applyBorder="1"/>
    <xf numFmtId="0" fontId="10" fillId="8" borderId="4" xfId="0" applyFont="1" applyFill="1" applyBorder="1" applyAlignment="1">
      <alignment horizontal="left"/>
    </xf>
    <xf numFmtId="3" fontId="10" fillId="8" borderId="4" xfId="0" applyNumberFormat="1" applyFont="1" applyFill="1" applyBorder="1" applyAlignment="1" applyProtection="1">
      <alignment horizontal="center"/>
    </xf>
    <xf numFmtId="169" fontId="10" fillId="8" borderId="4" xfId="0" applyNumberFormat="1" applyFont="1" applyFill="1" applyBorder="1" applyAlignment="1">
      <alignment horizontal="left"/>
    </xf>
    <xf numFmtId="0" fontId="10" fillId="0" borderId="0" xfId="0" applyFont="1" applyFill="1"/>
    <xf numFmtId="0" fontId="11" fillId="0" borderId="13" xfId="0" applyFont="1" applyFill="1" applyBorder="1" applyAlignment="1" applyProtection="1">
      <alignment horizontal="left"/>
    </xf>
    <xf numFmtId="0" fontId="11" fillId="0" borderId="14" xfId="0" applyFont="1" applyFill="1" applyBorder="1" applyAlignment="1">
      <alignment horizontal="center"/>
    </xf>
    <xf numFmtId="169" fontId="11" fillId="0" borderId="14" xfId="0" applyNumberFormat="1" applyFont="1" applyFill="1" applyBorder="1" applyAlignment="1" applyProtection="1">
      <alignment horizontal="right"/>
    </xf>
    <xf numFmtId="169" fontId="11" fillId="0" borderId="14" xfId="0" applyNumberFormat="1" applyFont="1" applyFill="1" applyBorder="1" applyProtection="1"/>
    <xf numFmtId="4" fontId="11" fillId="0" borderId="14" xfId="0" applyNumberFormat="1" applyFont="1" applyFill="1" applyBorder="1" applyProtection="1"/>
    <xf numFmtId="0" fontId="11" fillId="0" borderId="14" xfId="0" applyFont="1" applyFill="1" applyBorder="1" applyAlignment="1">
      <alignment horizontal="right"/>
    </xf>
    <xf numFmtId="169" fontId="11" fillId="0" borderId="15" xfId="0" applyNumberFormat="1" applyFont="1" applyFill="1" applyBorder="1" applyProtection="1"/>
    <xf numFmtId="0" fontId="10" fillId="8" borderId="0" xfId="0" applyFont="1" applyFill="1" applyBorder="1" applyAlignment="1">
      <alignment horizontal="center"/>
    </xf>
    <xf numFmtId="3" fontId="11" fillId="8" borderId="0" xfId="0" applyNumberFormat="1" applyFont="1" applyFill="1" applyBorder="1" applyAlignment="1" applyProtection="1">
      <alignment horizontal="center"/>
    </xf>
    <xf numFmtId="169" fontId="11" fillId="8" borderId="0" xfId="0" applyNumberFormat="1" applyFont="1" applyFill="1" applyBorder="1" applyProtection="1"/>
    <xf numFmtId="0" fontId="10" fillId="8" borderId="0" xfId="0" applyFont="1" applyFill="1" applyBorder="1"/>
    <xf numFmtId="169" fontId="10" fillId="8" borderId="6" xfId="0" applyNumberFormat="1" applyFont="1" applyFill="1" applyBorder="1" applyAlignment="1">
      <alignment horizontal="right"/>
    </xf>
    <xf numFmtId="0" fontId="10" fillId="8" borderId="0" xfId="0" applyFont="1" applyFill="1" applyBorder="1" applyAlignment="1">
      <alignment horizontal="left"/>
    </xf>
    <xf numFmtId="0" fontId="11" fillId="9" borderId="1" xfId="0" applyFont="1" applyFill="1" applyBorder="1"/>
    <xf numFmtId="4" fontId="27" fillId="0" borderId="0" xfId="0" applyNumberFormat="1" applyFont="1" applyAlignment="1">
      <alignment horizontal="right"/>
    </xf>
    <xf numFmtId="4" fontId="36" fillId="0" borderId="0" xfId="0" applyNumberFormat="1" applyFont="1" applyAlignment="1">
      <alignment horizontal="right"/>
    </xf>
    <xf numFmtId="0" fontId="5" fillId="4" borderId="3" xfId="0" applyFont="1" applyFill="1" applyBorder="1"/>
    <xf numFmtId="0" fontId="3" fillId="10" borderId="1" xfId="0" applyFont="1" applyFill="1" applyBorder="1"/>
    <xf numFmtId="0" fontId="3" fillId="10" borderId="13" xfId="0" applyFont="1" applyFill="1" applyBorder="1"/>
    <xf numFmtId="0" fontId="3" fillId="10" borderId="10" xfId="0" applyFont="1" applyFill="1" applyBorder="1" applyAlignment="1" applyProtection="1">
      <alignment horizontal="left"/>
    </xf>
    <xf numFmtId="0" fontId="3" fillId="10" borderId="3" xfId="0" applyFont="1" applyFill="1" applyBorder="1" applyAlignment="1" applyProtection="1">
      <alignment horizontal="left"/>
    </xf>
    <xf numFmtId="0" fontId="4" fillId="10" borderId="4" xfId="0" applyFont="1" applyFill="1" applyBorder="1"/>
    <xf numFmtId="0" fontId="4" fillId="10" borderId="5" xfId="0" applyFont="1" applyFill="1" applyBorder="1"/>
    <xf numFmtId="0" fontId="4" fillId="10" borderId="10" xfId="0" applyFont="1" applyFill="1" applyBorder="1"/>
    <xf numFmtId="0" fontId="4" fillId="10" borderId="0" xfId="0" applyFont="1" applyFill="1" applyBorder="1"/>
    <xf numFmtId="0" fontId="4" fillId="10" borderId="11" xfId="0" applyFont="1" applyFill="1" applyBorder="1"/>
    <xf numFmtId="0" fontId="3" fillId="10" borderId="10" xfId="0" applyFont="1" applyFill="1" applyBorder="1" applyAlignment="1">
      <alignment horizontal="center"/>
    </xf>
    <xf numFmtId="0" fontId="3" fillId="10" borderId="11" xfId="0" applyFont="1" applyFill="1" applyBorder="1" applyAlignment="1">
      <alignment horizontal="center"/>
    </xf>
    <xf numFmtId="0" fontId="3" fillId="10" borderId="6" xfId="0" applyFont="1" applyFill="1" applyBorder="1" applyAlignment="1">
      <alignment horizontal="right"/>
    </xf>
    <xf numFmtId="0" fontId="3" fillId="10" borderId="11" xfId="0" applyFont="1" applyFill="1" applyBorder="1" applyAlignment="1">
      <alignment horizontal="right"/>
    </xf>
    <xf numFmtId="0" fontId="3" fillId="10" borderId="10" xfId="0" applyFont="1" applyFill="1" applyBorder="1" applyAlignment="1">
      <alignment horizontal="right"/>
    </xf>
    <xf numFmtId="2" fontId="5" fillId="2" borderId="2" xfId="1" applyNumberFormat="1" applyFont="1" applyFill="1" applyBorder="1" applyAlignment="1">
      <alignment horizontal="center"/>
    </xf>
    <xf numFmtId="2" fontId="5" fillId="2" borderId="12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37" fillId="11" borderId="16" xfId="0" applyFont="1" applyFill="1" applyBorder="1" applyAlignment="1">
      <alignment horizontal="left" vertical="top" wrapText="1" indent="1"/>
    </xf>
    <xf numFmtId="0" fontId="37" fillId="11" borderId="17" xfId="0" applyFont="1" applyFill="1" applyBorder="1" applyAlignment="1">
      <alignment horizontal="left" vertical="top" wrapText="1" indent="1"/>
    </xf>
    <xf numFmtId="0" fontId="37" fillId="11" borderId="18" xfId="0" applyFont="1" applyFill="1" applyBorder="1" applyAlignment="1">
      <alignment vertical="top" wrapText="1"/>
    </xf>
    <xf numFmtId="0" fontId="0" fillId="8" borderId="1" xfId="0" applyFill="1" applyBorder="1" applyAlignment="1">
      <alignment horizontal="right"/>
    </xf>
    <xf numFmtId="2" fontId="23" fillId="4" borderId="1" xfId="1" applyNumberFormat="1" applyFont="1" applyFill="1" applyBorder="1" applyAlignment="1">
      <alignment horizontal="center"/>
    </xf>
    <xf numFmtId="0" fontId="3" fillId="0" borderId="1" xfId="0" applyFont="1" applyBorder="1"/>
    <xf numFmtId="2" fontId="4" fillId="0" borderId="1" xfId="1" applyNumberFormat="1" applyFont="1" applyBorder="1" applyAlignment="1">
      <alignment horizontal="left" indent="1"/>
    </xf>
    <xf numFmtId="2" fontId="3" fillId="0" borderId="1" xfId="1" applyNumberFormat="1" applyFont="1" applyBorder="1" applyAlignment="1">
      <alignment horizontal="right"/>
    </xf>
    <xf numFmtId="0" fontId="4" fillId="0" borderId="1" xfId="0" applyFont="1" applyBorder="1"/>
    <xf numFmtId="2" fontId="4" fillId="0" borderId="1" xfId="1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left" indent="1"/>
    </xf>
    <xf numFmtId="0" fontId="4" fillId="0" borderId="0" xfId="0" applyFont="1" applyBorder="1" applyAlignment="1">
      <alignment horizontal="center"/>
    </xf>
    <xf numFmtId="2" fontId="4" fillId="0" borderId="0" xfId="1" applyNumberFormat="1" applyFont="1" applyBorder="1"/>
    <xf numFmtId="166" fontId="4" fillId="0" borderId="0" xfId="1" applyNumberFormat="1" applyFont="1" applyBorder="1"/>
    <xf numFmtId="17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10" fillId="4" borderId="0" xfId="0" applyFont="1" applyFill="1" applyBorder="1"/>
    <xf numFmtId="169" fontId="33" fillId="0" borderId="0" xfId="0" applyNumberFormat="1" applyFont="1" applyFill="1" applyBorder="1" applyAlignment="1" applyProtection="1">
      <alignment horizontal="right"/>
    </xf>
    <xf numFmtId="0" fontId="5" fillId="0" borderId="0" xfId="0" applyFont="1"/>
    <xf numFmtId="0" fontId="11" fillId="8" borderId="2" xfId="0" applyFont="1" applyFill="1" applyBorder="1" applyAlignment="1" applyProtection="1"/>
    <xf numFmtId="0" fontId="11" fillId="8" borderId="3" xfId="0" applyFont="1" applyFill="1" applyBorder="1" applyAlignment="1" applyProtection="1"/>
    <xf numFmtId="0" fontId="11" fillId="8" borderId="6" xfId="0" applyFont="1" applyFill="1" applyBorder="1" applyAlignment="1" applyProtection="1"/>
    <xf numFmtId="0" fontId="34" fillId="8" borderId="6" xfId="0" applyFont="1" applyFill="1" applyBorder="1" applyAlignment="1" applyProtection="1"/>
    <xf numFmtId="0" fontId="10" fillId="8" borderId="2" xfId="0" applyFont="1" applyFill="1" applyBorder="1" applyAlignment="1"/>
    <xf numFmtId="0" fontId="11" fillId="8" borderId="10" xfId="0" applyFont="1" applyFill="1" applyBorder="1" applyAlignment="1" applyProtection="1"/>
    <xf numFmtId="0" fontId="10" fillId="8" borderId="1" xfId="0" applyFont="1" applyFill="1" applyBorder="1" applyAlignment="1" applyProtection="1"/>
    <xf numFmtId="0" fontId="11" fillId="8" borderId="1" xfId="0" applyFont="1" applyFill="1" applyBorder="1" applyAlignment="1" applyProtection="1"/>
    <xf numFmtId="0" fontId="27" fillId="2" borderId="0" xfId="0" applyFont="1" applyFill="1" applyAlignment="1">
      <alignment horizontal="left"/>
    </xf>
    <xf numFmtId="0" fontId="27" fillId="2" borderId="0" xfId="0" applyFont="1" applyFill="1" applyAlignment="1">
      <alignment horizontal="center"/>
    </xf>
    <xf numFmtId="0" fontId="27" fillId="2" borderId="0" xfId="0" applyFont="1" applyFill="1" applyAlignment="1">
      <alignment horizontal="right"/>
    </xf>
    <xf numFmtId="0" fontId="27" fillId="2" borderId="0" xfId="0" applyFont="1" applyFill="1"/>
    <xf numFmtId="4" fontId="27" fillId="2" borderId="0" xfId="0" applyNumberFormat="1" applyFont="1" applyFill="1"/>
    <xf numFmtId="0" fontId="10" fillId="2" borderId="0" xfId="0" applyFont="1" applyFill="1" applyBorder="1"/>
    <xf numFmtId="0" fontId="10" fillId="2" borderId="0" xfId="0" applyFont="1" applyFill="1"/>
    <xf numFmtId="0" fontId="28" fillId="2" borderId="0" xfId="0" applyFont="1" applyFill="1" applyAlignment="1" applyProtection="1">
      <alignment horizontal="centerContinuous"/>
    </xf>
    <xf numFmtId="0" fontId="27" fillId="2" borderId="0" xfId="0" applyFont="1" applyFill="1" applyAlignment="1" applyProtection="1">
      <alignment horizontal="centerContinuous"/>
    </xf>
    <xf numFmtId="0" fontId="29" fillId="2" borderId="0" xfId="0" applyFont="1" applyFill="1" applyAlignment="1" applyProtection="1">
      <alignment horizontal="left"/>
    </xf>
    <xf numFmtId="0" fontId="29" fillId="2" borderId="0" xfId="0" applyFont="1" applyFill="1" applyAlignment="1">
      <alignment horizontal="center"/>
    </xf>
    <xf numFmtId="169" fontId="3" fillId="2" borderId="0" xfId="0" applyNumberFormat="1" applyFont="1" applyFill="1" applyAlignment="1">
      <alignment horizontal="right"/>
    </xf>
    <xf numFmtId="169" fontId="3" fillId="2" borderId="0" xfId="0" applyNumberFormat="1" applyFont="1" applyFill="1"/>
    <xf numFmtId="169" fontId="29" fillId="2" borderId="0" xfId="0" applyNumberFormat="1" applyFont="1" applyFill="1" applyProtection="1"/>
    <xf numFmtId="4" fontId="29" fillId="2" borderId="0" xfId="0" applyNumberFormat="1" applyFont="1" applyFill="1" applyProtection="1"/>
    <xf numFmtId="0" fontId="3" fillId="2" borderId="0" xfId="0" applyFont="1" applyFill="1"/>
    <xf numFmtId="0" fontId="29" fillId="2" borderId="0" xfId="0" applyFont="1" applyFill="1" applyAlignment="1">
      <alignment horizontal="right"/>
    </xf>
    <xf numFmtId="0" fontId="11" fillId="2" borderId="2" xfId="0" applyFont="1" applyFill="1" applyBorder="1" applyAlignment="1" applyProtection="1">
      <alignment horizontal="center"/>
    </xf>
    <xf numFmtId="0" fontId="11" fillId="2" borderId="4" xfId="0" applyFont="1" applyFill="1" applyBorder="1" applyAlignment="1" applyProtection="1">
      <alignment horizontal="center"/>
    </xf>
    <xf numFmtId="0" fontId="11" fillId="2" borderId="3" xfId="0" applyFont="1" applyFill="1" applyBorder="1" applyAlignment="1" applyProtection="1">
      <alignment horizontal="centerContinuous"/>
    </xf>
    <xf numFmtId="0" fontId="11" fillId="2" borderId="4" xfId="0" applyFont="1" applyFill="1" applyBorder="1" applyAlignment="1" applyProtection="1">
      <alignment horizontal="centerContinuous"/>
    </xf>
    <xf numFmtId="0" fontId="11" fillId="2" borderId="14" xfId="0" applyFont="1" applyFill="1" applyBorder="1" applyAlignment="1" applyProtection="1">
      <alignment horizontal="centerContinuous"/>
    </xf>
    <xf numFmtId="169" fontId="11" fillId="2" borderId="2" xfId="0" applyNumberFormat="1" applyFont="1" applyFill="1" applyBorder="1" applyAlignment="1" applyProtection="1">
      <alignment horizontal="center"/>
    </xf>
    <xf numFmtId="169" fontId="11" fillId="2" borderId="5" xfId="0" applyNumberFormat="1" applyFont="1" applyFill="1" applyBorder="1" applyAlignment="1" applyProtection="1">
      <alignment horizontal="center"/>
    </xf>
    <xf numFmtId="4" fontId="11" fillId="2" borderId="2" xfId="0" applyNumberFormat="1" applyFont="1" applyFill="1" applyBorder="1" applyAlignment="1" applyProtection="1">
      <alignment horizontal="center"/>
    </xf>
    <xf numFmtId="0" fontId="30" fillId="2" borderId="13" xfId="0" applyFont="1" applyFill="1" applyBorder="1" applyAlignment="1" applyProtection="1">
      <alignment horizontal="centerContinuous"/>
    </xf>
    <xf numFmtId="0" fontId="11" fillId="2" borderId="15" xfId="0" applyFont="1" applyFill="1" applyBorder="1" applyAlignment="1" applyProtection="1">
      <alignment horizontal="centerContinuous"/>
    </xf>
    <xf numFmtId="0" fontId="11" fillId="2" borderId="5" xfId="0" applyFont="1" applyFill="1" applyBorder="1" applyAlignment="1" applyProtection="1">
      <alignment horizontal="center" vertical="center"/>
    </xf>
    <xf numFmtId="0" fontId="30" fillId="2" borderId="3" xfId="0" applyFont="1" applyFill="1" applyBorder="1" applyAlignment="1" applyProtection="1">
      <alignment horizontal="centerContinuous"/>
    </xf>
    <xf numFmtId="0" fontId="11" fillId="2" borderId="5" xfId="0" applyFont="1" applyFill="1" applyBorder="1" applyAlignment="1" applyProtection="1">
      <alignment horizontal="centerContinuous"/>
    </xf>
    <xf numFmtId="0" fontId="39" fillId="2" borderId="0" xfId="0" applyFont="1" applyFill="1"/>
    <xf numFmtId="0" fontId="11" fillId="2" borderId="6" xfId="0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5" xfId="0" applyFont="1" applyFill="1" applyBorder="1" applyAlignment="1" applyProtection="1">
      <alignment horizontal="center"/>
    </xf>
    <xf numFmtId="169" fontId="11" fillId="2" borderId="6" xfId="0" applyNumberFormat="1" applyFont="1" applyFill="1" applyBorder="1" applyAlignment="1" applyProtection="1">
      <alignment horizontal="center"/>
    </xf>
    <xf numFmtId="169" fontId="11" fillId="2" borderId="11" xfId="0" applyNumberFormat="1" applyFont="1" applyFill="1" applyBorder="1" applyAlignment="1" applyProtection="1">
      <alignment horizontal="center"/>
    </xf>
    <xf numFmtId="4" fontId="11" fillId="2" borderId="6" xfId="0" applyNumberFormat="1" applyFont="1" applyFill="1" applyBorder="1" applyAlignment="1">
      <alignment horizontal="center"/>
    </xf>
    <xf numFmtId="0" fontId="11" fillId="2" borderId="3" xfId="0" applyFont="1" applyFill="1" applyBorder="1" applyAlignment="1" applyProtection="1">
      <alignment horizontal="center"/>
    </xf>
    <xf numFmtId="0" fontId="11" fillId="2" borderId="11" xfId="0" applyFont="1" applyFill="1" applyBorder="1" applyAlignment="1" applyProtection="1">
      <alignment horizontal="center" vertical="center"/>
    </xf>
    <xf numFmtId="0" fontId="11" fillId="2" borderId="10" xfId="0" applyFont="1" applyFill="1" applyBorder="1" applyAlignment="1" applyProtection="1">
      <alignment horizontal="centerContinuous"/>
    </xf>
    <xf numFmtId="0" fontId="11" fillId="2" borderId="11" xfId="0" applyFont="1" applyFill="1" applyBorder="1" applyAlignment="1" applyProtection="1">
      <alignment horizontal="centerContinuous"/>
    </xf>
    <xf numFmtId="0" fontId="10" fillId="2" borderId="10" xfId="0" applyFont="1" applyFill="1" applyBorder="1" applyAlignment="1">
      <alignment horizontal="center"/>
    </xf>
    <xf numFmtId="0" fontId="11" fillId="2" borderId="11" xfId="0" applyFont="1" applyFill="1" applyBorder="1" applyAlignment="1" applyProtection="1">
      <alignment horizontal="center"/>
    </xf>
    <xf numFmtId="0" fontId="11" fillId="2" borderId="10" xfId="0" applyFont="1" applyFill="1" applyBorder="1" applyAlignment="1" applyProtection="1">
      <alignment horizontal="center"/>
    </xf>
    <xf numFmtId="0" fontId="11" fillId="2" borderId="0" xfId="0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/>
    </xf>
    <xf numFmtId="4" fontId="11" fillId="2" borderId="6" xfId="0" applyNumberFormat="1" applyFont="1" applyFill="1" applyBorder="1" applyAlignment="1" applyProtection="1">
      <alignment horizontal="center"/>
    </xf>
    <xf numFmtId="0" fontId="30" fillId="2" borderId="6" xfId="0" applyFont="1" applyFill="1" applyBorder="1" applyAlignment="1" applyProtection="1">
      <alignment horizontal="center"/>
    </xf>
    <xf numFmtId="0" fontId="10" fillId="2" borderId="11" xfId="0" applyFont="1" applyFill="1" applyBorder="1" applyAlignment="1"/>
    <xf numFmtId="0" fontId="10" fillId="2" borderId="0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0" fillId="2" borderId="12" xfId="0" applyFont="1" applyFill="1" applyBorder="1" applyAlignment="1"/>
    <xf numFmtId="0" fontId="11" fillId="2" borderId="9" xfId="0" applyFont="1" applyFill="1" applyBorder="1" applyAlignment="1" applyProtection="1">
      <alignment horizontal="center"/>
    </xf>
    <xf numFmtId="169" fontId="11" fillId="2" borderId="12" xfId="0" applyNumberFormat="1" applyFont="1" applyFill="1" applyBorder="1" applyAlignment="1" applyProtection="1">
      <alignment horizontal="center"/>
    </xf>
    <xf numFmtId="169" fontId="11" fillId="2" borderId="9" xfId="0" applyNumberFormat="1" applyFont="1" applyFill="1" applyBorder="1" applyAlignment="1" applyProtection="1">
      <alignment horizontal="center"/>
    </xf>
    <xf numFmtId="4" fontId="11" fillId="2" borderId="12" xfId="0" applyNumberFormat="1" applyFont="1" applyFill="1" applyBorder="1" applyAlignment="1" applyProtection="1">
      <alignment horizontal="center"/>
    </xf>
    <xf numFmtId="0" fontId="11" fillId="2" borderId="7" xfId="0" applyFont="1" applyFill="1" applyBorder="1" applyAlignment="1" applyProtection="1">
      <alignment horizontal="center"/>
    </xf>
    <xf numFmtId="0" fontId="11" fillId="2" borderId="12" xfId="0" applyFont="1" applyFill="1" applyBorder="1" applyAlignment="1" applyProtection="1">
      <alignment horizontal="center"/>
    </xf>
    <xf numFmtId="0" fontId="11" fillId="2" borderId="8" xfId="0" applyFont="1" applyFill="1" applyBorder="1" applyAlignment="1" applyProtection="1">
      <alignment horizontal="center"/>
    </xf>
    <xf numFmtId="0" fontId="11" fillId="2" borderId="8" xfId="0" applyFont="1" applyFill="1" applyBorder="1" applyAlignment="1">
      <alignment horizontal="center" vertical="center"/>
    </xf>
    <xf numFmtId="0" fontId="30" fillId="2" borderId="12" xfId="0" applyFont="1" applyFill="1" applyBorder="1" applyAlignment="1" applyProtection="1">
      <alignment horizontal="center"/>
    </xf>
    <xf numFmtId="0" fontId="10" fillId="2" borderId="6" xfId="0" applyFont="1" applyFill="1" applyBorder="1" applyAlignment="1">
      <alignment horizontal="right"/>
    </xf>
    <xf numFmtId="14" fontId="11" fillId="2" borderId="6" xfId="0" applyNumberFormat="1" applyFont="1" applyFill="1" applyBorder="1" applyAlignment="1" applyProtection="1">
      <alignment horizontal="center"/>
    </xf>
    <xf numFmtId="3" fontId="11" fillId="2" borderId="6" xfId="0" applyNumberFormat="1" applyFont="1" applyFill="1" applyBorder="1" applyAlignment="1" applyProtection="1">
      <alignment horizontal="center"/>
    </xf>
    <xf numFmtId="169" fontId="11" fillId="2" borderId="6" xfId="0" applyNumberFormat="1" applyFont="1" applyFill="1" applyBorder="1" applyProtection="1"/>
    <xf numFmtId="169" fontId="11" fillId="2" borderId="6" xfId="0" applyNumberFormat="1" applyFont="1" applyFill="1" applyBorder="1" applyAlignment="1" applyProtection="1">
      <alignment horizontal="right"/>
    </xf>
    <xf numFmtId="169" fontId="11" fillId="2" borderId="6" xfId="0" applyNumberFormat="1" applyFont="1" applyFill="1" applyBorder="1" applyAlignment="1" applyProtection="1"/>
    <xf numFmtId="10" fontId="11" fillId="2" borderId="6" xfId="0" applyNumberFormat="1" applyFont="1" applyFill="1" applyBorder="1" applyAlignment="1" applyProtection="1">
      <alignment horizontal="center"/>
    </xf>
    <xf numFmtId="14" fontId="11" fillId="2" borderId="12" xfId="0" applyNumberFormat="1" applyFont="1" applyFill="1" applyBorder="1" applyAlignment="1" applyProtection="1">
      <alignment horizontal="center"/>
    </xf>
    <xf numFmtId="3" fontId="11" fillId="2" borderId="12" xfId="0" applyNumberFormat="1" applyFont="1" applyFill="1" applyBorder="1" applyAlignment="1" applyProtection="1">
      <alignment horizontal="center"/>
    </xf>
    <xf numFmtId="169" fontId="11" fillId="2" borderId="12" xfId="0" applyNumberFormat="1" applyFont="1" applyFill="1" applyBorder="1" applyAlignment="1" applyProtection="1">
      <alignment horizontal="right"/>
    </xf>
    <xf numFmtId="169" fontId="11" fillId="2" borderId="12" xfId="0" applyNumberFormat="1" applyFont="1" applyFill="1" applyBorder="1" applyProtection="1"/>
    <xf numFmtId="10" fontId="11" fillId="2" borderId="12" xfId="0" applyNumberFormat="1" applyFont="1" applyFill="1" applyBorder="1" applyAlignment="1" applyProtection="1">
      <alignment horizontal="center"/>
    </xf>
    <xf numFmtId="4" fontId="11" fillId="2" borderId="6" xfId="0" applyNumberFormat="1" applyFont="1" applyFill="1" applyBorder="1" applyAlignment="1" applyProtection="1">
      <alignment horizontal="right"/>
    </xf>
    <xf numFmtId="4" fontId="11" fillId="2" borderId="12" xfId="0" applyNumberFormat="1" applyFont="1" applyFill="1" applyBorder="1" applyAlignment="1" applyProtection="1">
      <alignment horizontal="right"/>
    </xf>
    <xf numFmtId="3" fontId="11" fillId="2" borderId="0" xfId="0" applyNumberFormat="1" applyFont="1" applyFill="1" applyBorder="1" applyAlignment="1" applyProtection="1">
      <alignment horizontal="center"/>
    </xf>
    <xf numFmtId="0" fontId="10" fillId="2" borderId="12" xfId="0" applyFont="1" applyFill="1" applyBorder="1" applyAlignment="1">
      <alignment horizontal="right"/>
    </xf>
    <xf numFmtId="14" fontId="11" fillId="2" borderId="7" xfId="0" applyNumberFormat="1" applyFont="1" applyFill="1" applyBorder="1" applyAlignment="1" applyProtection="1">
      <alignment horizontal="center"/>
    </xf>
    <xf numFmtId="169" fontId="11" fillId="2" borderId="0" xfId="0" applyNumberFormat="1" applyFont="1" applyFill="1" applyBorder="1" applyProtection="1"/>
    <xf numFmtId="169" fontId="11" fillId="2" borderId="0" xfId="0" applyNumberFormat="1" applyFont="1" applyFill="1" applyBorder="1" applyAlignment="1" applyProtection="1">
      <alignment horizontal="right"/>
    </xf>
    <xf numFmtId="170" fontId="11" fillId="2" borderId="0" xfId="2" applyNumberFormat="1" applyFont="1" applyFill="1" applyBorder="1" applyAlignment="1" applyProtection="1">
      <alignment horizontal="center"/>
    </xf>
    <xf numFmtId="10" fontId="11" fillId="2" borderId="0" xfId="0" applyNumberFormat="1" applyFont="1" applyFill="1" applyBorder="1" applyAlignment="1" applyProtection="1">
      <alignment horizontal="center"/>
    </xf>
    <xf numFmtId="0" fontId="31" fillId="2" borderId="0" xfId="0" applyFont="1" applyFill="1"/>
    <xf numFmtId="0" fontId="10" fillId="2" borderId="10" xfId="0" applyFont="1" applyFill="1" applyBorder="1" applyAlignment="1">
      <alignment horizontal="right"/>
    </xf>
    <xf numFmtId="14" fontId="11" fillId="2" borderId="10" xfId="0" applyNumberFormat="1" applyFont="1" applyFill="1" applyBorder="1" applyAlignment="1" applyProtection="1">
      <alignment horizontal="center"/>
    </xf>
    <xf numFmtId="3" fontId="11" fillId="2" borderId="10" xfId="0" applyNumberFormat="1" applyFont="1" applyFill="1" applyBorder="1" applyAlignment="1" applyProtection="1">
      <alignment horizontal="center"/>
    </xf>
    <xf numFmtId="169" fontId="11" fillId="2" borderId="10" xfId="0" applyNumberFormat="1" applyFont="1" applyFill="1" applyBorder="1" applyAlignment="1" applyProtection="1">
      <alignment horizontal="right"/>
    </xf>
    <xf numFmtId="169" fontId="11" fillId="2" borderId="10" xfId="0" applyNumberFormat="1" applyFont="1" applyFill="1" applyBorder="1" applyProtection="1"/>
    <xf numFmtId="0" fontId="10" fillId="2" borderId="7" xfId="0" applyFont="1" applyFill="1" applyBorder="1" applyAlignment="1">
      <alignment horizontal="right"/>
    </xf>
    <xf numFmtId="170" fontId="11" fillId="2" borderId="8" xfId="2" applyNumberFormat="1" applyFont="1" applyFill="1" applyBorder="1" applyAlignment="1" applyProtection="1">
      <alignment horizontal="center"/>
    </xf>
    <xf numFmtId="10" fontId="11" fillId="2" borderId="6" xfId="2" applyNumberFormat="1" applyFont="1" applyFill="1" applyBorder="1" applyAlignment="1" applyProtection="1">
      <alignment horizontal="center"/>
    </xf>
    <xf numFmtId="10" fontId="11" fillId="2" borderId="12" xfId="2" applyNumberFormat="1" applyFont="1" applyFill="1" applyBorder="1" applyAlignment="1" applyProtection="1">
      <alignment horizontal="center"/>
    </xf>
    <xf numFmtId="0" fontId="11" fillId="9" borderId="9" xfId="0" applyFont="1" applyFill="1" applyBorder="1" applyAlignment="1">
      <alignment horizontal="center"/>
    </xf>
    <xf numFmtId="0" fontId="11" fillId="9" borderId="12" xfId="0" applyFont="1" applyFill="1" applyBorder="1" applyAlignment="1">
      <alignment horizontal="right"/>
    </xf>
    <xf numFmtId="169" fontId="11" fillId="9" borderId="12" xfId="0" applyNumberFormat="1" applyFont="1" applyFill="1" applyBorder="1" applyProtection="1"/>
    <xf numFmtId="0" fontId="10" fillId="0" borderId="2" xfId="0" applyFont="1" applyBorder="1" applyAlignment="1">
      <alignment horizontal="right"/>
    </xf>
    <xf numFmtId="14" fontId="11" fillId="0" borderId="2" xfId="0" applyNumberFormat="1" applyFont="1" applyFill="1" applyBorder="1" applyAlignment="1" applyProtection="1">
      <alignment horizontal="center"/>
    </xf>
    <xf numFmtId="3" fontId="11" fillId="0" borderId="2" xfId="0" applyNumberFormat="1" applyFont="1" applyFill="1" applyBorder="1" applyAlignment="1" applyProtection="1">
      <alignment horizontal="center"/>
    </xf>
    <xf numFmtId="169" fontId="11" fillId="0" borderId="2" xfId="0" applyNumberFormat="1" applyFont="1" applyFill="1" applyBorder="1" applyProtection="1"/>
    <xf numFmtId="169" fontId="11" fillId="0" borderId="2" xfId="0" applyNumberFormat="1" applyFont="1" applyFill="1" applyBorder="1" applyAlignment="1" applyProtection="1">
      <alignment horizontal="right"/>
    </xf>
    <xf numFmtId="10" fontId="11" fillId="0" borderId="2" xfId="2" applyNumberFormat="1" applyFont="1" applyFill="1" applyBorder="1" applyAlignment="1" applyProtection="1">
      <alignment horizontal="center"/>
    </xf>
    <xf numFmtId="10" fontId="11" fillId="0" borderId="2" xfId="0" applyNumberFormat="1" applyFont="1" applyFill="1" applyBorder="1" applyAlignment="1" applyProtection="1">
      <alignment horizontal="center"/>
    </xf>
    <xf numFmtId="0" fontId="31" fillId="0" borderId="4" xfId="0" applyFont="1" applyBorder="1"/>
    <xf numFmtId="0" fontId="10" fillId="0" borderId="4" xfId="0" applyFont="1" applyBorder="1"/>
    <xf numFmtId="0" fontId="31" fillId="0" borderId="0" xfId="0" applyFont="1" applyBorder="1"/>
    <xf numFmtId="0" fontId="31" fillId="0" borderId="8" xfId="0" applyFont="1" applyBorder="1"/>
    <xf numFmtId="0" fontId="10" fillId="0" borderId="8" xfId="0" applyFont="1" applyBorder="1"/>
    <xf numFmtId="0" fontId="10" fillId="2" borderId="0" xfId="0" applyFont="1" applyFill="1" applyAlignment="1" applyProtection="1">
      <alignment horizontal="left"/>
    </xf>
    <xf numFmtId="0" fontId="10" fillId="2" borderId="0" xfId="0" applyFont="1" applyFill="1" applyAlignment="1">
      <alignment horizontal="right"/>
    </xf>
    <xf numFmtId="2" fontId="10" fillId="2" borderId="0" xfId="0" applyNumberFormat="1" applyFont="1" applyFill="1"/>
    <xf numFmtId="4" fontId="10" fillId="2" borderId="0" xfId="0" applyNumberFormat="1" applyFont="1" applyFill="1"/>
    <xf numFmtId="0" fontId="10" fillId="2" borderId="0" xfId="0" applyFont="1" applyFill="1" applyAlignment="1">
      <alignment horizontal="left"/>
    </xf>
    <xf numFmtId="0" fontId="11" fillId="2" borderId="0" xfId="0" applyFont="1" applyFill="1" applyBorder="1" applyAlignment="1" applyProtection="1">
      <alignment horizontal="left"/>
    </xf>
    <xf numFmtId="0" fontId="11" fillId="2" borderId="0" xfId="0" applyFont="1" applyFill="1" applyBorder="1" applyAlignment="1">
      <alignment horizontal="right"/>
    </xf>
    <xf numFmtId="0" fontId="33" fillId="2" borderId="0" xfId="0" applyFont="1" applyFill="1" applyBorder="1" applyAlignment="1" applyProtection="1">
      <alignment horizontal="left"/>
    </xf>
    <xf numFmtId="0" fontId="33" fillId="2" borderId="0" xfId="0" applyFont="1" applyFill="1" applyBorder="1" applyAlignment="1">
      <alignment horizontal="center"/>
    </xf>
    <xf numFmtId="169" fontId="33" fillId="2" borderId="0" xfId="0" applyNumberFormat="1" applyFont="1" applyFill="1" applyBorder="1" applyAlignment="1" applyProtection="1">
      <alignment horizontal="right"/>
    </xf>
    <xf numFmtId="0" fontId="33" fillId="2" borderId="0" xfId="0" applyFont="1" applyFill="1" applyBorder="1" applyAlignment="1">
      <alignment horizontal="right"/>
    </xf>
    <xf numFmtId="10" fontId="33" fillId="2" borderId="0" xfId="0" applyNumberFormat="1" applyFont="1" applyFill="1" applyBorder="1" applyAlignment="1">
      <alignment horizontal="center"/>
    </xf>
    <xf numFmtId="169" fontId="33" fillId="2" borderId="0" xfId="0" applyNumberFormat="1" applyFont="1" applyFill="1" applyBorder="1" applyProtection="1"/>
    <xf numFmtId="0" fontId="32" fillId="2" borderId="6" xfId="0" applyFont="1" applyFill="1" applyBorder="1" applyAlignment="1">
      <alignment horizontal="right"/>
    </xf>
    <xf numFmtId="14" fontId="34" fillId="2" borderId="0" xfId="0" applyNumberFormat="1" applyFont="1" applyFill="1" applyBorder="1" applyAlignment="1" applyProtection="1">
      <alignment horizontal="center"/>
    </xf>
    <xf numFmtId="14" fontId="34" fillId="2" borderId="6" xfId="0" applyNumberFormat="1" applyFont="1" applyFill="1" applyBorder="1" applyAlignment="1" applyProtection="1">
      <alignment horizontal="center"/>
    </xf>
    <xf numFmtId="3" fontId="34" fillId="2" borderId="0" xfId="0" applyNumberFormat="1" applyFont="1" applyFill="1" applyBorder="1" applyAlignment="1" applyProtection="1">
      <alignment horizontal="center"/>
    </xf>
    <xf numFmtId="169" fontId="34" fillId="2" borderId="6" xfId="0" applyNumberFormat="1" applyFont="1" applyFill="1" applyBorder="1" applyProtection="1"/>
    <xf numFmtId="169" fontId="34" fillId="2" borderId="0" xfId="0" applyNumberFormat="1" applyFont="1" applyFill="1" applyBorder="1" applyAlignment="1">
      <alignment horizontal="right"/>
    </xf>
    <xf numFmtId="169" fontId="34" fillId="2" borderId="0" xfId="0" applyNumberFormat="1" applyFont="1" applyFill="1" applyBorder="1" applyProtection="1"/>
    <xf numFmtId="169" fontId="34" fillId="2" borderId="0" xfId="0" applyNumberFormat="1" applyFont="1" applyFill="1" applyBorder="1" applyAlignment="1" applyProtection="1">
      <alignment horizontal="right"/>
    </xf>
    <xf numFmtId="169" fontId="34" fillId="2" borderId="6" xfId="0" applyNumberFormat="1" applyFont="1" applyFill="1" applyBorder="1" applyAlignment="1" applyProtection="1">
      <alignment horizontal="right"/>
    </xf>
    <xf numFmtId="10" fontId="34" fillId="2" borderId="6" xfId="2" applyNumberFormat="1" applyFont="1" applyFill="1" applyBorder="1" applyAlignment="1" applyProtection="1">
      <alignment horizontal="center"/>
    </xf>
    <xf numFmtId="10" fontId="34" fillId="2" borderId="0" xfId="0" applyNumberFormat="1" applyFont="1" applyFill="1" applyBorder="1" applyAlignment="1" applyProtection="1">
      <alignment horizontal="center"/>
    </xf>
    <xf numFmtId="10" fontId="34" fillId="2" borderId="6" xfId="0" applyNumberFormat="1" applyFont="1" applyFill="1" applyBorder="1" applyAlignment="1" applyProtection="1">
      <alignment horizontal="center"/>
    </xf>
    <xf numFmtId="0" fontId="32" fillId="2" borderId="0" xfId="0" applyFont="1" applyFill="1"/>
    <xf numFmtId="169" fontId="11" fillId="2" borderId="6" xfId="0" applyNumberFormat="1" applyFont="1" applyFill="1" applyBorder="1" applyAlignment="1">
      <alignment horizontal="right"/>
    </xf>
    <xf numFmtId="14" fontId="11" fillId="2" borderId="0" xfId="0" applyNumberFormat="1" applyFont="1" applyFill="1" applyBorder="1" applyAlignment="1" applyProtection="1">
      <alignment horizontal="center"/>
    </xf>
    <xf numFmtId="169" fontId="11" fillId="2" borderId="0" xfId="0" applyNumberFormat="1" applyFont="1" applyFill="1" applyBorder="1" applyAlignment="1">
      <alignment horizontal="right"/>
    </xf>
    <xf numFmtId="169" fontId="11" fillId="2" borderId="12" xfId="0" applyNumberFormat="1" applyFont="1" applyFill="1" applyBorder="1" applyAlignment="1">
      <alignment horizontal="right"/>
    </xf>
    <xf numFmtId="10" fontId="11" fillId="2" borderId="0" xfId="0" applyNumberFormat="1" applyFont="1" applyFill="1" applyBorder="1" applyAlignment="1">
      <alignment horizontal="center"/>
    </xf>
    <xf numFmtId="169" fontId="11" fillId="2" borderId="11" xfId="0" applyNumberFormat="1" applyFont="1" applyFill="1" applyBorder="1" applyProtection="1"/>
    <xf numFmtId="10" fontId="11" fillId="2" borderId="0" xfId="2" applyNumberFormat="1" applyFont="1" applyFill="1" applyBorder="1" applyAlignment="1" applyProtection="1">
      <alignment horizontal="center"/>
    </xf>
    <xf numFmtId="169" fontId="11" fillId="2" borderId="0" xfId="0" applyNumberFormat="1" applyFont="1" applyFill="1" applyBorder="1" applyAlignment="1" applyProtection="1">
      <alignment horizontal="center"/>
    </xf>
    <xf numFmtId="169" fontId="11" fillId="2" borderId="11" xfId="0" applyNumberFormat="1" applyFont="1" applyFill="1" applyBorder="1" applyAlignment="1" applyProtection="1"/>
    <xf numFmtId="169" fontId="11" fillId="2" borderId="0" xfId="0" applyNumberFormat="1" applyFont="1" applyFill="1" applyBorder="1" applyAlignment="1" applyProtection="1"/>
    <xf numFmtId="3" fontId="11" fillId="2" borderId="8" xfId="0" applyNumberFormat="1" applyFont="1" applyFill="1" applyBorder="1" applyAlignment="1" applyProtection="1">
      <alignment horizontal="center"/>
    </xf>
    <xf numFmtId="169" fontId="11" fillId="2" borderId="8" xfId="0" applyNumberFormat="1" applyFont="1" applyFill="1" applyBorder="1" applyAlignment="1">
      <alignment horizontal="right"/>
    </xf>
    <xf numFmtId="169" fontId="11" fillId="2" borderId="12" xfId="0" applyNumberFormat="1" applyFont="1" applyFill="1" applyBorder="1" applyAlignment="1" applyProtection="1"/>
    <xf numFmtId="169" fontId="11" fillId="2" borderId="9" xfId="0" applyNumberFormat="1" applyFont="1" applyFill="1" applyBorder="1" applyAlignment="1" applyProtection="1"/>
    <xf numFmtId="169" fontId="11" fillId="2" borderId="8" xfId="0" applyNumberFormat="1" applyFont="1" applyFill="1" applyBorder="1" applyAlignment="1" applyProtection="1"/>
    <xf numFmtId="169" fontId="11" fillId="2" borderId="8" xfId="0" applyNumberFormat="1" applyFont="1" applyFill="1" applyBorder="1" applyAlignment="1" applyProtection="1">
      <alignment horizontal="right"/>
    </xf>
    <xf numFmtId="10" fontId="11" fillId="2" borderId="8" xfId="0" applyNumberFormat="1" applyFont="1" applyFill="1" applyBorder="1" applyAlignment="1" applyProtection="1">
      <alignment horizontal="center"/>
    </xf>
    <xf numFmtId="169" fontId="10" fillId="2" borderId="6" xfId="1" applyNumberFormat="1" applyFont="1" applyFill="1" applyBorder="1" applyAlignment="1"/>
    <xf numFmtId="169" fontId="10" fillId="2" borderId="6" xfId="0" applyNumberFormat="1" applyFont="1" applyFill="1" applyBorder="1" applyAlignment="1"/>
    <xf numFmtId="169" fontId="10" fillId="2" borderId="6" xfId="0" applyNumberFormat="1" applyFont="1" applyFill="1" applyBorder="1"/>
    <xf numFmtId="10" fontId="10" fillId="2" borderId="6" xfId="0" applyNumberFormat="1" applyFont="1" applyFill="1" applyBorder="1" applyAlignment="1">
      <alignment horizontal="center"/>
    </xf>
    <xf numFmtId="171" fontId="10" fillId="2" borderId="6" xfId="1" applyNumberFormat="1" applyFont="1" applyFill="1" applyBorder="1" applyAlignment="1">
      <alignment horizontal="right"/>
    </xf>
    <xf numFmtId="169" fontId="10" fillId="2" borderId="12" xfId="1" applyNumberFormat="1" applyFont="1" applyFill="1" applyBorder="1" applyAlignment="1"/>
    <xf numFmtId="171" fontId="10" fillId="2" borderId="12" xfId="1" applyNumberFormat="1" applyFont="1" applyFill="1" applyBorder="1" applyAlignment="1">
      <alignment horizontal="right"/>
    </xf>
    <xf numFmtId="169" fontId="10" fillId="2" borderId="12" xfId="0" applyNumberFormat="1" applyFont="1" applyFill="1" applyBorder="1"/>
    <xf numFmtId="10" fontId="10" fillId="2" borderId="12" xfId="0" applyNumberFormat="1" applyFont="1" applyFill="1" applyBorder="1" applyAlignment="1">
      <alignment horizontal="center"/>
    </xf>
    <xf numFmtId="3" fontId="11" fillId="2" borderId="11" xfId="0" applyNumberFormat="1" applyFont="1" applyFill="1" applyBorder="1" applyAlignment="1" applyProtection="1">
      <alignment horizontal="center"/>
    </xf>
    <xf numFmtId="14" fontId="11" fillId="2" borderId="11" xfId="0" applyNumberFormat="1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center"/>
    </xf>
    <xf numFmtId="14" fontId="29" fillId="2" borderId="0" xfId="0" applyNumberFormat="1" applyFont="1" applyFill="1" applyBorder="1" applyAlignment="1" applyProtection="1">
      <alignment horizontal="center"/>
    </xf>
    <xf numFmtId="3" fontId="29" fillId="2" borderId="0" xfId="0" applyNumberFormat="1" applyFont="1" applyFill="1" applyBorder="1" applyAlignment="1" applyProtection="1">
      <alignment horizontal="center"/>
    </xf>
    <xf numFmtId="169" fontId="29" fillId="2" borderId="0" xfId="0" applyNumberFormat="1" applyFont="1" applyFill="1" applyBorder="1" applyProtection="1"/>
    <xf numFmtId="169" fontId="29" fillId="2" borderId="0" xfId="0" applyNumberFormat="1" applyFont="1" applyFill="1" applyBorder="1" applyAlignment="1" applyProtection="1">
      <alignment horizontal="right"/>
    </xf>
    <xf numFmtId="4" fontId="29" fillId="2" borderId="0" xfId="0" applyNumberFormat="1" applyFont="1" applyFill="1" applyBorder="1" applyProtection="1"/>
    <xf numFmtId="0" fontId="3" fillId="2" borderId="0" xfId="0" applyFont="1" applyFill="1" applyAlignment="1" applyProtection="1">
      <alignment horizontal="centerContinuous"/>
    </xf>
    <xf numFmtId="0" fontId="29" fillId="2" borderId="0" xfId="0" applyFont="1" applyFill="1" applyBorder="1" applyAlignment="1" applyProtection="1">
      <alignment horizontal="right"/>
    </xf>
    <xf numFmtId="0" fontId="11" fillId="2" borderId="13" xfId="0" applyFont="1" applyFill="1" applyBorder="1" applyAlignment="1" applyProtection="1">
      <alignment horizontal="centerContinuous"/>
    </xf>
    <xf numFmtId="0" fontId="11" fillId="2" borderId="5" xfId="0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Alignment="1">
      <alignment horizontal="center"/>
    </xf>
    <xf numFmtId="0" fontId="11" fillId="2" borderId="11" xfId="0" applyFont="1" applyFill="1" applyBorder="1" applyAlignment="1" applyProtection="1">
      <alignment horizontal="center" vertical="center" wrapText="1"/>
    </xf>
    <xf numFmtId="0" fontId="11" fillId="2" borderId="7" xfId="0" applyFont="1" applyFill="1" applyBorder="1" applyAlignment="1" applyProtection="1">
      <alignment horizontal="centerContinuous"/>
    </xf>
    <xf numFmtId="0" fontId="11" fillId="2" borderId="9" xfId="0" applyFont="1" applyFill="1" applyBorder="1" applyAlignment="1" applyProtection="1">
      <alignment horizontal="centerContinuous"/>
    </xf>
    <xf numFmtId="0" fontId="10" fillId="2" borderId="6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/>
    </xf>
    <xf numFmtId="14" fontId="11" fillId="2" borderId="8" xfId="0" applyNumberFormat="1" applyFont="1" applyFill="1" applyBorder="1" applyAlignment="1" applyProtection="1">
      <alignment horizontal="center"/>
    </xf>
    <xf numFmtId="169" fontId="11" fillId="2" borderId="8" xfId="0" applyNumberFormat="1" applyFont="1" applyFill="1" applyBorder="1" applyProtection="1"/>
    <xf numFmtId="0" fontId="11" fillId="2" borderId="10" xfId="0" applyFont="1" applyFill="1" applyBorder="1" applyAlignment="1" applyProtection="1">
      <alignment horizontal="left"/>
    </xf>
    <xf numFmtId="169" fontId="11" fillId="2" borderId="1" xfId="0" applyNumberFormat="1" applyFont="1" applyFill="1" applyBorder="1" applyAlignment="1" applyProtection="1">
      <alignment horizontal="right"/>
    </xf>
    <xf numFmtId="0" fontId="11" fillId="2" borderId="14" xfId="0" applyFont="1" applyFill="1" applyBorder="1" applyAlignment="1">
      <alignment horizontal="right"/>
    </xf>
    <xf numFmtId="0" fontId="11" fillId="2" borderId="13" xfId="0" applyFont="1" applyFill="1" applyBorder="1" applyAlignment="1">
      <alignment horizontal="right"/>
    </xf>
    <xf numFmtId="0" fontId="11" fillId="2" borderId="1" xfId="0" applyFont="1" applyFill="1" applyBorder="1" applyAlignment="1">
      <alignment horizontal="right"/>
    </xf>
    <xf numFmtId="0" fontId="11" fillId="2" borderId="14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169" fontId="11" fillId="2" borderId="1" xfId="0" applyNumberFormat="1" applyFont="1" applyFill="1" applyBorder="1" applyProtection="1"/>
    <xf numFmtId="0" fontId="11" fillId="2" borderId="13" xfId="0" applyFont="1" applyFill="1" applyBorder="1" applyAlignment="1" applyProtection="1">
      <alignment horizontal="left"/>
    </xf>
    <xf numFmtId="169" fontId="11" fillId="2" borderId="14" xfId="0" applyNumberFormat="1" applyFont="1" applyFill="1" applyBorder="1" applyAlignment="1" applyProtection="1">
      <alignment horizontal="right"/>
    </xf>
    <xf numFmtId="169" fontId="11" fillId="2" borderId="14" xfId="0" applyNumberFormat="1" applyFont="1" applyFill="1" applyBorder="1" applyProtection="1"/>
    <xf numFmtId="4" fontId="11" fillId="2" borderId="14" xfId="0" applyNumberFormat="1" applyFont="1" applyFill="1" applyBorder="1" applyProtection="1"/>
    <xf numFmtId="169" fontId="11" fillId="2" borderId="15" xfId="0" applyNumberFormat="1" applyFont="1" applyFill="1" applyBorder="1" applyProtection="1"/>
    <xf numFmtId="14" fontId="8" fillId="4" borderId="0" xfId="0" applyNumberFormat="1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2" fontId="9" fillId="4" borderId="0" xfId="0" applyNumberFormat="1" applyFont="1" applyFill="1" applyBorder="1" applyAlignment="1">
      <alignment horizontal="center"/>
    </xf>
    <xf numFmtId="3" fontId="5" fillId="4" borderId="10" xfId="1" applyNumberFormat="1" applyFont="1" applyFill="1" applyBorder="1" applyAlignment="1">
      <alignment horizontal="center"/>
    </xf>
    <xf numFmtId="3" fontId="5" fillId="4" borderId="0" xfId="1" applyNumberFormat="1" applyFont="1" applyFill="1" applyBorder="1" applyAlignment="1">
      <alignment horizontal="center"/>
    </xf>
    <xf numFmtId="3" fontId="5" fillId="4" borderId="11" xfId="1" applyNumberFormat="1" applyFont="1" applyFill="1" applyBorder="1" applyAlignment="1">
      <alignment horizontal="center"/>
    </xf>
    <xf numFmtId="3" fontId="5" fillId="4" borderId="7" xfId="1" applyNumberFormat="1" applyFont="1" applyFill="1" applyBorder="1" applyAlignment="1">
      <alignment horizontal="center"/>
    </xf>
    <xf numFmtId="3" fontId="5" fillId="4" borderId="8" xfId="1" applyNumberFormat="1" applyFont="1" applyFill="1" applyBorder="1" applyAlignment="1">
      <alignment horizontal="center"/>
    </xf>
    <xf numFmtId="3" fontId="5" fillId="4" borderId="9" xfId="1" applyNumberFormat="1" applyFont="1" applyFill="1" applyBorder="1" applyAlignment="1">
      <alignment horizontal="center"/>
    </xf>
    <xf numFmtId="3" fontId="5" fillId="4" borderId="10" xfId="1" applyNumberFormat="1" applyFont="1" applyFill="1" applyBorder="1" applyAlignment="1">
      <alignment horizontal="center" wrapText="1"/>
    </xf>
    <xf numFmtId="3" fontId="5" fillId="4" borderId="0" xfId="1" applyNumberFormat="1" applyFont="1" applyFill="1" applyBorder="1" applyAlignment="1">
      <alignment horizontal="center" wrapText="1"/>
    </xf>
    <xf numFmtId="3" fontId="5" fillId="4" borderId="7" xfId="0" applyNumberFormat="1" applyFont="1" applyFill="1" applyBorder="1" applyAlignment="1">
      <alignment horizontal="center"/>
    </xf>
    <xf numFmtId="3" fontId="5" fillId="4" borderId="8" xfId="0" applyNumberFormat="1" applyFont="1" applyFill="1" applyBorder="1" applyAlignment="1">
      <alignment horizontal="center"/>
    </xf>
    <xf numFmtId="3" fontId="5" fillId="4" borderId="9" xfId="0" applyNumberFormat="1" applyFont="1" applyFill="1" applyBorder="1" applyAlignment="1">
      <alignment horizontal="center"/>
    </xf>
    <xf numFmtId="3" fontId="5" fillId="4" borderId="3" xfId="0" applyNumberFormat="1" applyFont="1" applyFill="1" applyBorder="1" applyAlignment="1">
      <alignment horizontal="center"/>
    </xf>
    <xf numFmtId="3" fontId="5" fillId="4" borderId="4" xfId="0" applyNumberFormat="1" applyFont="1" applyFill="1" applyBorder="1" applyAlignment="1">
      <alignment horizontal="center"/>
    </xf>
    <xf numFmtId="3" fontId="5" fillId="4" borderId="5" xfId="0" applyNumberFormat="1" applyFont="1" applyFill="1" applyBorder="1" applyAlignment="1">
      <alignment horizontal="center"/>
    </xf>
    <xf numFmtId="14" fontId="5" fillId="4" borderId="1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2" fontId="5" fillId="4" borderId="13" xfId="0" applyNumberFormat="1" applyFont="1" applyFill="1" applyBorder="1" applyAlignment="1">
      <alignment horizontal="center"/>
    </xf>
    <xf numFmtId="2" fontId="5" fillId="4" borderId="14" xfId="0" applyNumberFormat="1" applyFont="1" applyFill="1" applyBorder="1" applyAlignment="1">
      <alignment horizontal="center"/>
    </xf>
    <xf numFmtId="2" fontId="5" fillId="4" borderId="15" xfId="0" applyNumberFormat="1" applyFont="1" applyFill="1" applyBorder="1" applyAlignment="1">
      <alignment horizontal="center"/>
    </xf>
    <xf numFmtId="14" fontId="3" fillId="10" borderId="1" xfId="0" applyNumberFormat="1" applyFont="1" applyFill="1" applyBorder="1" applyAlignment="1">
      <alignment horizontal="center"/>
    </xf>
    <xf numFmtId="14" fontId="5" fillId="4" borderId="13" xfId="0" applyNumberFormat="1" applyFont="1" applyFill="1" applyBorder="1" applyAlignment="1">
      <alignment horizontal="center"/>
    </xf>
    <xf numFmtId="14" fontId="5" fillId="4" borderId="14" xfId="0" applyNumberFormat="1" applyFont="1" applyFill="1" applyBorder="1" applyAlignment="1">
      <alignment horizontal="center"/>
    </xf>
    <xf numFmtId="14" fontId="5" fillId="4" borderId="15" xfId="0" applyNumberFormat="1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3" fillId="10" borderId="13" xfId="0" applyFont="1" applyFill="1" applyBorder="1" applyAlignment="1">
      <alignment horizontal="center"/>
    </xf>
    <xf numFmtId="0" fontId="3" fillId="10" borderId="14" xfId="0" applyFont="1" applyFill="1" applyBorder="1" applyAlignment="1">
      <alignment horizontal="center"/>
    </xf>
    <xf numFmtId="0" fontId="3" fillId="10" borderId="15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/>
    <xf numFmtId="0" fontId="3" fillId="0" borderId="0" xfId="0" applyFont="1" applyAlignment="1"/>
    <xf numFmtId="0" fontId="3" fillId="4" borderId="0" xfId="0" applyFont="1" applyFill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/>
    </xf>
    <xf numFmtId="0" fontId="10" fillId="5" borderId="7" xfId="0" applyFont="1" applyFill="1" applyBorder="1" applyAlignment="1">
      <alignment horizontal="center" vertical="top"/>
    </xf>
    <xf numFmtId="0" fontId="10" fillId="5" borderId="9" xfId="0" applyFont="1" applyFill="1" applyBorder="1" applyAlignment="1">
      <alignment horizontal="center" vertical="top"/>
    </xf>
    <xf numFmtId="0" fontId="5" fillId="0" borderId="13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49" fontId="0" fillId="2" borderId="0" xfId="0" applyNumberFormat="1" applyFill="1" applyBorder="1" applyAlignment="1">
      <alignment horizontal="left"/>
    </xf>
    <xf numFmtId="49" fontId="40" fillId="2" borderId="0" xfId="0" applyNumberFormat="1" applyFont="1" applyFill="1" applyAlignment="1">
      <alignment horizontal="left" wrapText="1"/>
    </xf>
    <xf numFmtId="0" fontId="4" fillId="2" borderId="0" xfId="0" applyFont="1" applyFill="1" applyAlignment="1">
      <alignment horizontal="center"/>
    </xf>
    <xf numFmtId="0" fontId="24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49" fontId="26" fillId="7" borderId="1" xfId="0" applyNumberFormat="1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49" fontId="26" fillId="7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 applyProtection="1">
      <alignment horizontal="center"/>
    </xf>
    <xf numFmtId="43" fontId="27" fillId="2" borderId="0" xfId="1" applyFont="1" applyFill="1" applyAlignment="1">
      <alignment horizontal="center"/>
    </xf>
    <xf numFmtId="0" fontId="3" fillId="2" borderId="0" xfId="0" applyFont="1" applyFill="1" applyAlignment="1" applyProtection="1">
      <alignment horizont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9" Type="http://schemas.openxmlformats.org/officeDocument/2006/relationships/sharedStrings" Target="sharedStrings.xml"/><Relationship Id="rId21" Type="http://schemas.openxmlformats.org/officeDocument/2006/relationships/externalLink" Target="externalLinks/externalLink4.xml"/><Relationship Id="rId34" Type="http://schemas.openxmlformats.org/officeDocument/2006/relationships/externalLink" Target="externalLinks/externalLink1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externalLink" Target="externalLinks/externalLink16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externalLink" Target="externalLinks/externalLink15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36" Type="http://schemas.openxmlformats.org/officeDocument/2006/relationships/externalLink" Target="externalLinks/externalLink19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externalLink" Target="externalLinks/externalLink1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13.xml"/><Relationship Id="rId35" Type="http://schemas.openxmlformats.org/officeDocument/2006/relationships/externalLink" Target="externalLinks/externalLink18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3694278163470158"/>
          <c:y val="2.153112562977257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133833485079035E-2"/>
          <c:y val="0.14593318482401413"/>
          <c:w val="0.84872677454995282"/>
          <c:h val="0.48325415302378444"/>
        </c:manualLayout>
      </c:layout>
      <c:lineChart>
        <c:grouping val="standard"/>
        <c:varyColors val="0"/>
        <c:ser>
          <c:idx val="6"/>
          <c:order val="0"/>
          <c:tx>
            <c:strRef>
              <c:f>'[1]tbl-koefpokr'!$C$5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6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Pt>
            <c:idx val="3"/>
            <c:marker>
              <c:symbol val="triangle"/>
              <c:size val="2"/>
            </c:marker>
            <c:bubble3D val="0"/>
          </c:dPt>
          <c:dPt>
            <c:idx val="5"/>
            <c:marker>
              <c:symbol val="triangle"/>
              <c:size val="2"/>
            </c:marker>
            <c:bubble3D val="0"/>
          </c:dPt>
          <c:cat>
            <c:strRef>
              <c:f>'[1]tbl-koefpokr'!$B$6:$B$12</c:f>
              <c:strCache>
                <c:ptCount val="7"/>
                <c:pt idx="0">
                  <c:v>V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</c:strCache>
            </c:strRef>
          </c:cat>
          <c:val>
            <c:numRef>
              <c:f>'[1]tbl-koefpokr'!$C$6:$C$12</c:f>
              <c:numCache>
                <c:formatCode>General</c:formatCode>
                <c:ptCount val="7"/>
                <c:pt idx="2">
                  <c:v>3.55</c:v>
                </c:pt>
                <c:pt idx="3">
                  <c:v>3.02</c:v>
                </c:pt>
                <c:pt idx="4">
                  <c:v>2.4900000000000002</c:v>
                </c:pt>
                <c:pt idx="5">
                  <c:v>2.2749999999999999</c:v>
                </c:pt>
                <c:pt idx="6">
                  <c:v>2.06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440960"/>
        <c:axId val="99691904"/>
      </c:lineChart>
      <c:lineChart>
        <c:grouping val="standard"/>
        <c:varyColors val="0"/>
        <c:ser>
          <c:idx val="8"/>
          <c:order val="1"/>
          <c:tx>
            <c:strRef>
              <c:f>'[1]tbl-koefpokr'!$D$5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2"/>
            <c:marker>
              <c:symbol val="star"/>
              <c:size val="2"/>
            </c:marker>
            <c:bubble3D val="0"/>
          </c:dPt>
          <c:dPt>
            <c:idx val="4"/>
            <c:marker>
              <c:symbol val="star"/>
              <c:size val="2"/>
            </c:marker>
            <c:bubble3D val="0"/>
          </c:dPt>
          <c:cat>
            <c:strRef>
              <c:f>'[1]tbl-koefpokr'!$B$6:$B$12</c:f>
              <c:strCache>
                <c:ptCount val="7"/>
                <c:pt idx="0">
                  <c:v>V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  <c:pt idx="4">
                  <c:v>IV</c:v>
                </c:pt>
                <c:pt idx="5">
                  <c:v>V</c:v>
                </c:pt>
                <c:pt idx="6">
                  <c:v>VI</c:v>
                </c:pt>
              </c:strCache>
            </c:strRef>
          </c:cat>
          <c:val>
            <c:numRef>
              <c:f>'[1]tbl-koefpokr'!$D$6:$D$12</c:f>
              <c:numCache>
                <c:formatCode>General</c:formatCode>
                <c:ptCount val="7"/>
                <c:pt idx="0">
                  <c:v>2.33</c:v>
                </c:pt>
                <c:pt idx="1">
                  <c:v>4.22</c:v>
                </c:pt>
                <c:pt idx="2">
                  <c:v>3.07</c:v>
                </c:pt>
                <c:pt idx="3">
                  <c:v>1.92</c:v>
                </c:pt>
                <c:pt idx="4">
                  <c:v>1.6950000000000001</c:v>
                </c:pt>
                <c:pt idx="5">
                  <c:v>1.47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442496"/>
        <c:axId val="99692480"/>
      </c:lineChart>
      <c:catAx>
        <c:axId val="118440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7675172978432413"/>
              <c:y val="0.7894746064249944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96919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9691904"/>
        <c:scaling>
          <c:orientation val="minMax"/>
          <c:max val="5"/>
        </c:scaling>
        <c:delete val="0"/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8662442667728237E-2"/>
              <c:y val="0.2583735075572709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18440960"/>
        <c:crosses val="autoZero"/>
        <c:crossBetween val="between"/>
        <c:majorUnit val="0.5"/>
      </c:valAx>
      <c:catAx>
        <c:axId val="118442496"/>
        <c:scaling>
          <c:orientation val="minMax"/>
        </c:scaling>
        <c:delete val="1"/>
        <c:axPos val="b"/>
        <c:majorTickMark val="out"/>
        <c:minorTickMark val="none"/>
        <c:tickLblPos val="nextTo"/>
        <c:crossAx val="99692480"/>
        <c:crosses val="autoZero"/>
        <c:auto val="0"/>
        <c:lblAlgn val="ctr"/>
        <c:lblOffset val="100"/>
        <c:noMultiLvlLbl val="0"/>
      </c:catAx>
      <c:valAx>
        <c:axId val="99692480"/>
        <c:scaling>
          <c:orientation val="minMax"/>
          <c:max val="4"/>
        </c:scaling>
        <c:delete val="1"/>
        <c:axPos val="r"/>
        <c:numFmt formatCode="General" sourceLinked="1"/>
        <c:majorTickMark val="out"/>
        <c:minorTickMark val="none"/>
        <c:tickLblPos val="nextTo"/>
        <c:crossAx val="118442496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3.9808948149622554E-2"/>
          <c:y val="0.71770418765908583"/>
          <c:w val="0.93630646047912247"/>
          <c:h val="7.6555113350302489E-2"/>
        </c:manualLayout>
      </c:layout>
      <c:overlay val="0"/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Размер и структура на блокираните ДЦК </a:t>
            </a:r>
          </a:p>
        </c:rich>
      </c:tx>
      <c:layout>
        <c:manualLayout>
          <c:xMode val="edge"/>
          <c:yMode val="edge"/>
          <c:x val="0.25953632383973779"/>
          <c:y val="3.714407636684612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50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0345150743821355"/>
          <c:y val="0.15143343048116778"/>
          <c:w val="0.8239821820517359"/>
          <c:h val="0.4869017615666559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[2]Sheet2!$B$2:$B$3</c:f>
              <c:strCache>
                <c:ptCount val="1"/>
                <c:pt idx="0">
                  <c:v>за обезпечение на бюджетни средства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[2]Sheet2!$A$4:$A$7</c:f>
              <c:strCache>
                <c:ptCount val="4"/>
                <c:pt idx="0">
                  <c:v>30.06.2014</c:v>
                </c:pt>
                <c:pt idx="1">
                  <c:v>30.06.2015</c:v>
                </c:pt>
                <c:pt idx="2">
                  <c:v>30.06.2016</c:v>
                </c:pt>
                <c:pt idx="3">
                  <c:v>30.06.2017</c:v>
                </c:pt>
              </c:strCache>
            </c:strRef>
          </c:cat>
          <c:val>
            <c:numRef>
              <c:f>[2]Sheet2!$B$4:$B$7</c:f>
              <c:numCache>
                <c:formatCode>General</c:formatCode>
                <c:ptCount val="4"/>
                <c:pt idx="0">
                  <c:v>1926.18</c:v>
                </c:pt>
                <c:pt idx="1">
                  <c:v>1497.45</c:v>
                </c:pt>
                <c:pt idx="2">
                  <c:v>984.95</c:v>
                </c:pt>
                <c:pt idx="3">
                  <c:v>913.99</c:v>
                </c:pt>
              </c:numCache>
            </c:numRef>
          </c:val>
        </c:ser>
        <c:ser>
          <c:idx val="1"/>
          <c:order val="1"/>
          <c:tx>
            <c:strRef>
              <c:f>[2]Sheet2!$C$2:$C$3</c:f>
              <c:strCache>
                <c:ptCount val="1"/>
                <c:pt idx="0">
                  <c:v>по учредени  особени залози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[2]Sheet2!$A$4:$A$7</c:f>
              <c:strCache>
                <c:ptCount val="4"/>
                <c:pt idx="0">
                  <c:v>30.06.2014</c:v>
                </c:pt>
                <c:pt idx="1">
                  <c:v>30.06.2015</c:v>
                </c:pt>
                <c:pt idx="2">
                  <c:v>30.06.2016</c:v>
                </c:pt>
                <c:pt idx="3">
                  <c:v>30.06.2017</c:v>
                </c:pt>
              </c:strCache>
            </c:strRef>
          </c:cat>
          <c:val>
            <c:numRef>
              <c:f>[2]Sheet2!$C$4:$C$7</c:f>
              <c:numCache>
                <c:formatCode>General</c:formatCode>
                <c:ptCount val="4"/>
                <c:pt idx="0">
                  <c:v>46.22</c:v>
                </c:pt>
                <c:pt idx="1">
                  <c:v>31.17</c:v>
                </c:pt>
                <c:pt idx="2">
                  <c:v>19.5</c:v>
                </c:pt>
                <c:pt idx="3">
                  <c:v>9.5</c:v>
                </c:pt>
              </c:numCache>
            </c:numRef>
          </c:val>
        </c:ser>
        <c:ser>
          <c:idx val="3"/>
          <c:order val="2"/>
          <c:tx>
            <c:strRef>
              <c:f>[2]Sheet2!$D$2:$D$3</c:f>
              <c:strCache>
                <c:ptCount val="1"/>
                <c:pt idx="0">
                  <c:v>други </c:v>
                </c:pt>
              </c:strCache>
            </c:strRef>
          </c:tx>
          <c:spPr>
            <a:solidFill>
              <a:srgbClr val="FFFFFF"/>
            </a:solidFill>
            <a:ln w="12700">
              <a:solidFill>
                <a:schemeClr val="tx1"/>
              </a:solidFill>
            </a:ln>
          </c:spPr>
          <c:invertIfNegative val="0"/>
          <c:cat>
            <c:strRef>
              <c:f>[2]Sheet2!$A$4:$A$7</c:f>
              <c:strCache>
                <c:ptCount val="4"/>
                <c:pt idx="0">
                  <c:v>30.06.2014</c:v>
                </c:pt>
                <c:pt idx="1">
                  <c:v>30.06.2015</c:v>
                </c:pt>
                <c:pt idx="2">
                  <c:v>30.06.2016</c:v>
                </c:pt>
                <c:pt idx="3">
                  <c:v>30.06.2017</c:v>
                </c:pt>
              </c:strCache>
            </c:strRef>
          </c:cat>
          <c:val>
            <c:numRef>
              <c:f>[2]Sheet2!$D$4:$D$7</c:f>
              <c:numCache>
                <c:formatCode>General</c:formatCod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119369728"/>
        <c:axId val="99694784"/>
        <c:axId val="0"/>
      </c:bar3DChart>
      <c:catAx>
        <c:axId val="11936972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 algn="l">
                  <a:defRPr/>
                </a:pPr>
                <a:r>
                  <a:rPr lang="bg-BG" b="1"/>
                  <a:t>Забележка</a:t>
                </a:r>
                <a:r>
                  <a:rPr lang="bg-BG"/>
                  <a:t>:</a:t>
                </a:r>
                <a:r>
                  <a:rPr lang="bg-BG" baseline="0"/>
                  <a:t> Левовата равностойност на ДЦК,  деноминирани в чуждестранна валута, е изчислена по определения от БНБ обменен курс, валиден за последния работен ден на съответния период</a:t>
                </a:r>
                <a:endParaRPr lang="bg-BG"/>
              </a:p>
            </c:rich>
          </c:tx>
          <c:layout>
            <c:manualLayout>
              <c:xMode val="edge"/>
              <c:yMode val="edge"/>
              <c:x val="0.11722389861194933"/>
              <c:y val="0.86961044772280105"/>
            </c:manualLayout>
          </c:layout>
          <c:overlay val="0"/>
        </c:title>
        <c:numFmt formatCode="@" sourceLinked="1"/>
        <c:majorTickMark val="out"/>
        <c:minorTickMark val="none"/>
        <c:tickLblPos val="low"/>
        <c:spPr>
          <a:ln w="9525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9694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969478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1936972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5.0000047519708803E-2"/>
          <c:y val="0.80006365018242598"/>
          <c:w val="0.89999990473060199"/>
          <c:h val="5.23479999298528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>
      <c:oddFooter>&amp;LИзготвил: Д. Коралска
Проверил: Р. Михалева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Обем на видовете сделки с търгуеми ДЦК </a:t>
            </a:r>
          </a:p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ІI-ро тримесечие</a:t>
            </a:r>
          </a:p>
        </c:rich>
      </c:tx>
      <c:layout>
        <c:manualLayout>
          <c:xMode val="edge"/>
          <c:yMode val="edge"/>
          <c:x val="0.28092789462325168"/>
          <c:y val="3.2000040692587849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34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6962111111111111"/>
          <c:y val="0.1755490644314622"/>
          <c:w val="0.81233777777777783"/>
          <c:h val="0.4628961988304094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[3]Sheet1!$A$2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[3]Sheet1!$B$1:$D$1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[3]Sheet1!$B$2:$D$2</c:f>
              <c:numCache>
                <c:formatCode>General</c:formatCode>
                <c:ptCount val="3"/>
                <c:pt idx="0">
                  <c:v>909939951.12</c:v>
                </c:pt>
                <c:pt idx="1">
                  <c:v>424214122.44999999</c:v>
                </c:pt>
                <c:pt idx="2">
                  <c:v>192502767</c:v>
                </c:pt>
              </c:numCache>
            </c:numRef>
          </c:val>
        </c:ser>
        <c:ser>
          <c:idx val="1"/>
          <c:order val="1"/>
          <c:tx>
            <c:strRef>
              <c:f>[3]Sheet1!$A$3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[3]Sheet1!$B$1:$D$1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[3]Sheet1!$B$3:$D$3</c:f>
              <c:numCache>
                <c:formatCode>General</c:formatCode>
                <c:ptCount val="3"/>
                <c:pt idx="0">
                  <c:v>4636440671</c:v>
                </c:pt>
                <c:pt idx="1">
                  <c:v>3780580280</c:v>
                </c:pt>
                <c:pt idx="2">
                  <c:v>5871401670</c:v>
                </c:pt>
              </c:numCache>
            </c:numRef>
          </c:val>
        </c:ser>
        <c:ser>
          <c:idx val="2"/>
          <c:order val="2"/>
          <c:tx>
            <c:strRef>
              <c:f>[3]Sheet1!$A$4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[3]Sheet1!$B$1:$D$1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[3]Sheet1!$B$4:$D$4</c:f>
              <c:numCache>
                <c:formatCode>General</c:formatCode>
                <c:ptCount val="3"/>
                <c:pt idx="0">
                  <c:v>1483457604.8699999</c:v>
                </c:pt>
                <c:pt idx="1">
                  <c:v>1306307726.1099999</c:v>
                </c:pt>
                <c:pt idx="2">
                  <c:v>619209613.23000002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119371264"/>
        <c:axId val="99695936"/>
        <c:axId val="0"/>
      </c:bar3DChart>
      <c:catAx>
        <c:axId val="119371264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9695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9695936"/>
        <c:scaling>
          <c:orientation val="minMax"/>
          <c:max val="7000000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19371264"/>
        <c:crosses val="autoZero"/>
        <c:crossBetween val="between"/>
        <c:majorUnit val="1000000000"/>
        <c:dispUnits>
          <c:builtInUnit val="millions"/>
          <c:dispUnitsLbl>
            <c:layout>
              <c:manualLayout>
                <c:xMode val="edge"/>
                <c:yMode val="edge"/>
                <c:x val="4.2632726090934464E-2"/>
                <c:y val="0.19797283404090615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800" b="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13190499999999999"/>
          <c:y val="0.71345263157894734"/>
          <c:w val="0.8015794444444444"/>
          <c:h val="6.400069177399336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ysClr val="window" lastClr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299212598425197" l="0.74803149606299213" r="0.74803149606299213" t="0.59055118110236227" header="0.39370078740157483" footer="0.6692913385826772"/>
    <c:pageSetup paperSize="256"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Брой на видовете сделки с търгуеми ДЦК </a:t>
            </a:r>
          </a:p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ІI-ро тримесечие</a:t>
            </a:r>
          </a:p>
        </c:rich>
      </c:tx>
      <c:layout>
        <c:manualLayout>
          <c:xMode val="edge"/>
          <c:yMode val="edge"/>
          <c:x val="0.28818482905982901"/>
          <c:y val="3.9601754385964916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40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9184081196581199"/>
          <c:y val="0.15378771929824561"/>
          <c:w val="0.75089059829059834"/>
          <c:h val="0.5010248538011695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[4]Sheet1!$A$2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[4]Sheet1!$B$1:$D$1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[4]Sheet1!$B$2:$D$2</c:f>
              <c:numCache>
                <c:formatCode>General</c:formatCode>
                <c:ptCount val="3"/>
                <c:pt idx="0">
                  <c:v>187</c:v>
                </c:pt>
                <c:pt idx="1">
                  <c:v>123</c:v>
                </c:pt>
                <c:pt idx="2">
                  <c:v>72</c:v>
                </c:pt>
              </c:numCache>
            </c:numRef>
          </c:val>
        </c:ser>
        <c:ser>
          <c:idx val="1"/>
          <c:order val="1"/>
          <c:tx>
            <c:strRef>
              <c:f>[4]Sheet1!$A$3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[4]Sheet1!$B$1:$D$1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[4]Sheet1!$B$3:$D$3</c:f>
              <c:numCache>
                <c:formatCode>General</c:formatCode>
                <c:ptCount val="3"/>
                <c:pt idx="0">
                  <c:v>407</c:v>
                </c:pt>
                <c:pt idx="1">
                  <c:v>544</c:v>
                </c:pt>
                <c:pt idx="2">
                  <c:v>548</c:v>
                </c:pt>
              </c:numCache>
            </c:numRef>
          </c:val>
        </c:ser>
        <c:ser>
          <c:idx val="2"/>
          <c:order val="2"/>
          <c:tx>
            <c:strRef>
              <c:f>[4]Sheet1!$A$4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[4]Sheet1!$B$1:$D$1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[4]Sheet1!$B$4:$D$4</c:f>
              <c:numCache>
                <c:formatCode>General</c:formatCode>
                <c:ptCount val="3"/>
                <c:pt idx="0">
                  <c:v>448</c:v>
                </c:pt>
                <c:pt idx="1">
                  <c:v>530</c:v>
                </c:pt>
                <c:pt idx="2">
                  <c:v>226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118010368"/>
        <c:axId val="78106560"/>
        <c:axId val="0"/>
      </c:bar3DChart>
      <c:catAx>
        <c:axId val="11801036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781065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8106560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1801036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10545802469135804"/>
          <c:y val="0.70478684210526321"/>
          <c:w val="0.81127842648591164"/>
          <c:h val="7.6049122807017547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5354330708661419" l="0.74803149606299213" r="0.74803149606299213" t="0.98425196850393704" header="0.51181102362204722" footer="0.51181102362204722"/>
    <c:pageSetup paperSize="256"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819"/>
          <c:y val="1.7957351290684639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46"/>
          <c:y val="0.31313234273839524"/>
          <c:w val="0.61149562566367199"/>
          <c:h val="0.35690353043300976"/>
        </c:manualLayout>
      </c:layout>
      <c:pie3DChart>
        <c:varyColors val="1"/>
        <c:ser>
          <c:idx val="0"/>
          <c:order val="0"/>
          <c:tx>
            <c:strRef>
              <c:f>[5]Sheet2!$C$22:$C$23</c:f>
              <c:strCache>
                <c:ptCount val="1"/>
                <c:pt idx="0">
                  <c:v>2016 г. 1945.3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[5]Sheet2!$B$24:$B$26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[5]Sheet2!$C$24:$C$26</c:f>
              <c:numCache>
                <c:formatCode>General</c:formatCode>
                <c:ptCount val="3"/>
                <c:pt idx="0">
                  <c:v>1246.0999999999999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44" r="0.75000000000000044" t="1" header="0.5" footer="0.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52958801498126"/>
          <c:y val="2.6755852842809364E-2"/>
        </c:manualLayout>
      </c:layout>
      <c:overlay val="0"/>
      <c:txPr>
        <a:bodyPr/>
        <a:lstStyle/>
        <a:p>
          <a:pPr>
            <a:defRPr b="1"/>
          </a:pPr>
          <a:endParaRPr lang="bg-BG"/>
        </a:p>
      </c:txPr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28091564356088"/>
          <c:y val="0.26755852842809363"/>
          <c:w val="0.5775287235875215"/>
          <c:h val="0.34448160535117056"/>
        </c:manualLayout>
      </c:layout>
      <c:pie3DChart>
        <c:varyColors val="1"/>
        <c:ser>
          <c:idx val="0"/>
          <c:order val="0"/>
          <c:tx>
            <c:strRef>
              <c:f>[6]Sheet2!$C$22</c:f>
              <c:strCache>
                <c:ptCount val="1"/>
                <c:pt idx="0">
                  <c:v>2016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7.9031525553687806E-3"/>
                  <c:y val="0.10925306577480491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/>
                    </a:pPr>
                    <a:r>
                      <a:rPr lang="bg-BG" sz="900" baseline="0"/>
                      <a:t>ДЦК до 7 години, 2 726.3 млн.лв., 49%</a:t>
                    </a:r>
                    <a:endParaRPr lang="bg-BG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838214043469284"/>
                      <c:h val="0.21219638515085279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1.1985018726591764E-2"/>
                  <c:y val="-0.14269788182831664"/>
                </c:manualLayout>
              </c:layout>
              <c:tx>
                <c:rich>
                  <a:bodyPr/>
                  <a:lstStyle/>
                  <a:p>
                    <a:r>
                      <a:rPr lang="bg-BG" sz="900" baseline="0"/>
                      <a:t>ДЦК до 25 години, 2 784.8 млн.лв., 51%</a:t>
                    </a:r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[6]Sheet2!$B$23:$B$24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[6]Sheet2!$C$23:$C$24</c:f>
              <c:numCache>
                <c:formatCode>General</c:formatCode>
                <c:ptCount val="2"/>
                <c:pt idx="0">
                  <c:v>2726.3</c:v>
                </c:pt>
                <c:pt idx="1">
                  <c:v>2784.8</c:v>
                </c:pt>
              </c:numCache>
            </c:numRef>
          </c:val>
        </c:ser>
        <c:ser>
          <c:idx val="1"/>
          <c:order val="1"/>
          <c:tx>
            <c:strRef>
              <c:f>[6]Sheet2!$D$22</c:f>
              <c:strCache>
                <c:ptCount val="1"/>
              </c:strCache>
            </c:strRef>
          </c:tx>
          <c:dLbls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[6]Sheet2!$B$23:$B$24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[6]Sheet2!$D$23:$D$24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60" b="1"/>
            </a:pPr>
            <a:r>
              <a:rPr lang="bg-BG" sz="960" b="1"/>
              <a:t>201</a:t>
            </a:r>
            <a:r>
              <a:rPr lang="en-US" sz="960" b="1"/>
              <a:t>7</a:t>
            </a:r>
            <a:r>
              <a:rPr lang="bg-BG" sz="960" b="1"/>
              <a:t> г.</a:t>
            </a:r>
          </a:p>
        </c:rich>
      </c:tx>
      <c:layout>
        <c:manualLayout>
          <c:xMode val="edge"/>
          <c:yMode val="edge"/>
          <c:x val="0.8352958801498126"/>
          <c:y val="2.6755852842809364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28091564356088"/>
          <c:y val="0.26755852842809363"/>
          <c:w val="0.5775287235875215"/>
          <c:h val="0.34448160535117056"/>
        </c:manualLayout>
      </c:layout>
      <c:pie3DChart>
        <c:varyColors val="1"/>
        <c:ser>
          <c:idx val="0"/>
          <c:order val="0"/>
          <c:tx>
            <c:strRef>
              <c:f>[6]Sheet2!$C$45:$C$46</c:f>
              <c:strCache>
                <c:ptCount val="1"/>
                <c:pt idx="0">
                  <c:v>2017 г. 0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13496617417204873"/>
                  <c:y val="1.6361774450324856E-2"/>
                </c:manualLayout>
              </c:layout>
              <c:tx>
                <c:rich>
                  <a:bodyPr/>
                  <a:lstStyle/>
                  <a:p>
                    <a:r>
                      <a:rPr lang="bg-BG" baseline="0"/>
                      <a:t>ДЦК до 7 години, 4 374.9 млн.лв., 66%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46143501725206"/>
                      <c:h val="0.18607966457023062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5.9925093632958804E-3"/>
                  <c:y val="-0.1016484660728884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bg-BG" baseline="0"/>
                      <a:t>ДЦК до 25 години, 2 272.9 млн.лв., 34%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142322097378279"/>
                      <c:h val="0.25027322404371583"/>
                    </c:manualLayout>
                  </c15:layout>
                  <c15:dlblFieldTable/>
                  <c15:showDataLabelsRange val="0"/>
                </c:ext>
              </c:extLst>
            </c:dLbl>
            <c:numFmt formatCode="General" sourceLinked="0"/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[6]Sheet2!$B$47:$B$48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[6]Sheet2!$C$47:$C$48</c:f>
              <c:numCache>
                <c:formatCode>General</c:formatCode>
                <c:ptCount val="2"/>
                <c:pt idx="0">
                  <c:v>4374.8999999999996</c:v>
                </c:pt>
                <c:pt idx="1">
                  <c:v>2272.9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77808669656203289"/>
          <c:y val="2.9629629629629631E-2"/>
        </c:manualLayout>
      </c:layout>
      <c:overlay val="1"/>
      <c:txPr>
        <a:bodyPr/>
        <a:lstStyle/>
        <a:p>
          <a:pPr>
            <a:defRPr b="1"/>
          </a:pPr>
          <a:endParaRPr lang="bg-BG"/>
        </a:p>
      </c:tx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022421524663676"/>
          <c:y val="0.27037134827599923"/>
          <c:w val="0.67264573991031396"/>
          <c:h val="0.4407423348608755"/>
        </c:manualLayout>
      </c:layout>
      <c:pie3DChart>
        <c:varyColors val="1"/>
        <c:ser>
          <c:idx val="0"/>
          <c:order val="0"/>
          <c:tx>
            <c:strRef>
              <c:f>[8]Sheet3!$A$5</c:f>
              <c:strCache>
                <c:ptCount val="1"/>
                <c:pt idx="0">
                  <c:v> 2016г.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21225710014947682"/>
                  <c:y val="-6.1309303846044515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en-US" baseline="0"/>
                      <a:t>5 054.3</a:t>
                    </a:r>
                    <a:r>
                      <a:rPr lang="bg-BG" baseline="0"/>
                      <a:t> млн.лв. </a:t>
                    </a:r>
                    <a:r>
                      <a:rPr lang="en-US" baseline="0"/>
                      <a:t>, 92%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503748690606491"/>
                      <c:h val="0.18935821911149994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5.5343832020997373E-2"/>
                  <c:y val="-0.15052211693877249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r>
                      <a:rPr lang="en-US" baseline="0"/>
                      <a:t>456.8 </a:t>
                    </a:r>
                    <a:r>
                      <a:rPr lang="bg-BG" baseline="0"/>
                      <a:t>млн.лв.</a:t>
                    </a:r>
                    <a:r>
                      <a:rPr lang="en-US" baseline="0"/>
                      <a:t>, 8%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204795028424136"/>
                      <c:h val="0.17948167590162342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[8]Sheet3!$B$4:$C$4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[7]Sheet3!$B$4:$D$4</c15:sqref>
                  </c15:fullRef>
                </c:ext>
              </c:extLst>
            </c:strRef>
          </c:cat>
          <c:val>
            <c:numRef>
              <c:f>[8]Sheet3!$B$5:$C$5</c:f>
              <c:numCache>
                <c:formatCode>General</c:formatCode>
                <c:ptCount val="2"/>
                <c:pt idx="0">
                  <c:v>5054.3</c:v>
                </c:pt>
                <c:pt idx="1">
                  <c:v>456.8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[7]Sheet3!$B$5:$D$5</c15:sqref>
                  </c15:fullRef>
                </c:ext>
              </c:extLst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[7]Sheet3!$D$5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15:spPr>
                  <c15:bubble3D val="0"/>
                </c15:categoryFilterException>
              </c15:categoryFilterExceptions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[7]Sheet3!$A$6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rgbClr val="993366"/>
                  </a:solidFill>
                  <a:ln w="12700">
                    <a:solidFill>
                      <a:srgbClr val="000000"/>
                    </a:solidFill>
                    <a:prstDash val="solid"/>
                  </a:ln>
                </c:spPr>
                <c:explosion val="25"/>
                <c:dPt>
                  <c:idx val="0"/>
                  <c:bubble3D val="0"/>
                  <c:spPr>
                    <a:solidFill>
                      <a:srgbClr val="9999FF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:spPr>
                </c:dPt>
                <c:dPt>
                  <c:idx val="1"/>
                  <c:bubble3D val="0"/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[7]Sheet3!$B$4:$D$4</c15:sqref>
                        </c15:fullRef>
                        <c15:formulaRef>
                          <c15:sqref>[7]Sheet3!$B$4:$C$4</c15:sqref>
                        </c15:formulaRef>
                      </c:ext>
                    </c:extLst>
                    <c:strCache>
                      <c:ptCount val="2"/>
                      <c:pt idx="0">
                        <c:v>ЛЕВА</c:v>
                      </c:pt>
                      <c:pt idx="1">
                        <c:v>ЕВРО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[7]Sheet3!$B$6:$D$6</c15:sqref>
                        </c15:fullRef>
                        <c15:formulaRef>
                          <c15:sqref>[7]Sheet3!$B$6:$C$6</c15:sqref>
                        </c15:formulaRef>
                      </c:ext>
                    </c:extLst>
                    <c:numCache>
                      <c:formatCode>#,##0</c:formatCode>
                      <c:ptCount val="2"/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[7]Sheet3!$D$6</c15:sqref>
                        <c15:spPr xmlns:c15="http://schemas.microsoft.com/office/drawing/2012/chart">
                          <a:solidFill>
                            <a:srgbClr val="FFFFCC"/>
                          </a:solidFill>
                          <a:ln w="12700">
                            <a:solidFill>
                              <a:srgbClr val="000000"/>
                            </a:solidFill>
                            <a:prstDash val="solid"/>
                          </a:ln>
                        </c15:spPr>
                        <c15:bubble3D val="0"/>
                      </c15:categoryFilterException>
                    </c15:categoryFilterExceptions>
                  </c:ext>
                </c:extLst>
              </c15:ser>
            </c15:filteredPieSeries>
          </c:ext>
        </c:extLst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7219728783902014"/>
          <c:y val="0.68230882156679573"/>
          <c:w val="0.35201793721973101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1970401691331918"/>
          <c:y val="4.444444444444444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>
              <a:latin typeface="Arial" panose="020B0604020202020204" pitchFamily="34" charset="0"/>
              <a:cs typeface="Arial" panose="020B0604020202020204" pitchFamily="34" charset="0"/>
            </a:defRPr>
          </a:pPr>
          <a:endParaRPr lang="bg-BG"/>
        </a:p>
      </c:tx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3530655391120508"/>
          <c:y val="0.24074161147862949"/>
          <c:w val="0.63424947145877375"/>
          <c:h val="0.44444605196054671"/>
        </c:manualLayout>
      </c:layout>
      <c:pie3DChart>
        <c:varyColors val="1"/>
        <c:ser>
          <c:idx val="0"/>
          <c:order val="0"/>
          <c:tx>
            <c:strRef>
              <c:f>[8]Sheet3!$G$5</c:f>
              <c:strCache>
                <c:ptCount val="1"/>
                <c:pt idx="0">
                  <c:v> 2017г.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innerShdw blurRad="63500" dist="50800" dir="13500000">
                <a:prstClr val="black">
                  <a:alpha val="50000"/>
                </a:prstClr>
              </a:innerShdw>
            </a:effectLst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  <a:effectLst>
                <a:innerShdw blurRad="63500" dist="50800" dir="13500000">
                  <a:prstClr val="black">
                    <a:alpha val="50000"/>
                  </a:prstClr>
                </a:innerShdw>
              </a:effectLst>
            </c:spPr>
          </c:dPt>
          <c:dLbls>
            <c:dLbl>
              <c:idx val="0"/>
              <c:layout>
                <c:manualLayout>
                  <c:x val="0.19309372797744892"/>
                  <c:y val="4.4512102653834935E-2"/>
                </c:manualLayout>
              </c:layout>
              <c:tx>
                <c:rich>
                  <a:bodyPr/>
                  <a:lstStyle/>
                  <a:p>
                    <a:r>
                      <a:rPr lang="en-US" baseline="0"/>
                      <a:t>6 020.3</a:t>
                    </a:r>
                    <a:r>
                      <a:rPr lang="bg-BG" baseline="0"/>
                      <a:t> млн.лв. </a:t>
                    </a:r>
                    <a:r>
                      <a:rPr lang="en-US" baseline="0"/>
                      <a:t>, 90%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0.14940098661028897"/>
                  <c:y val="-6.4840672693691065E-2"/>
                </c:manualLayout>
              </c:layout>
              <c:tx>
                <c:rich>
                  <a:bodyPr/>
                  <a:lstStyle/>
                  <a:p>
                    <a:r>
                      <a:rPr lang="en-US" sz="900" baseline="0"/>
                      <a:t>662.8</a:t>
                    </a:r>
                    <a:r>
                      <a:rPr lang="bg-BG" sz="900" baseline="0"/>
                      <a:t> млн.лв.</a:t>
                    </a:r>
                    <a:r>
                      <a:rPr lang="en-US" sz="900" baseline="0"/>
                      <a:t>, 10%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[8]Sheet3!$H$4:$I$4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[7]Sheet3!$H$4:$J$4</c15:sqref>
                  </c15:fullRef>
                </c:ext>
              </c:extLst>
            </c:strRef>
          </c:cat>
          <c:val>
            <c:numRef>
              <c:f>[8]Sheet3!$H$5:$I$5</c:f>
              <c:numCache>
                <c:formatCode>General</c:formatCode>
                <c:ptCount val="2"/>
                <c:pt idx="0">
                  <c:v>6020.3</c:v>
                </c:pt>
                <c:pt idx="1">
                  <c:v>662.8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[7]Sheet3!$H$5:$J$5</c15:sqref>
                  </c15:fullRef>
                </c:ext>
              </c:extLst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[7]Sheet3!$J$5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  <a:effectLst>
                      <a:innerShdw blurRad="63500" dist="50800" dir="13500000">
                        <a:prstClr val="black">
                          <a:alpha val="50000"/>
                        </a:prstClr>
                      </a:innerShdw>
                    </a:effectLst>
                  </c15:spPr>
                  <c15:bubble3D val="0"/>
                  <c15:dLbl>
                    <c:idx val="1"/>
                    <c:layout>
                      <c:manualLayout>
                        <c:x val="7.0472163495419307E-2"/>
                        <c:y val="-7.407407407407407E-2"/>
                      </c:manualLayout>
                    </c:layout>
                    <c:dLblPos val="bestFit"/>
                    <c:showLegendKey val="0"/>
                    <c:showVal val="1"/>
                    <c:showCatName val="0"/>
                    <c:showSerName val="0"/>
                    <c:showPercent val="1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</c15:categoryFilterExceptions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7342636543580168"/>
          <c:y val="0.66644868543974378"/>
          <c:w val="0.33192389006342499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legend>
    <c:plotVisOnly val="1"/>
    <c:dispBlanksAs val="zero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bg-BG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към 30.</a:t>
            </a: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06</a:t>
            </a:r>
            <a:r>
              <a:rPr lang="bg-BG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.201</a:t>
            </a: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6</a:t>
            </a:r>
            <a:r>
              <a:rPr lang="bg-BG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г.</a:t>
            </a:r>
          </a:p>
        </c:rich>
      </c:tx>
      <c:layout>
        <c:manualLayout>
          <c:xMode val="edge"/>
          <c:yMode val="edge"/>
          <c:x val="0.61125678040244968"/>
          <c:y val="4.1666666666666664E-2"/>
        </c:manualLayout>
      </c:layout>
      <c:overlay val="0"/>
      <c:spPr>
        <a:noFill/>
        <a:ln>
          <a:noFill/>
        </a:ln>
        <a:effectLst/>
      </c:spPr>
    </c:title>
    <c:autoTitleDeleted val="0"/>
    <c:view3D>
      <c:rotX val="20"/>
      <c:rotY val="0"/>
      <c:depthPercent val="10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0023504273504272"/>
          <c:y val="0.1611659722222222"/>
          <c:w val="0.68818376068376075"/>
          <c:h val="0.55965868055555557"/>
        </c:manualLayout>
      </c:layout>
      <c:pie3DChart>
        <c:varyColors val="1"/>
        <c:ser>
          <c:idx val="0"/>
          <c:order val="0"/>
          <c:explosion val="9"/>
          <c:dPt>
            <c:idx val="0"/>
            <c:bubble3D val="0"/>
            <c:spPr>
              <a:pattFill prst="pct90">
                <a:fgClr>
                  <a:schemeClr val="accent5">
                    <a:lumMod val="75000"/>
                  </a:schemeClr>
                </a:fgClr>
                <a:bgClr>
                  <a:schemeClr val="bg1"/>
                </a:bgClr>
              </a:patt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dLbl>
              <c:idx val="0"/>
              <c:layout>
                <c:manualLayout>
                  <c:x val="-2.1083852513880917E-2"/>
                  <c:y val="0.11807637734378341"/>
                </c:manualLayout>
              </c:layout>
              <c:tx>
                <c:rich>
                  <a:bodyPr/>
                  <a:lstStyle/>
                  <a:p>
                    <a:r>
                      <a:rPr lang="bg-BG" sz="800">
                        <a:solidFill>
                          <a:sysClr val="windowText" lastClr="000000"/>
                        </a:solidFill>
                      </a:rPr>
                      <a:t>банки 4 596.4 </a:t>
                    </a:r>
                    <a:r>
                      <a:rPr lang="bg-BG" sz="800" b="0" i="0" u="none" strike="noStrike" baseline="0">
                        <a:effectLst/>
                      </a:rPr>
                      <a:t>млн.лв. </a:t>
                    </a:r>
                    <a:r>
                      <a:rPr lang="bg-BG" sz="800">
                        <a:solidFill>
                          <a:sysClr val="windowText" lastClr="000000"/>
                        </a:solidFill>
                      </a:rPr>
                      <a:t> 66%</a:t>
                    </a:r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0"/>
                  <c:y val="0.131591698812871"/>
                </c:manualLayout>
              </c:layout>
              <c:tx>
                <c:rich>
                  <a:bodyPr/>
                  <a:lstStyle/>
                  <a:p>
                    <a:r>
                      <a:rPr lang="bg-BG" sz="800">
                        <a:solidFill>
                          <a:sysClr val="windowText" lastClr="000000"/>
                        </a:solidFill>
                      </a:rPr>
                      <a:t>небанкови финансови институции, фирми и граждани 601.4 </a:t>
                    </a:r>
                    <a:r>
                      <a:rPr lang="bg-BG" sz="800" b="0" i="0" u="none" strike="noStrike" baseline="0">
                        <a:effectLst/>
                      </a:rPr>
                      <a:t>млн.лв. </a:t>
                    </a:r>
                    <a:r>
                      <a:rPr lang="bg-BG" sz="800">
                        <a:solidFill>
                          <a:sysClr val="windowText" lastClr="000000"/>
                        </a:solidFill>
                      </a:rPr>
                      <a:t> 9%</a:t>
                    </a:r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2"/>
              <c:layout>
                <c:manualLayout>
                  <c:x val="-7.6431623931623921E-2"/>
                  <c:y val="-5.9085763888888886E-2"/>
                </c:manualLayout>
              </c:layout>
              <c:tx>
                <c:rich>
                  <a:bodyPr/>
                  <a:lstStyle/>
                  <a:p>
                    <a:r>
                      <a:rPr lang="bg-BG" sz="800">
                        <a:solidFill>
                          <a:sysClr val="windowText" lastClr="000000"/>
                        </a:solidFill>
                      </a:rPr>
                      <a:t>застрахователни дружества и пенсионни фондове  1 642.0</a:t>
                    </a:r>
                    <a:r>
                      <a:rPr lang="en-US" sz="800">
                        <a:solidFill>
                          <a:sysClr val="windowText" lastClr="000000"/>
                        </a:solidFill>
                      </a:rPr>
                      <a:t> </a:t>
                    </a:r>
                    <a:r>
                      <a:rPr lang="bg-BG" sz="800">
                        <a:solidFill>
                          <a:sysClr val="windowText" lastClr="000000"/>
                        </a:solidFill>
                      </a:rPr>
                      <a:t>млн.лв. 24%</a:t>
                    </a:r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3"/>
              <c:layout>
                <c:manualLayout>
                  <c:x val="-2.384636752136747E-2"/>
                  <c:y val="-5.0705902777777777E-2"/>
                </c:manualLayout>
              </c:layout>
              <c:tx>
                <c:rich>
                  <a:bodyPr/>
                  <a:lstStyle/>
                  <a:p>
                    <a:r>
                      <a:rPr lang="bg-BG" sz="800">
                        <a:solidFill>
                          <a:sysClr val="windowText" lastClr="000000"/>
                        </a:solidFill>
                      </a:rPr>
                      <a:t>чуждестранни  инвеститори  87.7 </a:t>
                    </a:r>
                    <a:r>
                      <a:rPr lang="bg-BG" sz="800" b="0" i="0" u="none" strike="noStrike" baseline="0">
                        <a:effectLst/>
                      </a:rPr>
                      <a:t>млн.лв. </a:t>
                    </a:r>
                    <a:r>
                      <a:rPr lang="bg-BG" sz="800">
                        <a:solidFill>
                          <a:sysClr val="windowText" lastClr="000000"/>
                        </a:solidFill>
                      </a:rPr>
                      <a:t> 1%</a:t>
                    </a:r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[9]Sheet1!$A$3:$A$6</c:f>
              <c:strCache>
                <c:ptCount val="4"/>
                <c:pt idx="0">
                  <c:v>банки</c:v>
                </c:pt>
                <c:pt idx="1">
                  <c:v>небанкови финансови институции, фирми и граждани</c:v>
                </c:pt>
                <c:pt idx="2">
                  <c:v>застрахователни дружества и пенсионни фондове </c:v>
                </c:pt>
                <c:pt idx="3">
                  <c:v>чуждестранни  инвеститори </c:v>
                </c:pt>
              </c:strCache>
            </c:strRef>
          </c:cat>
          <c:val>
            <c:numRef>
              <c:f>[9]Sheet1!$B$3:$B$6</c:f>
              <c:numCache>
                <c:formatCode>General</c:formatCode>
                <c:ptCount val="4"/>
                <c:pt idx="0">
                  <c:v>4596.4166949999999</c:v>
                </c:pt>
                <c:pt idx="1">
                  <c:v>601.36353499999996</c:v>
                </c:pt>
                <c:pt idx="2">
                  <c:v>1642.0106579999999</c:v>
                </c:pt>
                <c:pt idx="3">
                  <c:v>87.726045999999997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800"/>
      </a:pPr>
      <a:endParaRPr lang="bg-BG"/>
    </a:p>
  </c:txPr>
  <c:printSettings>
    <c:headerFooter/>
    <c:pageMargins b="0.75000000000000044" l="0.7000000000000004" r="0.7000000000000004" t="0.75000000000000044" header="0.30000000000000021" footer="0.30000000000000021"/>
    <c:pageSetup orientation="portrait"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bg-BG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към 3</a:t>
            </a: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bg-BG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.</a:t>
            </a: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06</a:t>
            </a:r>
            <a:r>
              <a:rPr lang="bg-BG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.201</a:t>
            </a:r>
            <a:r>
              <a:rPr lang="en-US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7</a:t>
            </a:r>
            <a:r>
              <a:rPr lang="bg-BG" sz="9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г.</a:t>
            </a:r>
          </a:p>
        </c:rich>
      </c:tx>
      <c:layout>
        <c:manualLayout>
          <c:xMode val="edge"/>
          <c:yMode val="edge"/>
          <c:x val="0.62236789151356076"/>
          <c:y val="2.7777777777777776E-2"/>
        </c:manualLayout>
      </c:layout>
      <c:overlay val="0"/>
      <c:spPr>
        <a:noFill/>
        <a:ln>
          <a:noFill/>
        </a:ln>
        <a:effectLst/>
      </c:spPr>
    </c:title>
    <c:autoTitleDeleted val="0"/>
    <c:view3D>
      <c:rotX val="20"/>
      <c:rotY val="0"/>
      <c:depthPercent val="10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0455128205128206"/>
          <c:y val="0.169765625"/>
          <c:w val="0.66583333333333339"/>
          <c:h val="0.54554965277777778"/>
        </c:manualLayout>
      </c:layout>
      <c:pie3DChart>
        <c:varyColors val="1"/>
        <c:ser>
          <c:idx val="0"/>
          <c:order val="0"/>
          <c:explosion val="9"/>
          <c:dPt>
            <c:idx val="0"/>
            <c:bubble3D val="0"/>
            <c:spPr>
              <a:pattFill prst="pct80">
                <a:fgClr>
                  <a:schemeClr val="accent5">
                    <a:lumMod val="75000"/>
                  </a:schemeClr>
                </a:fgClr>
                <a:bgClr>
                  <a:schemeClr val="bg1"/>
                </a:bgClr>
              </a:patt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dLbl>
              <c:idx val="0"/>
              <c:layout>
                <c:manualLayout>
                  <c:x val="-4.5610798003417934E-2"/>
                  <c:y val="0.12276187330888264"/>
                </c:manualLayout>
              </c:layout>
              <c:tx>
                <c:rich>
                  <a:bodyPr/>
                  <a:lstStyle/>
                  <a:p>
                    <a:r>
                      <a:rPr lang="bg-BG">
                        <a:solidFill>
                          <a:sysClr val="windowText" lastClr="000000"/>
                        </a:solidFill>
                      </a:rPr>
                      <a:t>банки, 4 168.1 </a:t>
                    </a:r>
                    <a:r>
                      <a:rPr lang="bg-BG" sz="800" b="0" i="0" u="none" strike="noStrike" baseline="0">
                        <a:effectLst/>
                      </a:rPr>
                      <a:t>млн.лв. </a:t>
                    </a:r>
                    <a:r>
                      <a:rPr lang="bg-BG">
                        <a:solidFill>
                          <a:sysClr val="windowText" lastClr="000000"/>
                        </a:solidFill>
                      </a:rPr>
                      <a:t>, 65%</a:t>
                    </a:r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2.9523852918822382E-2"/>
                  <c:y val="6.4753495217071383E-2"/>
                </c:manualLayout>
              </c:layout>
              <c:tx>
                <c:rich>
                  <a:bodyPr/>
                  <a:lstStyle/>
                  <a:p>
                    <a:r>
                      <a:rPr lang="bg-BG">
                        <a:solidFill>
                          <a:sysClr val="windowText" lastClr="000000"/>
                        </a:solidFill>
                      </a:rPr>
                      <a:t>небанкови финансови институции, фирми и граждани, 494.2 </a:t>
                    </a:r>
                    <a:r>
                      <a:rPr lang="bg-BG" sz="800" b="0" i="0" u="none" strike="noStrike" baseline="0">
                        <a:effectLst/>
                      </a:rPr>
                      <a:t>млн.лв. </a:t>
                    </a:r>
                    <a:r>
                      <a:rPr lang="bg-BG">
                        <a:solidFill>
                          <a:sysClr val="windowText" lastClr="000000"/>
                        </a:solidFill>
                      </a:rPr>
                      <a:t>, 8%</a:t>
                    </a:r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2"/>
              <c:layout>
                <c:manualLayout>
                  <c:x val="-4.2310875698385694E-2"/>
                  <c:y val="-7.8350694391077447E-2"/>
                </c:manualLayout>
              </c:layout>
              <c:tx>
                <c:rich>
                  <a:bodyPr/>
                  <a:lstStyle/>
                  <a:p>
                    <a:r>
                      <a:rPr lang="bg-BG">
                        <a:solidFill>
                          <a:sysClr val="windowText" lastClr="000000"/>
                        </a:solidFill>
                      </a:rPr>
                      <a:t>застрахователни дружества и пенсионни фондове, 1 569.7 </a:t>
                    </a:r>
                    <a:r>
                      <a:rPr lang="bg-BG" sz="800" b="0" i="0" u="none" strike="noStrike" baseline="0">
                        <a:effectLst/>
                      </a:rPr>
                      <a:t>млн.лв. </a:t>
                    </a:r>
                    <a:r>
                      <a:rPr lang="bg-BG">
                        <a:solidFill>
                          <a:sysClr val="windowText" lastClr="000000"/>
                        </a:solidFill>
                      </a:rPr>
                      <a:t>, 25%</a:t>
                    </a:r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dLbl>
              <c:idx val="3"/>
              <c:layout>
                <c:manualLayout>
                  <c:x val="-5.0925337632079971E-17"/>
                  <c:y val="-3.2407407407407426E-2"/>
                </c:manualLayout>
              </c:layout>
              <c:tx>
                <c:rich>
                  <a:bodyPr/>
                  <a:lstStyle/>
                  <a:p>
                    <a:r>
                      <a:rPr lang="bg-BG">
                        <a:solidFill>
                          <a:sysClr val="windowText" lastClr="000000"/>
                        </a:solidFill>
                      </a:rPr>
                      <a:t>чуждестранни  инвеститори, 112.3 </a:t>
                    </a:r>
                    <a:r>
                      <a:rPr lang="bg-BG" sz="800" b="0" i="0" u="none" strike="noStrike" baseline="0">
                        <a:effectLst/>
                      </a:rPr>
                      <a:t>млн.лв. </a:t>
                    </a:r>
                    <a:r>
                      <a:rPr lang="bg-BG">
                        <a:solidFill>
                          <a:sysClr val="windowText" lastClr="000000"/>
                        </a:solidFill>
                      </a:rPr>
                      <a:t>, 2%</a:t>
                    </a:r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[9]Sheet1!$F$3:$F$6</c:f>
              <c:strCache>
                <c:ptCount val="4"/>
                <c:pt idx="0">
                  <c:v>банки</c:v>
                </c:pt>
                <c:pt idx="1">
                  <c:v>небанкови финансови институции, фирми и граждани</c:v>
                </c:pt>
                <c:pt idx="2">
                  <c:v>застрахователни дружества и пенсионни фондове</c:v>
                </c:pt>
                <c:pt idx="3">
                  <c:v>чуждестранни  инвеститори</c:v>
                </c:pt>
              </c:strCache>
            </c:strRef>
          </c:cat>
          <c:val>
            <c:numRef>
              <c:f>[9]Sheet1!$G$3:$G$6</c:f>
              <c:numCache>
                <c:formatCode>General</c:formatCode>
                <c:ptCount val="4"/>
                <c:pt idx="0">
                  <c:v>4168.1079829999999</c:v>
                </c:pt>
                <c:pt idx="1">
                  <c:v>494.22035799999998</c:v>
                </c:pt>
                <c:pt idx="2">
                  <c:v>1569.7258790000001</c:v>
                </c:pt>
                <c:pt idx="3">
                  <c:v>112.254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bg-BG"/>
    </a:p>
  </c:txPr>
  <c:printSettings>
    <c:headerFooter>
      <c:oddFooter>&amp;LИзготвил: Х. Зашева
Проверил: Р.Михалева&amp;C&amp;F</c:oddFooter>
    </c:headerFooter>
    <c:pageMargins b="0.74803149606299213" l="0.70866141732283472" r="0.70866141732283472" t="0.74803149606299213" header="0.31496062992125984" footer="0.31496062992125984"/>
    <c:pageSetup orientation="portrait"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Среднопретеглена годишна доходност по репо сделки с ДЦК 
</a:t>
            </a:r>
          </a:p>
        </c:rich>
      </c:tx>
      <c:layout>
        <c:manualLayout>
          <c:xMode val="edge"/>
          <c:yMode val="edge"/>
          <c:x val="0.20573360182963349"/>
          <c:y val="3.539823008849557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7706576728499157"/>
          <c:y val="0.15535951811333318"/>
          <c:w val="0.62563237774030356"/>
          <c:h val="0.63716997709824708"/>
        </c:manualLayout>
      </c:layout>
      <c:lineChart>
        <c:grouping val="standard"/>
        <c:varyColors val="0"/>
        <c:ser>
          <c:idx val="0"/>
          <c:order val="0"/>
          <c:tx>
            <c:strRef>
              <c:f>[10]Sheet2!$B$2</c:f>
              <c:strCache>
                <c:ptCount val="1"/>
                <c:pt idx="0">
                  <c:v>от 1 до 3 дни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strRef>
              <c:f>[10]Sheet2!$A$3:$A$14</c:f>
              <c:strCache>
                <c:ptCount val="12"/>
                <c:pt idx="0">
                  <c:v>VII</c:v>
                </c:pt>
                <c:pt idx="1">
                  <c:v>VIII</c:v>
                </c:pt>
                <c:pt idx="2">
                  <c:v>IX</c:v>
                </c:pt>
                <c:pt idx="3">
                  <c:v>X</c:v>
                </c:pt>
                <c:pt idx="4">
                  <c:v>XI</c:v>
                </c:pt>
                <c:pt idx="5">
                  <c:v>XII</c:v>
                </c:pt>
                <c:pt idx="6">
                  <c:v>I</c:v>
                </c:pt>
                <c:pt idx="7">
                  <c:v>II</c:v>
                </c:pt>
                <c:pt idx="8">
                  <c:v>III</c:v>
                </c:pt>
                <c:pt idx="9">
                  <c:v>IV</c:v>
                </c:pt>
                <c:pt idx="10">
                  <c:v>V</c:v>
                </c:pt>
                <c:pt idx="11">
                  <c:v>VI</c:v>
                </c:pt>
              </c:strCache>
            </c:strRef>
          </c:cat>
          <c:val>
            <c:numRef>
              <c:f>[10]Sheet2!$B$3:$B$14</c:f>
              <c:numCache>
                <c:formatCode>General</c:formatCode>
                <c:ptCount val="12"/>
                <c:pt idx="0">
                  <c:v>-0.12</c:v>
                </c:pt>
                <c:pt idx="1">
                  <c:v>-0.16</c:v>
                </c:pt>
                <c:pt idx="2">
                  <c:v>-0.24</c:v>
                </c:pt>
                <c:pt idx="3">
                  <c:v>-0.28000000000000003</c:v>
                </c:pt>
                <c:pt idx="4">
                  <c:v>-0.34</c:v>
                </c:pt>
                <c:pt idx="5">
                  <c:v>-0.34</c:v>
                </c:pt>
                <c:pt idx="6">
                  <c:v>-0.16</c:v>
                </c:pt>
                <c:pt idx="7">
                  <c:v>-0.33</c:v>
                </c:pt>
                <c:pt idx="8">
                  <c:v>-0.43</c:v>
                </c:pt>
                <c:pt idx="9">
                  <c:v>-0.2</c:v>
                </c:pt>
                <c:pt idx="10">
                  <c:v>-0.2</c:v>
                </c:pt>
                <c:pt idx="11">
                  <c:v>-0.19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[10]Sheet2!$C$2</c:f>
              <c:strCache>
                <c:ptCount val="1"/>
                <c:pt idx="0">
                  <c:v>от 4 до 7 дни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lgDash"/>
            </a:ln>
          </c:spPr>
          <c:marker>
            <c:symbol val="none"/>
          </c:marker>
          <c:cat>
            <c:strRef>
              <c:f>[10]Sheet2!$A$3:$A$14</c:f>
              <c:strCache>
                <c:ptCount val="12"/>
                <c:pt idx="0">
                  <c:v>VII</c:v>
                </c:pt>
                <c:pt idx="1">
                  <c:v>VIII</c:v>
                </c:pt>
                <c:pt idx="2">
                  <c:v>IX</c:v>
                </c:pt>
                <c:pt idx="3">
                  <c:v>X</c:v>
                </c:pt>
                <c:pt idx="4">
                  <c:v>XI</c:v>
                </c:pt>
                <c:pt idx="5">
                  <c:v>XII</c:v>
                </c:pt>
                <c:pt idx="6">
                  <c:v>I</c:v>
                </c:pt>
                <c:pt idx="7">
                  <c:v>II</c:v>
                </c:pt>
                <c:pt idx="8">
                  <c:v>III</c:v>
                </c:pt>
                <c:pt idx="9">
                  <c:v>IV</c:v>
                </c:pt>
                <c:pt idx="10">
                  <c:v>V</c:v>
                </c:pt>
                <c:pt idx="11">
                  <c:v>VI</c:v>
                </c:pt>
              </c:strCache>
            </c:strRef>
          </c:cat>
          <c:val>
            <c:numRef>
              <c:f>[10]Sheet2!$C$3:$C$14</c:f>
              <c:numCache>
                <c:formatCode>General</c:formatCode>
                <c:ptCount val="12"/>
                <c:pt idx="0">
                  <c:v>-0.05</c:v>
                </c:pt>
                <c:pt idx="1">
                  <c:v>-0.06</c:v>
                </c:pt>
                <c:pt idx="2">
                  <c:v>-0.08</c:v>
                </c:pt>
                <c:pt idx="3">
                  <c:v>-0.11</c:v>
                </c:pt>
                <c:pt idx="4">
                  <c:v>-0.16</c:v>
                </c:pt>
                <c:pt idx="5">
                  <c:v>-7.0000000000000007E-2</c:v>
                </c:pt>
                <c:pt idx="6">
                  <c:v>0</c:v>
                </c:pt>
                <c:pt idx="7">
                  <c:v>-0.06</c:v>
                </c:pt>
                <c:pt idx="8">
                  <c:v>-0.43</c:v>
                </c:pt>
                <c:pt idx="9">
                  <c:v>-0.28999999999999998</c:v>
                </c:pt>
                <c:pt idx="10">
                  <c:v>-0.28000000000000003</c:v>
                </c:pt>
                <c:pt idx="11">
                  <c:v>-0.28000000000000003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[10]Sheet2!$D$2</c:f>
              <c:strCache>
                <c:ptCount val="1"/>
                <c:pt idx="0">
                  <c:v>над 8 дни</c:v>
                </c:pt>
              </c:strCache>
            </c:strRef>
          </c:tx>
          <c:spPr>
            <a:ln w="12700">
              <a:solidFill>
                <a:srgbClr val="FF0000"/>
              </a:solidFill>
              <a:prstDash val="lgDashDot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[10]Sheet2!$A$3:$A$14</c:f>
              <c:strCache>
                <c:ptCount val="12"/>
                <c:pt idx="0">
                  <c:v>VII</c:v>
                </c:pt>
                <c:pt idx="1">
                  <c:v>VIII</c:v>
                </c:pt>
                <c:pt idx="2">
                  <c:v>IX</c:v>
                </c:pt>
                <c:pt idx="3">
                  <c:v>X</c:v>
                </c:pt>
                <c:pt idx="4">
                  <c:v>XI</c:v>
                </c:pt>
                <c:pt idx="5">
                  <c:v>XII</c:v>
                </c:pt>
                <c:pt idx="6">
                  <c:v>I</c:v>
                </c:pt>
                <c:pt idx="7">
                  <c:v>II</c:v>
                </c:pt>
                <c:pt idx="8">
                  <c:v>III</c:v>
                </c:pt>
                <c:pt idx="9">
                  <c:v>IV</c:v>
                </c:pt>
                <c:pt idx="10">
                  <c:v>V</c:v>
                </c:pt>
                <c:pt idx="11">
                  <c:v>VI</c:v>
                </c:pt>
              </c:strCache>
            </c:strRef>
          </c:cat>
          <c:val>
            <c:numRef>
              <c:f>[10]Sheet2!$D$3:$D$14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-0.09</c:v>
                </c:pt>
                <c:pt idx="3">
                  <c:v>-0.12</c:v>
                </c:pt>
                <c:pt idx="4">
                  <c:v>-0.15</c:v>
                </c:pt>
                <c:pt idx="5">
                  <c:v>0</c:v>
                </c:pt>
                <c:pt idx="6">
                  <c:v>-0.21</c:v>
                </c:pt>
                <c:pt idx="7">
                  <c:v>-0.22</c:v>
                </c:pt>
                <c:pt idx="8">
                  <c:v>-0.26</c:v>
                </c:pt>
                <c:pt idx="9">
                  <c:v>-0.41</c:v>
                </c:pt>
                <c:pt idx="10">
                  <c:v>-0.41</c:v>
                </c:pt>
                <c:pt idx="11">
                  <c:v>-0.41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[10]Sheet2!$E$2</c:f>
              <c:strCache>
                <c:ptCount val="1"/>
                <c:pt idx="0">
                  <c:v>ОЛП</c:v>
                </c:pt>
              </c:strCache>
            </c:strRef>
          </c:tx>
          <c:spPr>
            <a:ln w="15875">
              <a:solidFill>
                <a:schemeClr val="accent1">
                  <a:lumMod val="75000"/>
                </a:schemeClr>
              </a:solidFill>
              <a:prstDash val="sysDash"/>
            </a:ln>
          </c:spPr>
          <c:marker>
            <c:symbol val="diamond"/>
            <c:size val="5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marker>
          <c:cat>
            <c:strRef>
              <c:f>[10]Sheet2!$A$3:$A$14</c:f>
              <c:strCache>
                <c:ptCount val="12"/>
                <c:pt idx="0">
                  <c:v>VII</c:v>
                </c:pt>
                <c:pt idx="1">
                  <c:v>VIII</c:v>
                </c:pt>
                <c:pt idx="2">
                  <c:v>IX</c:v>
                </c:pt>
                <c:pt idx="3">
                  <c:v>X</c:v>
                </c:pt>
                <c:pt idx="4">
                  <c:v>XI</c:v>
                </c:pt>
                <c:pt idx="5">
                  <c:v>XII</c:v>
                </c:pt>
                <c:pt idx="6">
                  <c:v>I</c:v>
                </c:pt>
                <c:pt idx="7">
                  <c:v>II</c:v>
                </c:pt>
                <c:pt idx="8">
                  <c:v>III</c:v>
                </c:pt>
                <c:pt idx="9">
                  <c:v>IV</c:v>
                </c:pt>
                <c:pt idx="10">
                  <c:v>V</c:v>
                </c:pt>
                <c:pt idx="11">
                  <c:v>VI</c:v>
                </c:pt>
              </c:strCache>
            </c:strRef>
          </c:cat>
          <c:val>
            <c:numRef>
              <c:f>[10]Sheet2!$E$3:$E$14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2750336"/>
        <c:axId val="118366208"/>
      </c:lineChart>
      <c:catAx>
        <c:axId val="92750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700" baseline="0"/>
                </a:pPr>
                <a:r>
                  <a:rPr lang="en-US" sz="700" baseline="0"/>
                  <a:t>2017 </a:t>
                </a:r>
                <a:r>
                  <a:rPr lang="bg-BG" sz="700" baseline="0"/>
                  <a:t>г.</a:t>
                </a:r>
                <a:endParaRPr lang="en-US" sz="700" baseline="0"/>
              </a:p>
            </c:rich>
          </c:tx>
          <c:layout>
            <c:manualLayout>
              <c:xMode val="edge"/>
              <c:yMode val="edge"/>
              <c:x val="0.60443018895226153"/>
              <c:y val="0.90651088967861315"/>
            </c:manualLayout>
          </c:layout>
          <c:overlay val="0"/>
        </c:title>
        <c:numFmt formatCode="@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183662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366208"/>
        <c:scaling>
          <c:orientation val="minMax"/>
          <c:max val="0.2"/>
          <c:min val="-0.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>
                  <a:defRPr sz="700"/>
                </a:pPr>
                <a:r>
                  <a:rPr lang="en-US" sz="700"/>
                  <a:t>2016</a:t>
                </a:r>
                <a:r>
                  <a:rPr lang="bg-BG" sz="700" baseline="0"/>
                  <a:t> г.</a:t>
                </a:r>
                <a:endParaRPr lang="en-US" sz="700"/>
              </a:p>
            </c:rich>
          </c:tx>
          <c:layout>
            <c:manualLayout>
              <c:xMode val="edge"/>
              <c:yMode val="edge"/>
              <c:x val="0.32620033521843461"/>
              <c:y val="0.8995687485966908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92750336"/>
        <c:crosses val="autoZero"/>
        <c:crossBetween val="between"/>
        <c:majorUnit val="5.000000000000001E-2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281611620905736"/>
          <c:y val="0.29498617982486702"/>
          <c:w val="0.16318385163569715"/>
          <c:h val="0.212244442895965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>
      <c:oddFooter>&amp;LИзготвил: Д. Коралска
Проверил: Хр. Зашева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1000" b="1"/>
              <a:t> ДЦК в портфейла на застрахователни дружества и пенсионни фондове</a:t>
            </a:r>
          </a:p>
        </c:rich>
      </c:tx>
      <c:layout>
        <c:manualLayout>
          <c:xMode val="edge"/>
          <c:yMode val="edge"/>
          <c:x val="0.19389590836029219"/>
          <c:y val="3.282838032342731E-2"/>
        </c:manualLayout>
      </c:layout>
      <c:overlay val="0"/>
      <c:spPr>
        <a:noFill/>
        <a:ln w="25400">
          <a:noFill/>
        </a:ln>
      </c:spPr>
    </c:title>
    <c:autoTitleDeleted val="0"/>
    <c:view3D>
      <c:rotX val="17"/>
      <c:hPercent val="56"/>
      <c:rotY val="19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6.1823388203017825E-2"/>
          <c:y val="0.1494629300369712"/>
          <c:w val="0.93350531550068583"/>
          <c:h val="0.57781187029040726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rgbClr val="69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9.9446886912924012E-2"/>
                  <c:y val="-0.117995439963943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9.8892832647462278E-2"/>
                  <c:y val="-0.1014128072700589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.11085030864197523"/>
                  <c:y val="-0.1073742556374001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.10853486337463622"/>
                  <c:y val="-0.1176927722744334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5.4148536639383273E-2"/>
                  <c:y val="-9.131120788537551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4.7011690863597168E-2"/>
                  <c:y val="-9.30086576382795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Mode val="edge"/>
                  <c:yMode val="edge"/>
                  <c:x val="0.87432675044883335"/>
                  <c:y val="0.3358594141103766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Mode val="edge"/>
                  <c:yMode val="edge"/>
                  <c:x val="0.97845601436265706"/>
                  <c:y val="0.3282836378522480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7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bg-BG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[11]Sheet1!$C$4:$F$4</c:f>
              <c:strCache>
                <c:ptCount val="4"/>
                <c:pt idx="0">
                  <c:v>30.06.14</c:v>
                </c:pt>
                <c:pt idx="1">
                  <c:v>30.06.15</c:v>
                </c:pt>
                <c:pt idx="2">
                  <c:v>30.06.16</c:v>
                </c:pt>
                <c:pt idx="3">
                  <c:v>30.06.17</c:v>
                </c:pt>
              </c:strCache>
            </c:strRef>
          </c:cat>
          <c:val>
            <c:numRef>
              <c:f>[11]Sheet1!$C$5:$F$5</c:f>
              <c:numCache>
                <c:formatCode>General</c:formatCode>
                <c:ptCount val="4"/>
                <c:pt idx="0">
                  <c:v>1762.1</c:v>
                </c:pt>
                <c:pt idx="1">
                  <c:v>1910.5</c:v>
                </c:pt>
                <c:pt idx="2">
                  <c:v>1642</c:v>
                </c:pt>
                <c:pt idx="3">
                  <c:v>1569.7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122417152"/>
        <c:axId val="118369088"/>
        <c:axId val="0"/>
      </c:bar3DChart>
      <c:catAx>
        <c:axId val="12241715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@" sourceLinked="1"/>
        <c:majorTickMark val="out"/>
        <c:minorTickMark val="none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183690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369088"/>
        <c:scaling>
          <c:orientation val="minMax"/>
          <c:max val="2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22417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1000"/>
              <a:t>Обем на сключените сделки с ДЦК на вторичния пазар и сделки с ценни книжа 
на Българската фондова борса и извънборсовия пазар</a:t>
            </a:r>
          </a:p>
        </c:rich>
      </c:tx>
      <c:layout>
        <c:manualLayout>
          <c:xMode val="edge"/>
          <c:yMode val="edge"/>
          <c:x val="0.21402879312054185"/>
          <c:y val="1.8867924528301886E-2"/>
        </c:manualLayout>
      </c:layout>
      <c:overlay val="0"/>
      <c:spPr>
        <a:noFill/>
        <a:ln w="25400">
          <a:noFill/>
        </a:ln>
      </c:spPr>
    </c:title>
    <c:autoTitleDeleted val="0"/>
    <c:view3D>
      <c:rotX val="13"/>
      <c:hPercent val="38"/>
      <c:rotY val="11"/>
      <c:depthPercent val="5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0352309941520468"/>
          <c:y val="0.10682944444444446"/>
          <c:w val="0.85071942446043169"/>
          <c:h val="0.55282555555555568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[12]графика!$A$3:$B$3</c:f>
              <c:strCache>
                <c:ptCount val="1"/>
                <c:pt idx="0">
                  <c:v>Сделки с ДЦК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[12]графика!$C$2:$L$2</c:f>
              <c:strCache>
                <c:ptCount val="10"/>
                <c:pt idx="0">
                  <c:v>I трим.15</c:v>
                </c:pt>
                <c:pt idx="1">
                  <c:v>II трим.15</c:v>
                </c:pt>
                <c:pt idx="2">
                  <c:v>III трим.15</c:v>
                </c:pt>
                <c:pt idx="3">
                  <c:v>IV трим.15</c:v>
                </c:pt>
                <c:pt idx="4">
                  <c:v>I трим.16</c:v>
                </c:pt>
                <c:pt idx="5">
                  <c:v>II трим.16</c:v>
                </c:pt>
                <c:pt idx="6">
                  <c:v>III трим.16</c:v>
                </c:pt>
                <c:pt idx="7">
                  <c:v>IV трим.16</c:v>
                </c:pt>
                <c:pt idx="8">
                  <c:v>I трим.17</c:v>
                </c:pt>
                <c:pt idx="9">
                  <c:v>II трим.17</c:v>
                </c:pt>
              </c:strCache>
            </c:strRef>
          </c:cat>
          <c:val>
            <c:numRef>
              <c:f>[12]графика!$C$3:$L$3</c:f>
              <c:numCache>
                <c:formatCode>General</c:formatCode>
                <c:ptCount val="10"/>
                <c:pt idx="0">
                  <c:v>5812664815.8999996</c:v>
                </c:pt>
                <c:pt idx="1">
                  <c:v>7029838226.9899998</c:v>
                </c:pt>
                <c:pt idx="2">
                  <c:v>6478513818.2200003</c:v>
                </c:pt>
                <c:pt idx="3">
                  <c:v>8872467953.0300007</c:v>
                </c:pt>
                <c:pt idx="4">
                  <c:v>3258402033.04</c:v>
                </c:pt>
                <c:pt idx="5">
                  <c:v>5511102128.5600004</c:v>
                </c:pt>
                <c:pt idx="6">
                  <c:v>5810866318.25</c:v>
                </c:pt>
                <c:pt idx="7">
                  <c:v>4787236885.2600002</c:v>
                </c:pt>
                <c:pt idx="8">
                  <c:v>3187313632.9000001</c:v>
                </c:pt>
                <c:pt idx="9">
                  <c:v>6683114050.2299995</c:v>
                </c:pt>
              </c:numCache>
            </c:numRef>
          </c:val>
        </c:ser>
        <c:ser>
          <c:idx val="1"/>
          <c:order val="1"/>
          <c:tx>
            <c:strRef>
              <c:f>[12]графика!$A$4:$B$4</c:f>
              <c:strCache>
                <c:ptCount val="1"/>
                <c:pt idx="0">
                  <c:v>Сделки с ценни книжа (БФБ и извънборсов пазар)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[12]графика!$C$2:$L$2</c:f>
              <c:strCache>
                <c:ptCount val="10"/>
                <c:pt idx="0">
                  <c:v>I трим.15</c:v>
                </c:pt>
                <c:pt idx="1">
                  <c:v>II трим.15</c:v>
                </c:pt>
                <c:pt idx="2">
                  <c:v>III трим.15</c:v>
                </c:pt>
                <c:pt idx="3">
                  <c:v>IV трим.15</c:v>
                </c:pt>
                <c:pt idx="4">
                  <c:v>I трим.16</c:v>
                </c:pt>
                <c:pt idx="5">
                  <c:v>II трим.16</c:v>
                </c:pt>
                <c:pt idx="6">
                  <c:v>III трим.16</c:v>
                </c:pt>
                <c:pt idx="7">
                  <c:v>IV трим.16</c:v>
                </c:pt>
                <c:pt idx="8">
                  <c:v>I трим.17</c:v>
                </c:pt>
                <c:pt idx="9">
                  <c:v>II трим.17</c:v>
                </c:pt>
              </c:strCache>
            </c:strRef>
          </c:cat>
          <c:val>
            <c:numRef>
              <c:f>[12]графика!$C$4:$L$4</c:f>
              <c:numCache>
                <c:formatCode>General</c:formatCode>
                <c:ptCount val="10"/>
                <c:pt idx="0">
                  <c:v>58354438.290000007</c:v>
                </c:pt>
                <c:pt idx="1">
                  <c:v>29976816.460000001</c:v>
                </c:pt>
                <c:pt idx="2">
                  <c:v>11876790.439999999</c:v>
                </c:pt>
                <c:pt idx="3">
                  <c:v>30821820.100000001</c:v>
                </c:pt>
                <c:pt idx="4">
                  <c:v>99564111.260000005</c:v>
                </c:pt>
                <c:pt idx="5">
                  <c:v>12852790.439999999</c:v>
                </c:pt>
                <c:pt idx="6">
                  <c:v>11176790.439999999</c:v>
                </c:pt>
                <c:pt idx="7">
                  <c:v>12123790.439999999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122418688"/>
        <c:axId val="118370816"/>
        <c:axId val="0"/>
      </c:bar3DChart>
      <c:catAx>
        <c:axId val="12241868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183708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370816"/>
        <c:scaling>
          <c:orientation val="minMax"/>
          <c:max val="1000000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22418688"/>
        <c:crosses val="autoZero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4.4179093567251457E-2"/>
                <c:y val="0.14003462962962962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80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6673274853801171"/>
          <c:y val="0.72844759259259251"/>
          <c:w val="0.50961491228070177"/>
          <c:h val="3.962264150943395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r>
              <a:rPr lang="bg-BG" sz="1100">
                <a:latin typeface="Arial" panose="020B0604020202020204" pitchFamily="34" charset="0"/>
                <a:cs typeface="Arial" panose="020B0604020202020204" pitchFamily="34" charset="0"/>
              </a:rPr>
              <a:t>Котировки купува и продава на деноминираните в щатски долари ДЦК, емитирани по ЗУНК</a:t>
            </a:r>
          </a:p>
        </c:rich>
      </c:tx>
      <c:layout>
        <c:manualLayout>
          <c:xMode val="edge"/>
          <c:yMode val="edge"/>
          <c:x val="0.11260504744599233"/>
          <c:y val="2.735571069080282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307506668360218"/>
          <c:y val="0.17173265023378895"/>
          <c:w val="0.78333319220401654"/>
          <c:h val="0.61006360340884858"/>
        </c:manualLayout>
      </c:layout>
      <c:lineChart>
        <c:grouping val="standard"/>
        <c:varyColors val="0"/>
        <c:ser>
          <c:idx val="2"/>
          <c:order val="0"/>
          <c:tx>
            <c:v>купува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'[13]ДАННИ 5-8'!$A$1756:$A$1815</c:f>
              <c:numCache>
                <c:formatCode>General</c:formatCode>
                <c:ptCount val="60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42843</c:v>
                </c:pt>
                <c:pt idx="10">
                  <c:v>42844</c:v>
                </c:pt>
                <c:pt idx="11">
                  <c:v>42845</c:v>
                </c:pt>
                <c:pt idx="12">
                  <c:v>42846</c:v>
                </c:pt>
                <c:pt idx="13">
                  <c:v>42849</c:v>
                </c:pt>
                <c:pt idx="14">
                  <c:v>42850</c:v>
                </c:pt>
                <c:pt idx="15">
                  <c:v>42851</c:v>
                </c:pt>
                <c:pt idx="16">
                  <c:v>42852</c:v>
                </c:pt>
                <c:pt idx="17">
                  <c:v>42853</c:v>
                </c:pt>
                <c:pt idx="18">
                  <c:v>42857</c:v>
                </c:pt>
                <c:pt idx="19">
                  <c:v>42858</c:v>
                </c:pt>
                <c:pt idx="20">
                  <c:v>42859</c:v>
                </c:pt>
                <c:pt idx="21">
                  <c:v>42860</c:v>
                </c:pt>
                <c:pt idx="22">
                  <c:v>42864</c:v>
                </c:pt>
                <c:pt idx="23">
                  <c:v>42865</c:v>
                </c:pt>
                <c:pt idx="24">
                  <c:v>42866</c:v>
                </c:pt>
                <c:pt idx="25">
                  <c:v>42867</c:v>
                </c:pt>
                <c:pt idx="26">
                  <c:v>42870</c:v>
                </c:pt>
                <c:pt idx="27">
                  <c:v>42871</c:v>
                </c:pt>
                <c:pt idx="28">
                  <c:v>42872</c:v>
                </c:pt>
                <c:pt idx="29">
                  <c:v>42873</c:v>
                </c:pt>
                <c:pt idx="30">
                  <c:v>42874</c:v>
                </c:pt>
                <c:pt idx="31">
                  <c:v>42877</c:v>
                </c:pt>
                <c:pt idx="32">
                  <c:v>42878</c:v>
                </c:pt>
                <c:pt idx="33">
                  <c:v>42880</c:v>
                </c:pt>
                <c:pt idx="34">
                  <c:v>42881</c:v>
                </c:pt>
                <c:pt idx="35">
                  <c:v>42884</c:v>
                </c:pt>
                <c:pt idx="36">
                  <c:v>42885</c:v>
                </c:pt>
                <c:pt idx="37">
                  <c:v>42886</c:v>
                </c:pt>
                <c:pt idx="38">
                  <c:v>42887</c:v>
                </c:pt>
                <c:pt idx="39">
                  <c:v>42888</c:v>
                </c:pt>
                <c:pt idx="40">
                  <c:v>42891</c:v>
                </c:pt>
                <c:pt idx="41">
                  <c:v>42892</c:v>
                </c:pt>
                <c:pt idx="42">
                  <c:v>42893</c:v>
                </c:pt>
                <c:pt idx="43">
                  <c:v>42894</c:v>
                </c:pt>
                <c:pt idx="44">
                  <c:v>42895</c:v>
                </c:pt>
                <c:pt idx="45">
                  <c:v>42898</c:v>
                </c:pt>
                <c:pt idx="46">
                  <c:v>42899</c:v>
                </c:pt>
                <c:pt idx="47">
                  <c:v>42900</c:v>
                </c:pt>
                <c:pt idx="48">
                  <c:v>42901</c:v>
                </c:pt>
                <c:pt idx="49">
                  <c:v>42902</c:v>
                </c:pt>
                <c:pt idx="50">
                  <c:v>42905</c:v>
                </c:pt>
                <c:pt idx="51">
                  <c:v>42906</c:v>
                </c:pt>
                <c:pt idx="52">
                  <c:v>42907</c:v>
                </c:pt>
                <c:pt idx="53">
                  <c:v>42908</c:v>
                </c:pt>
                <c:pt idx="54">
                  <c:v>42909</c:v>
                </c:pt>
                <c:pt idx="55">
                  <c:v>42912</c:v>
                </c:pt>
                <c:pt idx="56">
                  <c:v>42913</c:v>
                </c:pt>
                <c:pt idx="57">
                  <c:v>42914</c:v>
                </c:pt>
                <c:pt idx="58">
                  <c:v>42915</c:v>
                </c:pt>
                <c:pt idx="59">
                  <c:v>42916</c:v>
                </c:pt>
              </c:numCache>
            </c:numRef>
          </c:cat>
          <c:val>
            <c:numRef>
              <c:f>'[13]ДАННИ 5-8'!$B$1756:$B$1815</c:f>
              <c:numCache>
                <c:formatCode>General</c:formatCode>
                <c:ptCount val="60"/>
                <c:pt idx="0">
                  <c:v>99</c:v>
                </c:pt>
                <c:pt idx="1">
                  <c:v>99</c:v>
                </c:pt>
                <c:pt idx="2">
                  <c:v>99</c:v>
                </c:pt>
                <c:pt idx="3">
                  <c:v>99</c:v>
                </c:pt>
                <c:pt idx="4">
                  <c:v>99</c:v>
                </c:pt>
                <c:pt idx="5">
                  <c:v>99</c:v>
                </c:pt>
                <c:pt idx="6">
                  <c:v>99</c:v>
                </c:pt>
                <c:pt idx="7">
                  <c:v>99</c:v>
                </c:pt>
                <c:pt idx="8">
                  <c:v>99</c:v>
                </c:pt>
                <c:pt idx="9">
                  <c:v>99</c:v>
                </c:pt>
                <c:pt idx="10">
                  <c:v>99</c:v>
                </c:pt>
                <c:pt idx="11">
                  <c:v>99</c:v>
                </c:pt>
                <c:pt idx="12">
                  <c:v>99</c:v>
                </c:pt>
                <c:pt idx="13">
                  <c:v>99</c:v>
                </c:pt>
                <c:pt idx="14">
                  <c:v>99</c:v>
                </c:pt>
                <c:pt idx="15">
                  <c:v>99</c:v>
                </c:pt>
                <c:pt idx="16">
                  <c:v>99</c:v>
                </c:pt>
                <c:pt idx="17">
                  <c:v>99</c:v>
                </c:pt>
                <c:pt idx="18">
                  <c:v>99</c:v>
                </c:pt>
                <c:pt idx="19">
                  <c:v>99</c:v>
                </c:pt>
                <c:pt idx="20">
                  <c:v>99</c:v>
                </c:pt>
                <c:pt idx="21">
                  <c:v>99</c:v>
                </c:pt>
                <c:pt idx="22">
                  <c:v>99</c:v>
                </c:pt>
                <c:pt idx="23">
                  <c:v>99</c:v>
                </c:pt>
                <c:pt idx="24">
                  <c:v>99</c:v>
                </c:pt>
                <c:pt idx="25">
                  <c:v>99</c:v>
                </c:pt>
                <c:pt idx="26">
                  <c:v>99</c:v>
                </c:pt>
                <c:pt idx="27">
                  <c:v>99</c:v>
                </c:pt>
                <c:pt idx="28">
                  <c:v>99</c:v>
                </c:pt>
                <c:pt idx="29">
                  <c:v>99</c:v>
                </c:pt>
                <c:pt idx="30">
                  <c:v>99</c:v>
                </c:pt>
                <c:pt idx="31">
                  <c:v>99</c:v>
                </c:pt>
                <c:pt idx="32">
                  <c:v>99.05</c:v>
                </c:pt>
                <c:pt idx="33">
                  <c:v>99.05</c:v>
                </c:pt>
                <c:pt idx="34">
                  <c:v>99.05</c:v>
                </c:pt>
                <c:pt idx="35">
                  <c:v>99.5</c:v>
                </c:pt>
                <c:pt idx="36">
                  <c:v>99.5</c:v>
                </c:pt>
                <c:pt idx="37">
                  <c:v>99.5</c:v>
                </c:pt>
                <c:pt idx="38">
                  <c:v>99.5</c:v>
                </c:pt>
                <c:pt idx="39">
                  <c:v>99.05</c:v>
                </c:pt>
                <c:pt idx="40">
                  <c:v>99</c:v>
                </c:pt>
                <c:pt idx="41">
                  <c:v>99</c:v>
                </c:pt>
                <c:pt idx="42">
                  <c:v>99</c:v>
                </c:pt>
                <c:pt idx="43">
                  <c:v>99</c:v>
                </c:pt>
                <c:pt idx="44">
                  <c:v>99</c:v>
                </c:pt>
                <c:pt idx="45">
                  <c:v>99</c:v>
                </c:pt>
                <c:pt idx="46">
                  <c:v>99</c:v>
                </c:pt>
                <c:pt idx="47">
                  <c:v>99</c:v>
                </c:pt>
                <c:pt idx="48">
                  <c:v>99</c:v>
                </c:pt>
                <c:pt idx="49">
                  <c:v>99</c:v>
                </c:pt>
                <c:pt idx="50">
                  <c:v>99</c:v>
                </c:pt>
                <c:pt idx="51">
                  <c:v>99</c:v>
                </c:pt>
                <c:pt idx="52">
                  <c:v>99</c:v>
                </c:pt>
                <c:pt idx="53">
                  <c:v>99</c:v>
                </c:pt>
                <c:pt idx="54">
                  <c:v>99</c:v>
                </c:pt>
                <c:pt idx="55">
                  <c:v>99</c:v>
                </c:pt>
                <c:pt idx="56">
                  <c:v>99</c:v>
                </c:pt>
                <c:pt idx="57">
                  <c:v>99</c:v>
                </c:pt>
                <c:pt idx="58">
                  <c:v>99</c:v>
                </c:pt>
                <c:pt idx="59">
                  <c:v>99</c:v>
                </c:pt>
              </c:numCache>
            </c:numRef>
          </c:val>
          <c:smooth val="0"/>
        </c:ser>
        <c:ser>
          <c:idx val="4"/>
          <c:order val="1"/>
          <c:tx>
            <c:v>продава</c:v>
          </c:tx>
          <c:spPr>
            <a:ln w="12700">
              <a:solidFill>
                <a:srgbClr val="800000"/>
              </a:solidFill>
              <a:prstDash val="sysDash"/>
            </a:ln>
          </c:spPr>
          <c:marker>
            <c:symbol val="none"/>
          </c:marker>
          <c:cat>
            <c:numRef>
              <c:f>'[13]ДАННИ 5-8'!$A$1756:$A$1815</c:f>
              <c:numCache>
                <c:formatCode>General</c:formatCode>
                <c:ptCount val="60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42843</c:v>
                </c:pt>
                <c:pt idx="10">
                  <c:v>42844</c:v>
                </c:pt>
                <c:pt idx="11">
                  <c:v>42845</c:v>
                </c:pt>
                <c:pt idx="12">
                  <c:v>42846</c:v>
                </c:pt>
                <c:pt idx="13">
                  <c:v>42849</c:v>
                </c:pt>
                <c:pt idx="14">
                  <c:v>42850</c:v>
                </c:pt>
                <c:pt idx="15">
                  <c:v>42851</c:v>
                </c:pt>
                <c:pt idx="16">
                  <c:v>42852</c:v>
                </c:pt>
                <c:pt idx="17">
                  <c:v>42853</c:v>
                </c:pt>
                <c:pt idx="18">
                  <c:v>42857</c:v>
                </c:pt>
                <c:pt idx="19">
                  <c:v>42858</c:v>
                </c:pt>
                <c:pt idx="20">
                  <c:v>42859</c:v>
                </c:pt>
                <c:pt idx="21">
                  <c:v>42860</c:v>
                </c:pt>
                <c:pt idx="22">
                  <c:v>42864</c:v>
                </c:pt>
                <c:pt idx="23">
                  <c:v>42865</c:v>
                </c:pt>
                <c:pt idx="24">
                  <c:v>42866</c:v>
                </c:pt>
                <c:pt idx="25">
                  <c:v>42867</c:v>
                </c:pt>
                <c:pt idx="26">
                  <c:v>42870</c:v>
                </c:pt>
                <c:pt idx="27">
                  <c:v>42871</c:v>
                </c:pt>
                <c:pt idx="28">
                  <c:v>42872</c:v>
                </c:pt>
                <c:pt idx="29">
                  <c:v>42873</c:v>
                </c:pt>
                <c:pt idx="30">
                  <c:v>42874</c:v>
                </c:pt>
                <c:pt idx="31">
                  <c:v>42877</c:v>
                </c:pt>
                <c:pt idx="32">
                  <c:v>42878</c:v>
                </c:pt>
                <c:pt idx="33">
                  <c:v>42880</c:v>
                </c:pt>
                <c:pt idx="34">
                  <c:v>42881</c:v>
                </c:pt>
                <c:pt idx="35">
                  <c:v>42884</c:v>
                </c:pt>
                <c:pt idx="36">
                  <c:v>42885</c:v>
                </c:pt>
                <c:pt idx="37">
                  <c:v>42886</c:v>
                </c:pt>
                <c:pt idx="38">
                  <c:v>42887</c:v>
                </c:pt>
                <c:pt idx="39">
                  <c:v>42888</c:v>
                </c:pt>
                <c:pt idx="40">
                  <c:v>42891</c:v>
                </c:pt>
                <c:pt idx="41">
                  <c:v>42892</c:v>
                </c:pt>
                <c:pt idx="42">
                  <c:v>42893</c:v>
                </c:pt>
                <c:pt idx="43">
                  <c:v>42894</c:v>
                </c:pt>
                <c:pt idx="44">
                  <c:v>42895</c:v>
                </c:pt>
                <c:pt idx="45">
                  <c:v>42898</c:v>
                </c:pt>
                <c:pt idx="46">
                  <c:v>42899</c:v>
                </c:pt>
                <c:pt idx="47">
                  <c:v>42900</c:v>
                </c:pt>
                <c:pt idx="48">
                  <c:v>42901</c:v>
                </c:pt>
                <c:pt idx="49">
                  <c:v>42902</c:v>
                </c:pt>
                <c:pt idx="50">
                  <c:v>42905</c:v>
                </c:pt>
                <c:pt idx="51">
                  <c:v>42906</c:v>
                </c:pt>
                <c:pt idx="52">
                  <c:v>42907</c:v>
                </c:pt>
                <c:pt idx="53">
                  <c:v>42908</c:v>
                </c:pt>
                <c:pt idx="54">
                  <c:v>42909</c:v>
                </c:pt>
                <c:pt idx="55">
                  <c:v>42912</c:v>
                </c:pt>
                <c:pt idx="56">
                  <c:v>42913</c:v>
                </c:pt>
                <c:pt idx="57">
                  <c:v>42914</c:v>
                </c:pt>
                <c:pt idx="58">
                  <c:v>42915</c:v>
                </c:pt>
                <c:pt idx="59">
                  <c:v>42916</c:v>
                </c:pt>
              </c:numCache>
            </c:numRef>
          </c:cat>
          <c:val>
            <c:numRef>
              <c:f>'[13]ДАННИ 5-8'!$C$1756:$C$1815</c:f>
              <c:numCache>
                <c:formatCode>General</c:formatCode>
                <c:ptCount val="60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99.75</c:v>
                </c:pt>
                <c:pt idx="36">
                  <c:v>99.75</c:v>
                </c:pt>
                <c:pt idx="37">
                  <c:v>99.75</c:v>
                </c:pt>
                <c:pt idx="38">
                  <c:v>99.75</c:v>
                </c:pt>
                <c:pt idx="39">
                  <c:v>100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100</c:v>
                </c:pt>
                <c:pt idx="46">
                  <c:v>100</c:v>
                </c:pt>
                <c:pt idx="47">
                  <c:v>100</c:v>
                </c:pt>
                <c:pt idx="48">
                  <c:v>100</c:v>
                </c:pt>
                <c:pt idx="49">
                  <c:v>100</c:v>
                </c:pt>
                <c:pt idx="50">
                  <c:v>100</c:v>
                </c:pt>
                <c:pt idx="51">
                  <c:v>100</c:v>
                </c:pt>
                <c:pt idx="52">
                  <c:v>100</c:v>
                </c:pt>
                <c:pt idx="53">
                  <c:v>100</c:v>
                </c:pt>
                <c:pt idx="54">
                  <c:v>100</c:v>
                </c:pt>
                <c:pt idx="55">
                  <c:v>100</c:v>
                </c:pt>
                <c:pt idx="56">
                  <c:v>100</c:v>
                </c:pt>
                <c:pt idx="57">
                  <c:v>100</c:v>
                </c:pt>
                <c:pt idx="58">
                  <c:v>100</c:v>
                </c:pt>
                <c:pt idx="59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07648"/>
        <c:axId val="118373120"/>
      </c:lineChart>
      <c:catAx>
        <c:axId val="122907648"/>
        <c:scaling>
          <c:orientation val="minMax"/>
        </c:scaling>
        <c:delete val="0"/>
        <c:axPos val="b"/>
        <c:numFmt formatCode="dd/mm/yyyy" sourceLinked="0"/>
        <c:majorTickMark val="out"/>
        <c:minorTickMark val="out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bg-BG"/>
          </a:p>
        </c:txPr>
        <c:crossAx val="118373120"/>
        <c:crossesAt val="50"/>
        <c:auto val="0"/>
        <c:lblAlgn val="ctr"/>
        <c:lblOffset val="100"/>
        <c:tickMarkSkip val="1"/>
        <c:noMultiLvlLbl val="0"/>
      </c:catAx>
      <c:valAx>
        <c:axId val="118373120"/>
        <c:scaling>
          <c:orientation val="minMax"/>
          <c:max val="105"/>
          <c:min val="9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 panose="020B0604020202020204" pitchFamily="34" charset="0"/>
                    <a:ea typeface="Times New Roman"/>
                    <a:cs typeface="Arial" panose="020B0604020202020204" pitchFamily="34" charset="0"/>
                  </a:defRPr>
                </a:pPr>
                <a:r>
                  <a:rPr lang="bg-BG" sz="900" b="0">
                    <a:latin typeface="Arial" panose="020B0604020202020204" pitchFamily="34" charset="0"/>
                    <a:cs typeface="Arial" panose="020B0604020202020204" pitchFamily="34" charset="0"/>
                  </a:rPr>
                  <a:t>щ.д.</a:t>
                </a:r>
              </a:p>
            </c:rich>
          </c:tx>
          <c:layout>
            <c:manualLayout>
              <c:xMode val="edge"/>
              <c:yMode val="edge"/>
              <c:x val="4.9732592592592592E-2"/>
              <c:y val="0.4559275000000000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bg-BG"/>
          </a:p>
        </c:txPr>
        <c:crossAx val="122907648"/>
        <c:crosses val="autoZero"/>
        <c:crossBetween val="between"/>
        <c:majorUnit val="5"/>
      </c:valAx>
      <c:spPr>
        <a:noFill/>
        <a:ln w="3175">
          <a:solidFill>
            <a:schemeClr val="tx1"/>
          </a:solidFill>
          <a:prstDash val="solid"/>
        </a:ln>
      </c:spPr>
    </c:plotArea>
    <c:legend>
      <c:legendPos val="b"/>
      <c:legendEntry>
        <c:idx val="1"/>
        <c:txPr>
          <a:bodyPr/>
          <a:lstStyle/>
          <a:p>
            <a:pPr>
              <a:defRPr sz="8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bg-BG"/>
          </a:p>
        </c:txPr>
      </c:legendEntry>
      <c:layout>
        <c:manualLayout>
          <c:xMode val="edge"/>
          <c:yMode val="edge"/>
          <c:x val="0.31165587027393193"/>
          <c:y val="0.93034831138464258"/>
          <c:w val="0.29062779024420077"/>
          <c:h val="6.6484900624269302E-2"/>
        </c:manualLayout>
      </c:layout>
      <c:overlay val="0"/>
      <c:txPr>
        <a:bodyPr/>
        <a:lstStyle/>
        <a:p>
          <a:pPr>
            <a:defRPr sz="800">
              <a:latin typeface="Arial" panose="020B0604020202020204" pitchFamily="34" charset="0"/>
              <a:cs typeface="Arial" panose="020B0604020202020204" pitchFamily="34" charset="0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bg-BG"/>
    </a:p>
  </c:txPr>
  <c:printSettings>
    <c:headerFooter alignWithMargins="0">
      <c:oddFooter>&amp;LИзготвил: Ст. Кръстева
Проверил: К. Ангелова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 sz="1100"/>
              <a:t>Котировки купува и продава на 5 годишната емисия български еврооблигации
</a:t>
            </a:r>
          </a:p>
        </c:rich>
      </c:tx>
      <c:layout>
        <c:manualLayout>
          <c:xMode val="edge"/>
          <c:yMode val="edge"/>
          <c:x val="0.13430127041742287"/>
          <c:y val="2.835051546391752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6333938294010888"/>
          <c:y val="0.213917794979506"/>
          <c:w val="0.76225045372050815"/>
          <c:h val="0.48711401507381485"/>
        </c:manualLayout>
      </c:layout>
      <c:lineChart>
        <c:grouping val="standard"/>
        <c:varyColors val="0"/>
        <c:ser>
          <c:idx val="1"/>
          <c:order val="0"/>
          <c:tx>
            <c:v>купува</c:v>
          </c:tx>
          <c:spPr>
            <a:ln w="12700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</c:spPr>
          <c:marker>
            <c:symbol val="none"/>
          </c:marker>
          <c:dPt>
            <c:idx val="5"/>
            <c:bubble3D val="0"/>
            <c:spPr>
              <a:ln w="9525">
                <a:solidFill>
                  <a:schemeClr val="accent2">
                    <a:shade val="95000"/>
                    <a:satMod val="105000"/>
                  </a:schemeClr>
                </a:solidFill>
                <a:prstDash val="solid"/>
              </a:ln>
            </c:spPr>
          </c:dPt>
          <c:cat>
            <c:numRef>
              <c:f>[14]eurbid!$B$519:$B$582</c:f>
              <c:numCache>
                <c:formatCode>General</c:formatCode>
                <c:ptCount val="64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42842</c:v>
                </c:pt>
                <c:pt idx="10">
                  <c:v>42843</c:v>
                </c:pt>
                <c:pt idx="11">
                  <c:v>42844</c:v>
                </c:pt>
                <c:pt idx="12">
                  <c:v>42845</c:v>
                </c:pt>
                <c:pt idx="13">
                  <c:v>42846</c:v>
                </c:pt>
                <c:pt idx="14">
                  <c:v>42849</c:v>
                </c:pt>
                <c:pt idx="15">
                  <c:v>42850</c:v>
                </c:pt>
                <c:pt idx="16">
                  <c:v>42851</c:v>
                </c:pt>
                <c:pt idx="17">
                  <c:v>42852</c:v>
                </c:pt>
                <c:pt idx="18">
                  <c:v>42853</c:v>
                </c:pt>
                <c:pt idx="19">
                  <c:v>42856</c:v>
                </c:pt>
                <c:pt idx="20">
                  <c:v>42857</c:v>
                </c:pt>
                <c:pt idx="21">
                  <c:v>42858</c:v>
                </c:pt>
                <c:pt idx="22">
                  <c:v>42859</c:v>
                </c:pt>
                <c:pt idx="23">
                  <c:v>42860</c:v>
                </c:pt>
                <c:pt idx="24">
                  <c:v>42863</c:v>
                </c:pt>
                <c:pt idx="25">
                  <c:v>42864</c:v>
                </c:pt>
                <c:pt idx="26">
                  <c:v>42865</c:v>
                </c:pt>
                <c:pt idx="27">
                  <c:v>42866</c:v>
                </c:pt>
                <c:pt idx="28">
                  <c:v>42867</c:v>
                </c:pt>
                <c:pt idx="29">
                  <c:v>42870</c:v>
                </c:pt>
                <c:pt idx="30">
                  <c:v>42871</c:v>
                </c:pt>
                <c:pt idx="31">
                  <c:v>42872</c:v>
                </c:pt>
                <c:pt idx="32">
                  <c:v>42873</c:v>
                </c:pt>
                <c:pt idx="33">
                  <c:v>42874</c:v>
                </c:pt>
                <c:pt idx="34">
                  <c:v>42877</c:v>
                </c:pt>
                <c:pt idx="35">
                  <c:v>42878</c:v>
                </c:pt>
                <c:pt idx="36">
                  <c:v>42879</c:v>
                </c:pt>
                <c:pt idx="37">
                  <c:v>42880</c:v>
                </c:pt>
                <c:pt idx="38">
                  <c:v>42881</c:v>
                </c:pt>
                <c:pt idx="39">
                  <c:v>42884</c:v>
                </c:pt>
                <c:pt idx="40">
                  <c:v>42885</c:v>
                </c:pt>
                <c:pt idx="41">
                  <c:v>42886</c:v>
                </c:pt>
                <c:pt idx="42">
                  <c:v>42887</c:v>
                </c:pt>
                <c:pt idx="43">
                  <c:v>42888</c:v>
                </c:pt>
                <c:pt idx="44">
                  <c:v>42891</c:v>
                </c:pt>
                <c:pt idx="45">
                  <c:v>42892</c:v>
                </c:pt>
                <c:pt idx="46">
                  <c:v>42893</c:v>
                </c:pt>
                <c:pt idx="47">
                  <c:v>42894</c:v>
                </c:pt>
                <c:pt idx="48">
                  <c:v>42895</c:v>
                </c:pt>
                <c:pt idx="49">
                  <c:v>42898</c:v>
                </c:pt>
                <c:pt idx="50">
                  <c:v>42899</c:v>
                </c:pt>
                <c:pt idx="51">
                  <c:v>42900</c:v>
                </c:pt>
                <c:pt idx="52">
                  <c:v>42901</c:v>
                </c:pt>
                <c:pt idx="53">
                  <c:v>42902</c:v>
                </c:pt>
                <c:pt idx="54">
                  <c:v>42905</c:v>
                </c:pt>
                <c:pt idx="55">
                  <c:v>42906</c:v>
                </c:pt>
                <c:pt idx="56">
                  <c:v>42907</c:v>
                </c:pt>
                <c:pt idx="57">
                  <c:v>42908</c:v>
                </c:pt>
                <c:pt idx="58">
                  <c:v>42909</c:v>
                </c:pt>
                <c:pt idx="59">
                  <c:v>42912</c:v>
                </c:pt>
                <c:pt idx="60">
                  <c:v>42913</c:v>
                </c:pt>
                <c:pt idx="61">
                  <c:v>42914</c:v>
                </c:pt>
                <c:pt idx="62">
                  <c:v>42915</c:v>
                </c:pt>
                <c:pt idx="63">
                  <c:v>42916</c:v>
                </c:pt>
              </c:numCache>
            </c:numRef>
          </c:cat>
          <c:val>
            <c:numRef>
              <c:f>[14]eurbid!$C$519:$C$582</c:f>
              <c:numCache>
                <c:formatCode>General</c:formatCode>
                <c:ptCount val="64"/>
                <c:pt idx="0">
                  <c:v>100.95</c:v>
                </c:pt>
                <c:pt idx="1">
                  <c:v>100.95</c:v>
                </c:pt>
                <c:pt idx="2">
                  <c:v>100.9</c:v>
                </c:pt>
                <c:pt idx="3">
                  <c:v>100.9</c:v>
                </c:pt>
                <c:pt idx="4">
                  <c:v>100.9</c:v>
                </c:pt>
                <c:pt idx="5">
                  <c:v>100.9</c:v>
                </c:pt>
                <c:pt idx="6">
                  <c:v>100.9</c:v>
                </c:pt>
                <c:pt idx="7">
                  <c:v>100.85</c:v>
                </c:pt>
                <c:pt idx="8">
                  <c:v>100.85</c:v>
                </c:pt>
                <c:pt idx="9">
                  <c:v>101.015</c:v>
                </c:pt>
                <c:pt idx="10">
                  <c:v>100.9</c:v>
                </c:pt>
                <c:pt idx="11">
                  <c:v>100.75</c:v>
                </c:pt>
                <c:pt idx="12">
                  <c:v>100.7</c:v>
                </c:pt>
                <c:pt idx="13">
                  <c:v>100.7</c:v>
                </c:pt>
                <c:pt idx="14">
                  <c:v>100.65</c:v>
                </c:pt>
                <c:pt idx="15">
                  <c:v>100.65</c:v>
                </c:pt>
                <c:pt idx="16">
                  <c:v>100.6</c:v>
                </c:pt>
                <c:pt idx="17">
                  <c:v>100.7</c:v>
                </c:pt>
                <c:pt idx="18">
                  <c:v>100.6</c:v>
                </c:pt>
                <c:pt idx="19">
                  <c:v>100.879</c:v>
                </c:pt>
                <c:pt idx="20">
                  <c:v>100.6</c:v>
                </c:pt>
                <c:pt idx="21">
                  <c:v>100.6</c:v>
                </c:pt>
                <c:pt idx="22">
                  <c:v>100.55</c:v>
                </c:pt>
                <c:pt idx="23">
                  <c:v>100.55</c:v>
                </c:pt>
                <c:pt idx="24">
                  <c:v>100.55</c:v>
                </c:pt>
                <c:pt idx="25">
                  <c:v>100.55</c:v>
                </c:pt>
                <c:pt idx="26">
                  <c:v>100.5</c:v>
                </c:pt>
                <c:pt idx="27">
                  <c:v>100.7</c:v>
                </c:pt>
                <c:pt idx="28">
                  <c:v>100.65</c:v>
                </c:pt>
                <c:pt idx="29">
                  <c:v>100.55</c:v>
                </c:pt>
                <c:pt idx="30">
                  <c:v>100.55</c:v>
                </c:pt>
                <c:pt idx="31">
                  <c:v>100.55</c:v>
                </c:pt>
                <c:pt idx="32">
                  <c:v>100.5</c:v>
                </c:pt>
                <c:pt idx="33">
                  <c:v>100.5</c:v>
                </c:pt>
                <c:pt idx="34">
                  <c:v>100.5</c:v>
                </c:pt>
                <c:pt idx="35">
                  <c:v>100.5</c:v>
                </c:pt>
                <c:pt idx="36">
                  <c:v>100.5</c:v>
                </c:pt>
                <c:pt idx="37">
                  <c:v>100.5</c:v>
                </c:pt>
                <c:pt idx="38">
                  <c:v>100.5</c:v>
                </c:pt>
                <c:pt idx="39">
                  <c:v>100.5</c:v>
                </c:pt>
                <c:pt idx="40">
                  <c:v>100.413</c:v>
                </c:pt>
                <c:pt idx="41">
                  <c:v>100.4</c:v>
                </c:pt>
                <c:pt idx="42">
                  <c:v>100.4</c:v>
                </c:pt>
                <c:pt idx="43">
                  <c:v>100.4</c:v>
                </c:pt>
                <c:pt idx="44">
                  <c:v>100.4</c:v>
                </c:pt>
                <c:pt idx="45">
                  <c:v>100.4</c:v>
                </c:pt>
                <c:pt idx="46">
                  <c:v>100.4</c:v>
                </c:pt>
                <c:pt idx="47">
                  <c:v>100.4</c:v>
                </c:pt>
                <c:pt idx="48">
                  <c:v>100.4</c:v>
                </c:pt>
                <c:pt idx="49">
                  <c:v>100.4</c:v>
                </c:pt>
                <c:pt idx="50">
                  <c:v>100.31</c:v>
                </c:pt>
                <c:pt idx="51">
                  <c:v>100.31</c:v>
                </c:pt>
                <c:pt idx="52">
                  <c:v>100.31</c:v>
                </c:pt>
                <c:pt idx="53">
                  <c:v>100.31</c:v>
                </c:pt>
                <c:pt idx="54">
                  <c:v>100.3</c:v>
                </c:pt>
                <c:pt idx="55">
                  <c:v>100.3</c:v>
                </c:pt>
                <c:pt idx="56">
                  <c:v>100.3</c:v>
                </c:pt>
                <c:pt idx="57">
                  <c:v>100.3</c:v>
                </c:pt>
                <c:pt idx="58">
                  <c:v>100.3</c:v>
                </c:pt>
                <c:pt idx="59">
                  <c:v>100.164</c:v>
                </c:pt>
                <c:pt idx="60">
                  <c:v>100.164</c:v>
                </c:pt>
                <c:pt idx="61">
                  <c:v>100.164</c:v>
                </c:pt>
                <c:pt idx="62">
                  <c:v>100.164</c:v>
                </c:pt>
                <c:pt idx="63">
                  <c:v>100.164</c:v>
                </c:pt>
              </c:numCache>
            </c:numRef>
          </c:val>
          <c:smooth val="1"/>
        </c:ser>
        <c:ser>
          <c:idx val="0"/>
          <c:order val="1"/>
          <c:tx>
            <c:v>продава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[14]eurbid!$B$519:$B$582</c:f>
              <c:numCache>
                <c:formatCode>General</c:formatCode>
                <c:ptCount val="64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42842</c:v>
                </c:pt>
                <c:pt idx="10">
                  <c:v>42843</c:v>
                </c:pt>
                <c:pt idx="11">
                  <c:v>42844</c:v>
                </c:pt>
                <c:pt idx="12">
                  <c:v>42845</c:v>
                </c:pt>
                <c:pt idx="13">
                  <c:v>42846</c:v>
                </c:pt>
                <c:pt idx="14">
                  <c:v>42849</c:v>
                </c:pt>
                <c:pt idx="15">
                  <c:v>42850</c:v>
                </c:pt>
                <c:pt idx="16">
                  <c:v>42851</c:v>
                </c:pt>
                <c:pt idx="17">
                  <c:v>42852</c:v>
                </c:pt>
                <c:pt idx="18">
                  <c:v>42853</c:v>
                </c:pt>
                <c:pt idx="19">
                  <c:v>42856</c:v>
                </c:pt>
                <c:pt idx="20">
                  <c:v>42857</c:v>
                </c:pt>
                <c:pt idx="21">
                  <c:v>42858</c:v>
                </c:pt>
                <c:pt idx="22">
                  <c:v>42859</c:v>
                </c:pt>
                <c:pt idx="23">
                  <c:v>42860</c:v>
                </c:pt>
                <c:pt idx="24">
                  <c:v>42863</c:v>
                </c:pt>
                <c:pt idx="25">
                  <c:v>42864</c:v>
                </c:pt>
                <c:pt idx="26">
                  <c:v>42865</c:v>
                </c:pt>
                <c:pt idx="27">
                  <c:v>42866</c:v>
                </c:pt>
                <c:pt idx="28">
                  <c:v>42867</c:v>
                </c:pt>
                <c:pt idx="29">
                  <c:v>42870</c:v>
                </c:pt>
                <c:pt idx="30">
                  <c:v>42871</c:v>
                </c:pt>
                <c:pt idx="31">
                  <c:v>42872</c:v>
                </c:pt>
                <c:pt idx="32">
                  <c:v>42873</c:v>
                </c:pt>
                <c:pt idx="33">
                  <c:v>42874</c:v>
                </c:pt>
                <c:pt idx="34">
                  <c:v>42877</c:v>
                </c:pt>
                <c:pt idx="35">
                  <c:v>42878</c:v>
                </c:pt>
                <c:pt idx="36">
                  <c:v>42879</c:v>
                </c:pt>
                <c:pt idx="37">
                  <c:v>42880</c:v>
                </c:pt>
                <c:pt idx="38">
                  <c:v>42881</c:v>
                </c:pt>
                <c:pt idx="39">
                  <c:v>42884</c:v>
                </c:pt>
                <c:pt idx="40">
                  <c:v>42885</c:v>
                </c:pt>
                <c:pt idx="41">
                  <c:v>42886</c:v>
                </c:pt>
                <c:pt idx="42">
                  <c:v>42887</c:v>
                </c:pt>
                <c:pt idx="43">
                  <c:v>42888</c:v>
                </c:pt>
                <c:pt idx="44">
                  <c:v>42891</c:v>
                </c:pt>
                <c:pt idx="45">
                  <c:v>42892</c:v>
                </c:pt>
                <c:pt idx="46">
                  <c:v>42893</c:v>
                </c:pt>
                <c:pt idx="47">
                  <c:v>42894</c:v>
                </c:pt>
                <c:pt idx="48">
                  <c:v>42895</c:v>
                </c:pt>
                <c:pt idx="49">
                  <c:v>42898</c:v>
                </c:pt>
                <c:pt idx="50">
                  <c:v>42899</c:v>
                </c:pt>
                <c:pt idx="51">
                  <c:v>42900</c:v>
                </c:pt>
                <c:pt idx="52">
                  <c:v>42901</c:v>
                </c:pt>
                <c:pt idx="53">
                  <c:v>42902</c:v>
                </c:pt>
                <c:pt idx="54">
                  <c:v>42905</c:v>
                </c:pt>
                <c:pt idx="55">
                  <c:v>42906</c:v>
                </c:pt>
                <c:pt idx="56">
                  <c:v>42907</c:v>
                </c:pt>
                <c:pt idx="57">
                  <c:v>42908</c:v>
                </c:pt>
                <c:pt idx="58">
                  <c:v>42909</c:v>
                </c:pt>
                <c:pt idx="59">
                  <c:v>42912</c:v>
                </c:pt>
                <c:pt idx="60">
                  <c:v>42913</c:v>
                </c:pt>
                <c:pt idx="61">
                  <c:v>42914</c:v>
                </c:pt>
                <c:pt idx="62">
                  <c:v>42915</c:v>
                </c:pt>
                <c:pt idx="63">
                  <c:v>42916</c:v>
                </c:pt>
              </c:numCache>
            </c:numRef>
          </c:cat>
          <c:val>
            <c:numRef>
              <c:f>[14]eurbid!$D$519:$D$582</c:f>
              <c:numCache>
                <c:formatCode>General</c:formatCode>
                <c:ptCount val="64"/>
                <c:pt idx="0">
                  <c:v>101.7</c:v>
                </c:pt>
                <c:pt idx="1">
                  <c:v>101.7</c:v>
                </c:pt>
                <c:pt idx="2">
                  <c:v>101.65</c:v>
                </c:pt>
                <c:pt idx="3">
                  <c:v>101.65</c:v>
                </c:pt>
                <c:pt idx="4">
                  <c:v>101.65</c:v>
                </c:pt>
                <c:pt idx="5">
                  <c:v>101.65</c:v>
                </c:pt>
                <c:pt idx="6">
                  <c:v>101.6</c:v>
                </c:pt>
                <c:pt idx="7">
                  <c:v>101.55</c:v>
                </c:pt>
                <c:pt idx="8">
                  <c:v>101.55</c:v>
                </c:pt>
                <c:pt idx="9">
                  <c:v>101.072</c:v>
                </c:pt>
                <c:pt idx="10">
                  <c:v>101.45</c:v>
                </c:pt>
                <c:pt idx="11">
                  <c:v>101.45</c:v>
                </c:pt>
                <c:pt idx="12">
                  <c:v>101.35</c:v>
                </c:pt>
                <c:pt idx="13">
                  <c:v>101.4</c:v>
                </c:pt>
                <c:pt idx="14">
                  <c:v>101.35</c:v>
                </c:pt>
                <c:pt idx="15">
                  <c:v>101.35</c:v>
                </c:pt>
                <c:pt idx="16">
                  <c:v>101.3</c:v>
                </c:pt>
                <c:pt idx="17">
                  <c:v>101.3</c:v>
                </c:pt>
                <c:pt idx="18">
                  <c:v>101.3</c:v>
                </c:pt>
                <c:pt idx="19">
                  <c:v>100.926</c:v>
                </c:pt>
                <c:pt idx="20">
                  <c:v>101.3</c:v>
                </c:pt>
                <c:pt idx="21">
                  <c:v>101.3</c:v>
                </c:pt>
                <c:pt idx="22">
                  <c:v>101.25</c:v>
                </c:pt>
                <c:pt idx="23">
                  <c:v>101.3</c:v>
                </c:pt>
                <c:pt idx="24">
                  <c:v>101.25</c:v>
                </c:pt>
                <c:pt idx="25">
                  <c:v>101.25</c:v>
                </c:pt>
                <c:pt idx="26">
                  <c:v>101.2</c:v>
                </c:pt>
                <c:pt idx="27">
                  <c:v>100.8</c:v>
                </c:pt>
                <c:pt idx="28">
                  <c:v>100.8</c:v>
                </c:pt>
                <c:pt idx="29">
                  <c:v>100.8</c:v>
                </c:pt>
                <c:pt idx="30">
                  <c:v>100.75</c:v>
                </c:pt>
                <c:pt idx="31">
                  <c:v>100.75</c:v>
                </c:pt>
                <c:pt idx="32">
                  <c:v>100.75</c:v>
                </c:pt>
                <c:pt idx="33">
                  <c:v>100.75</c:v>
                </c:pt>
                <c:pt idx="34">
                  <c:v>100.7</c:v>
                </c:pt>
                <c:pt idx="35">
                  <c:v>100.75</c:v>
                </c:pt>
                <c:pt idx="36">
                  <c:v>100.75</c:v>
                </c:pt>
                <c:pt idx="37">
                  <c:v>100.7</c:v>
                </c:pt>
                <c:pt idx="38">
                  <c:v>100.8</c:v>
                </c:pt>
                <c:pt idx="39">
                  <c:v>100.7</c:v>
                </c:pt>
                <c:pt idx="40">
                  <c:v>100.467</c:v>
                </c:pt>
                <c:pt idx="41">
                  <c:v>100.65</c:v>
                </c:pt>
                <c:pt idx="42">
                  <c:v>100.65</c:v>
                </c:pt>
                <c:pt idx="43">
                  <c:v>100.6</c:v>
                </c:pt>
                <c:pt idx="44">
                  <c:v>101</c:v>
                </c:pt>
                <c:pt idx="45">
                  <c:v>101</c:v>
                </c:pt>
                <c:pt idx="46">
                  <c:v>101</c:v>
                </c:pt>
                <c:pt idx="47">
                  <c:v>101</c:v>
                </c:pt>
                <c:pt idx="48">
                  <c:v>101</c:v>
                </c:pt>
                <c:pt idx="49">
                  <c:v>101</c:v>
                </c:pt>
                <c:pt idx="50">
                  <c:v>100.34</c:v>
                </c:pt>
                <c:pt idx="51">
                  <c:v>100.34</c:v>
                </c:pt>
                <c:pt idx="52">
                  <c:v>100.34</c:v>
                </c:pt>
                <c:pt idx="53">
                  <c:v>100.34</c:v>
                </c:pt>
                <c:pt idx="54">
                  <c:v>100.34</c:v>
                </c:pt>
                <c:pt idx="55">
                  <c:v>100.34</c:v>
                </c:pt>
                <c:pt idx="56">
                  <c:v>100.34</c:v>
                </c:pt>
                <c:pt idx="57">
                  <c:v>100.34</c:v>
                </c:pt>
                <c:pt idx="58">
                  <c:v>100.34</c:v>
                </c:pt>
                <c:pt idx="59">
                  <c:v>100.17</c:v>
                </c:pt>
                <c:pt idx="60">
                  <c:v>100.17</c:v>
                </c:pt>
                <c:pt idx="61">
                  <c:v>100.17</c:v>
                </c:pt>
                <c:pt idx="62">
                  <c:v>100.17</c:v>
                </c:pt>
                <c:pt idx="63">
                  <c:v>100.17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03744"/>
        <c:axId val="121012800"/>
      </c:lineChart>
      <c:catAx>
        <c:axId val="123103744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1012800"/>
        <c:crossesAt val="95"/>
        <c:auto val="0"/>
        <c:lblAlgn val="ctr"/>
        <c:lblOffset val="100"/>
        <c:tickLblSkip val="5"/>
        <c:tickMarkSkip val="10"/>
        <c:noMultiLvlLbl val="0"/>
      </c:catAx>
      <c:valAx>
        <c:axId val="121012800"/>
        <c:scaling>
          <c:orientation val="minMax"/>
          <c:max val="103"/>
          <c:min val="99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 sz="900"/>
                  <a:t>евро</a:t>
                </a:r>
              </a:p>
            </c:rich>
          </c:tx>
          <c:layout>
            <c:manualLayout>
              <c:xMode val="edge"/>
              <c:yMode val="edge"/>
              <c:x val="4.7186932849364795E-2"/>
              <c:y val="0.4149489947777146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3103744"/>
        <c:crosses val="autoZero"/>
        <c:crossBetween val="between"/>
        <c:majorUnit val="1"/>
        <c:minorUnit val="0.5"/>
      </c:valAx>
      <c:spPr>
        <a:solidFill>
          <a:srgbClr val="FFFFFF"/>
        </a:solidFill>
        <a:ln w="3175">
          <a:solidFill>
            <a:srgbClr val="000000">
              <a:alpha val="95000"/>
            </a:srgbClr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7379925925925928"/>
          <c:y val="0.91982999999999993"/>
          <c:w val="0.28493647912885656"/>
          <c:h val="5.6701030927835072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>
      <c:oddFooter>&amp;L&amp;"Arial,Bold"Изготвил: С. Яков
Проверил: С. Миткова</c:oddFooter>
    </c:headerFooter>
    <c:pageMargins b="1.2204724409448819" l="0.74803149606299213" r="0.74803149606299213" t="0.98425196850393704" header="0.51181102362204722" footer="0.5118110236220472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 sz="1100"/>
              <a:t>Котировки купува и продава на 10 годишната емисия</a:t>
            </a:r>
            <a:r>
              <a:rPr lang="bg-BG" sz="1100" baseline="0"/>
              <a:t> български </a:t>
            </a:r>
            <a:r>
              <a:rPr lang="bg-BG" sz="1100"/>
              <a:t>еврооблигации 
</a:t>
            </a:r>
          </a:p>
        </c:rich>
      </c:tx>
      <c:layout>
        <c:manualLayout>
          <c:xMode val="edge"/>
          <c:yMode val="edge"/>
          <c:x val="0.15124016938898971"/>
          <c:y val="3.86597938144329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6333938294010888"/>
          <c:y val="0.213917794979506"/>
          <c:w val="0.76225045372050815"/>
          <c:h val="0.48711401507381485"/>
        </c:manualLayout>
      </c:layout>
      <c:lineChart>
        <c:grouping val="standard"/>
        <c:varyColors val="0"/>
        <c:ser>
          <c:idx val="1"/>
          <c:order val="0"/>
          <c:tx>
            <c:v>купува</c:v>
          </c:tx>
          <c:spPr>
            <a:ln w="12700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</c:spPr>
          <c:marker>
            <c:symbol val="none"/>
          </c:marker>
          <c:dPt>
            <c:idx val="5"/>
            <c:bubble3D val="0"/>
            <c:spPr>
              <a:ln w="9525">
                <a:solidFill>
                  <a:schemeClr val="accent2">
                    <a:shade val="95000"/>
                    <a:satMod val="105000"/>
                  </a:schemeClr>
                </a:solidFill>
                <a:prstDash val="solid"/>
              </a:ln>
            </c:spPr>
          </c:dPt>
          <c:cat>
            <c:numRef>
              <c:f>[15]eurbid!$B$525:$B$589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[15]eurbid!$C$525:$C$589</c:f>
              <c:numCache>
                <c:formatCode>General</c:formatCode>
                <c:ptCount val="65"/>
                <c:pt idx="0">
                  <c:v>110.4</c:v>
                </c:pt>
                <c:pt idx="1">
                  <c:v>110.5</c:v>
                </c:pt>
                <c:pt idx="2">
                  <c:v>110.45</c:v>
                </c:pt>
                <c:pt idx="3">
                  <c:v>110.5</c:v>
                </c:pt>
                <c:pt idx="4">
                  <c:v>110.65</c:v>
                </c:pt>
                <c:pt idx="5">
                  <c:v>110.55</c:v>
                </c:pt>
                <c:pt idx="6">
                  <c:v>110.55</c:v>
                </c:pt>
                <c:pt idx="7">
                  <c:v>110.84699999999999</c:v>
                </c:pt>
                <c:pt idx="8">
                  <c:v>110.6</c:v>
                </c:pt>
                <c:pt idx="9">
                  <c:v>110.88800000000001</c:v>
                </c:pt>
                <c:pt idx="10">
                  <c:v>110.93</c:v>
                </c:pt>
                <c:pt idx="11">
                  <c:v>111.093</c:v>
                </c:pt>
                <c:pt idx="12">
                  <c:v>110.65</c:v>
                </c:pt>
                <c:pt idx="13">
                  <c:v>110.35</c:v>
                </c:pt>
                <c:pt idx="14">
                  <c:v>110.3</c:v>
                </c:pt>
                <c:pt idx="15">
                  <c:v>110</c:v>
                </c:pt>
                <c:pt idx="16">
                  <c:v>109.9</c:v>
                </c:pt>
                <c:pt idx="17">
                  <c:v>110.17</c:v>
                </c:pt>
                <c:pt idx="18">
                  <c:v>109.9</c:v>
                </c:pt>
                <c:pt idx="19">
                  <c:v>109.81</c:v>
                </c:pt>
                <c:pt idx="20">
                  <c:v>110.252</c:v>
                </c:pt>
                <c:pt idx="21">
                  <c:v>110.36</c:v>
                </c:pt>
                <c:pt idx="22">
                  <c:v>110.18</c:v>
                </c:pt>
                <c:pt idx="23">
                  <c:v>110</c:v>
                </c:pt>
                <c:pt idx="24">
                  <c:v>110</c:v>
                </c:pt>
                <c:pt idx="25">
                  <c:v>109.8</c:v>
                </c:pt>
                <c:pt idx="26">
                  <c:v>109.9</c:v>
                </c:pt>
                <c:pt idx="27">
                  <c:v>109.8</c:v>
                </c:pt>
                <c:pt idx="28">
                  <c:v>110.251</c:v>
                </c:pt>
                <c:pt idx="29">
                  <c:v>110.27200000000001</c:v>
                </c:pt>
                <c:pt idx="30">
                  <c:v>110.197</c:v>
                </c:pt>
                <c:pt idx="31">
                  <c:v>110.093</c:v>
                </c:pt>
                <c:pt idx="32">
                  <c:v>110.371</c:v>
                </c:pt>
                <c:pt idx="33">
                  <c:v>110.483</c:v>
                </c:pt>
                <c:pt idx="34">
                  <c:v>110.40900000000001</c:v>
                </c:pt>
                <c:pt idx="35">
                  <c:v>110.407</c:v>
                </c:pt>
                <c:pt idx="36">
                  <c:v>110.333</c:v>
                </c:pt>
                <c:pt idx="37">
                  <c:v>110.458</c:v>
                </c:pt>
                <c:pt idx="38">
                  <c:v>110.45399999999999</c:v>
                </c:pt>
                <c:pt idx="39">
                  <c:v>110.575</c:v>
                </c:pt>
                <c:pt idx="40">
                  <c:v>110.593</c:v>
                </c:pt>
                <c:pt idx="41">
                  <c:v>110.587</c:v>
                </c:pt>
                <c:pt idx="42">
                  <c:v>110.541</c:v>
                </c:pt>
                <c:pt idx="43">
                  <c:v>110.974</c:v>
                </c:pt>
                <c:pt idx="44">
                  <c:v>111.101</c:v>
                </c:pt>
                <c:pt idx="45">
                  <c:v>111</c:v>
                </c:pt>
                <c:pt idx="46">
                  <c:v>111</c:v>
                </c:pt>
                <c:pt idx="47">
                  <c:v>111</c:v>
                </c:pt>
                <c:pt idx="48">
                  <c:v>111</c:v>
                </c:pt>
                <c:pt idx="49">
                  <c:v>111</c:v>
                </c:pt>
                <c:pt idx="50">
                  <c:v>111.81399999999999</c:v>
                </c:pt>
                <c:pt idx="51">
                  <c:v>111.65</c:v>
                </c:pt>
                <c:pt idx="52">
                  <c:v>111.65</c:v>
                </c:pt>
                <c:pt idx="53">
                  <c:v>111.828</c:v>
                </c:pt>
                <c:pt idx="54">
                  <c:v>111.827</c:v>
                </c:pt>
                <c:pt idx="55">
                  <c:v>111.7</c:v>
                </c:pt>
                <c:pt idx="56">
                  <c:v>111.75</c:v>
                </c:pt>
                <c:pt idx="57">
                  <c:v>111.7</c:v>
                </c:pt>
                <c:pt idx="58">
                  <c:v>111.7</c:v>
                </c:pt>
                <c:pt idx="59">
                  <c:v>111.7</c:v>
                </c:pt>
                <c:pt idx="60">
                  <c:v>111.75</c:v>
                </c:pt>
                <c:pt idx="61">
                  <c:v>111.75</c:v>
                </c:pt>
                <c:pt idx="62">
                  <c:v>111.75</c:v>
                </c:pt>
                <c:pt idx="63">
                  <c:v>111.75</c:v>
                </c:pt>
                <c:pt idx="64">
                  <c:v>111.75</c:v>
                </c:pt>
              </c:numCache>
            </c:numRef>
          </c:val>
          <c:smooth val="1"/>
        </c:ser>
        <c:ser>
          <c:idx val="0"/>
          <c:order val="1"/>
          <c:tx>
            <c:v>продава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[15]eurbid!$B$525:$B$589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[15]eurbid!$D$525:$D$589</c:f>
              <c:numCache>
                <c:formatCode>General</c:formatCode>
                <c:ptCount val="65"/>
                <c:pt idx="0">
                  <c:v>111.45</c:v>
                </c:pt>
                <c:pt idx="1">
                  <c:v>111.6</c:v>
                </c:pt>
                <c:pt idx="2">
                  <c:v>111.7</c:v>
                </c:pt>
                <c:pt idx="3">
                  <c:v>111.75</c:v>
                </c:pt>
                <c:pt idx="4">
                  <c:v>112.05</c:v>
                </c:pt>
                <c:pt idx="5">
                  <c:v>111.75</c:v>
                </c:pt>
                <c:pt idx="6">
                  <c:v>111.7</c:v>
                </c:pt>
                <c:pt idx="7">
                  <c:v>111.218</c:v>
                </c:pt>
                <c:pt idx="8">
                  <c:v>111.8</c:v>
                </c:pt>
                <c:pt idx="9">
                  <c:v>111.259</c:v>
                </c:pt>
                <c:pt idx="10">
                  <c:v>111.301</c:v>
                </c:pt>
                <c:pt idx="11">
                  <c:v>111.465</c:v>
                </c:pt>
                <c:pt idx="12">
                  <c:v>111.8</c:v>
                </c:pt>
                <c:pt idx="13">
                  <c:v>111.5</c:v>
                </c:pt>
                <c:pt idx="14">
                  <c:v>111.45</c:v>
                </c:pt>
                <c:pt idx="15">
                  <c:v>111.25</c:v>
                </c:pt>
                <c:pt idx="16">
                  <c:v>111.15</c:v>
                </c:pt>
                <c:pt idx="17">
                  <c:v>110.62</c:v>
                </c:pt>
                <c:pt idx="18">
                  <c:v>111.09</c:v>
                </c:pt>
                <c:pt idx="19">
                  <c:v>111.09</c:v>
                </c:pt>
                <c:pt idx="20">
                  <c:v>110.619</c:v>
                </c:pt>
                <c:pt idx="21">
                  <c:v>110.8</c:v>
                </c:pt>
                <c:pt idx="22">
                  <c:v>110.62</c:v>
                </c:pt>
                <c:pt idx="23">
                  <c:v>111.05</c:v>
                </c:pt>
                <c:pt idx="24">
                  <c:v>111.05</c:v>
                </c:pt>
                <c:pt idx="25">
                  <c:v>110.99</c:v>
                </c:pt>
                <c:pt idx="26">
                  <c:v>110.94</c:v>
                </c:pt>
                <c:pt idx="27">
                  <c:v>110.94</c:v>
                </c:pt>
                <c:pt idx="28">
                  <c:v>110.616</c:v>
                </c:pt>
                <c:pt idx="29">
                  <c:v>110.637</c:v>
                </c:pt>
                <c:pt idx="30">
                  <c:v>110.562</c:v>
                </c:pt>
                <c:pt idx="31">
                  <c:v>110.45699999999999</c:v>
                </c:pt>
                <c:pt idx="32">
                  <c:v>110.736</c:v>
                </c:pt>
                <c:pt idx="33">
                  <c:v>110.848</c:v>
                </c:pt>
                <c:pt idx="34">
                  <c:v>110.774</c:v>
                </c:pt>
                <c:pt idx="35">
                  <c:v>110.77200000000001</c:v>
                </c:pt>
                <c:pt idx="36">
                  <c:v>110.697</c:v>
                </c:pt>
                <c:pt idx="37">
                  <c:v>110.82299999999999</c:v>
                </c:pt>
                <c:pt idx="38">
                  <c:v>110.818</c:v>
                </c:pt>
                <c:pt idx="39">
                  <c:v>110.94</c:v>
                </c:pt>
                <c:pt idx="40">
                  <c:v>110.95699999999999</c:v>
                </c:pt>
                <c:pt idx="41">
                  <c:v>110.95099999999999</c:v>
                </c:pt>
                <c:pt idx="42">
                  <c:v>110.905</c:v>
                </c:pt>
                <c:pt idx="43">
                  <c:v>111.339</c:v>
                </c:pt>
                <c:pt idx="44">
                  <c:v>111.467</c:v>
                </c:pt>
                <c:pt idx="45">
                  <c:v>111.75</c:v>
                </c:pt>
                <c:pt idx="46">
                  <c:v>111.75</c:v>
                </c:pt>
                <c:pt idx="47">
                  <c:v>111.75</c:v>
                </c:pt>
                <c:pt idx="48">
                  <c:v>111.75</c:v>
                </c:pt>
                <c:pt idx="49">
                  <c:v>111.75</c:v>
                </c:pt>
                <c:pt idx="50">
                  <c:v>112.182</c:v>
                </c:pt>
                <c:pt idx="51">
                  <c:v>112.05</c:v>
                </c:pt>
                <c:pt idx="52">
                  <c:v>112.05</c:v>
                </c:pt>
                <c:pt idx="53">
                  <c:v>112.19499999999999</c:v>
                </c:pt>
                <c:pt idx="54">
                  <c:v>112.194</c:v>
                </c:pt>
                <c:pt idx="55">
                  <c:v>112.3</c:v>
                </c:pt>
                <c:pt idx="56">
                  <c:v>112.116</c:v>
                </c:pt>
                <c:pt idx="57">
                  <c:v>112.3</c:v>
                </c:pt>
                <c:pt idx="58">
                  <c:v>112.3</c:v>
                </c:pt>
                <c:pt idx="59">
                  <c:v>112.3</c:v>
                </c:pt>
                <c:pt idx="60">
                  <c:v>112.29</c:v>
                </c:pt>
                <c:pt idx="61">
                  <c:v>112.29</c:v>
                </c:pt>
                <c:pt idx="62">
                  <c:v>112.29</c:v>
                </c:pt>
                <c:pt idx="63">
                  <c:v>112.29</c:v>
                </c:pt>
                <c:pt idx="64">
                  <c:v>112.29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98080"/>
        <c:axId val="121016832"/>
      </c:lineChart>
      <c:catAx>
        <c:axId val="122798080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1016832"/>
        <c:crossesAt val="85"/>
        <c:auto val="0"/>
        <c:lblAlgn val="ctr"/>
        <c:lblOffset val="100"/>
        <c:tickLblSkip val="5"/>
        <c:tickMarkSkip val="10"/>
        <c:noMultiLvlLbl val="0"/>
      </c:catAx>
      <c:valAx>
        <c:axId val="121016832"/>
        <c:scaling>
          <c:orientation val="minMax"/>
          <c:max val="116"/>
          <c:min val="10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 sz="900"/>
                  <a:t>евро</a:t>
                </a:r>
              </a:p>
            </c:rich>
          </c:tx>
          <c:layout>
            <c:manualLayout>
              <c:xMode val="edge"/>
              <c:yMode val="edge"/>
              <c:x val="4.7186932849364795E-2"/>
              <c:y val="0.4149489947777146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2798080"/>
        <c:crosses val="autoZero"/>
        <c:crossBetween val="between"/>
        <c:majorUnit val="2.5"/>
        <c:minorUnit val="0.5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4087333333333331"/>
          <c:y val="0.91277444444444433"/>
          <c:w val="0.28493647912885656"/>
          <c:h val="5.6701030927835072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>
      <c:oddFooter>&amp;L&amp;"Arial,Bold"Изготвил: С. Яков
Проверил: С. Миткова</c:oddFooter>
    </c:headerFooter>
    <c:pageMargins b="1.2204724409448819" l="0.74803149606299213" r="0.74803149606299213" t="0.98425196850393704" header="0.51181102362204722" footer="0.51181102362204722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 sz="1100"/>
              <a:t>Котировки купува и продава на </a:t>
            </a:r>
            <a:r>
              <a:rPr lang="en-US" sz="1100"/>
              <a:t>7</a:t>
            </a:r>
            <a:r>
              <a:rPr lang="bg-BG" sz="1100"/>
              <a:t> годишните емисии</a:t>
            </a:r>
            <a:r>
              <a:rPr lang="bg-BG" sz="1100" baseline="0"/>
              <a:t> български </a:t>
            </a:r>
            <a:r>
              <a:rPr lang="bg-BG" sz="1100"/>
              <a:t>еврооблигации</a:t>
            </a:r>
            <a:r>
              <a:rPr lang="en-US" sz="1100" baseline="0"/>
              <a:t> </a:t>
            </a:r>
            <a:r>
              <a:rPr lang="bg-BG" sz="1100" baseline="0"/>
              <a:t>емитирани през</a:t>
            </a:r>
            <a:r>
              <a:rPr lang="bg-BG" sz="1100"/>
              <a:t> 2015 и 2016 г.
</a:t>
            </a:r>
          </a:p>
        </c:rich>
      </c:tx>
      <c:layout>
        <c:manualLayout>
          <c:xMode val="edge"/>
          <c:yMode val="edge"/>
          <c:x val="0.15124009653592063"/>
          <c:y val="3.865958615638161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6333938294010888"/>
          <c:y val="0.213917794979506"/>
          <c:w val="0.76225045372050815"/>
          <c:h val="0.48711401507381485"/>
        </c:manualLayout>
      </c:layout>
      <c:lineChart>
        <c:grouping val="standard"/>
        <c:varyColors val="0"/>
        <c:ser>
          <c:idx val="1"/>
          <c:order val="0"/>
          <c:tx>
            <c:v>купува 2015</c:v>
          </c:tx>
          <c:spPr>
            <a:ln w="12700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</c:spPr>
          <c:marker>
            <c:symbol val="none"/>
          </c:marker>
          <c:dPt>
            <c:idx val="5"/>
            <c:bubble3D val="0"/>
            <c:spPr>
              <a:ln w="9525">
                <a:solidFill>
                  <a:schemeClr val="accent2">
                    <a:shade val="95000"/>
                    <a:satMod val="105000"/>
                  </a:schemeClr>
                </a:solidFill>
                <a:prstDash val="solid"/>
              </a:ln>
            </c:spPr>
          </c:dPt>
          <c:cat>
            <c:numRef>
              <c:f>[16]eurbid!$B$526:$B$590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[16]eurbid!$C$526:$C$590</c:f>
              <c:numCache>
                <c:formatCode>General</c:formatCode>
                <c:ptCount val="65"/>
                <c:pt idx="0">
                  <c:v>105.5</c:v>
                </c:pt>
                <c:pt idx="1">
                  <c:v>105.5</c:v>
                </c:pt>
                <c:pt idx="2">
                  <c:v>105.5</c:v>
                </c:pt>
                <c:pt idx="3">
                  <c:v>105.5</c:v>
                </c:pt>
                <c:pt idx="4">
                  <c:v>105.5</c:v>
                </c:pt>
                <c:pt idx="5">
                  <c:v>105.5</c:v>
                </c:pt>
                <c:pt idx="6">
                  <c:v>105.5</c:v>
                </c:pt>
                <c:pt idx="7">
                  <c:v>105.5</c:v>
                </c:pt>
                <c:pt idx="8">
                  <c:v>105.5</c:v>
                </c:pt>
                <c:pt idx="9">
                  <c:v>106.358</c:v>
                </c:pt>
                <c:pt idx="10">
                  <c:v>106.358</c:v>
                </c:pt>
                <c:pt idx="11">
                  <c:v>105.5</c:v>
                </c:pt>
                <c:pt idx="12">
                  <c:v>105.5</c:v>
                </c:pt>
                <c:pt idx="13">
                  <c:v>106.3</c:v>
                </c:pt>
                <c:pt idx="14">
                  <c:v>106.35</c:v>
                </c:pt>
                <c:pt idx="15">
                  <c:v>105.5</c:v>
                </c:pt>
                <c:pt idx="16">
                  <c:v>106.3</c:v>
                </c:pt>
                <c:pt idx="17">
                  <c:v>106.54</c:v>
                </c:pt>
                <c:pt idx="18">
                  <c:v>106.3</c:v>
                </c:pt>
                <c:pt idx="19">
                  <c:v>106.3</c:v>
                </c:pt>
                <c:pt idx="20">
                  <c:v>106.477</c:v>
                </c:pt>
                <c:pt idx="21">
                  <c:v>106.65</c:v>
                </c:pt>
                <c:pt idx="22">
                  <c:v>106.56</c:v>
                </c:pt>
                <c:pt idx="23">
                  <c:v>106.489</c:v>
                </c:pt>
                <c:pt idx="24">
                  <c:v>106.3</c:v>
                </c:pt>
                <c:pt idx="25">
                  <c:v>106.3</c:v>
                </c:pt>
                <c:pt idx="26">
                  <c:v>106.3</c:v>
                </c:pt>
                <c:pt idx="27">
                  <c:v>106.48699999999999</c:v>
                </c:pt>
                <c:pt idx="28">
                  <c:v>106.672</c:v>
                </c:pt>
                <c:pt idx="29">
                  <c:v>106.61799999999999</c:v>
                </c:pt>
                <c:pt idx="30">
                  <c:v>106.3</c:v>
                </c:pt>
                <c:pt idx="31">
                  <c:v>106.5</c:v>
                </c:pt>
                <c:pt idx="32">
                  <c:v>106.759</c:v>
                </c:pt>
                <c:pt idx="33">
                  <c:v>106.55</c:v>
                </c:pt>
                <c:pt idx="34">
                  <c:v>106.65</c:v>
                </c:pt>
                <c:pt idx="35">
                  <c:v>106.59</c:v>
                </c:pt>
                <c:pt idx="36">
                  <c:v>106.64700000000001</c:v>
                </c:pt>
                <c:pt idx="37">
                  <c:v>106.702</c:v>
                </c:pt>
                <c:pt idx="38">
                  <c:v>106.706</c:v>
                </c:pt>
                <c:pt idx="39">
                  <c:v>106.8</c:v>
                </c:pt>
                <c:pt idx="40">
                  <c:v>106.5</c:v>
                </c:pt>
                <c:pt idx="41">
                  <c:v>106.834</c:v>
                </c:pt>
                <c:pt idx="42">
                  <c:v>106.926</c:v>
                </c:pt>
                <c:pt idx="43">
                  <c:v>106.919</c:v>
                </c:pt>
                <c:pt idx="44">
                  <c:v>106.95</c:v>
                </c:pt>
                <c:pt idx="45">
                  <c:v>107.26</c:v>
                </c:pt>
                <c:pt idx="46">
                  <c:v>107.22799999999999</c:v>
                </c:pt>
                <c:pt idx="47">
                  <c:v>107</c:v>
                </c:pt>
                <c:pt idx="48">
                  <c:v>107</c:v>
                </c:pt>
                <c:pt idx="49">
                  <c:v>107</c:v>
                </c:pt>
                <c:pt idx="50">
                  <c:v>107</c:v>
                </c:pt>
                <c:pt idx="51">
                  <c:v>107.25</c:v>
                </c:pt>
                <c:pt idx="52">
                  <c:v>107.435</c:v>
                </c:pt>
                <c:pt idx="53">
                  <c:v>107.38500000000001</c:v>
                </c:pt>
                <c:pt idx="54">
                  <c:v>107.35299999999999</c:v>
                </c:pt>
                <c:pt idx="55">
                  <c:v>107.25</c:v>
                </c:pt>
                <c:pt idx="56">
                  <c:v>107.25</c:v>
                </c:pt>
                <c:pt idx="57">
                  <c:v>107.25</c:v>
                </c:pt>
                <c:pt idx="58">
                  <c:v>107.25</c:v>
                </c:pt>
                <c:pt idx="59">
                  <c:v>107.357</c:v>
                </c:pt>
                <c:pt idx="60">
                  <c:v>107.38</c:v>
                </c:pt>
                <c:pt idx="61">
                  <c:v>107.337</c:v>
                </c:pt>
                <c:pt idx="62">
                  <c:v>107.38</c:v>
                </c:pt>
                <c:pt idx="63">
                  <c:v>107.306</c:v>
                </c:pt>
                <c:pt idx="64">
                  <c:v>107.38</c:v>
                </c:pt>
              </c:numCache>
            </c:numRef>
          </c:val>
          <c:smooth val="1"/>
        </c:ser>
        <c:ser>
          <c:idx val="0"/>
          <c:order val="1"/>
          <c:tx>
            <c:v>продава 2015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[16]eurbid!$B$526:$B$590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[16]eurbid!$D$526:$D$590</c:f>
              <c:numCache>
                <c:formatCode>General</c:formatCode>
                <c:ptCount val="65"/>
                <c:pt idx="0">
                  <c:v>106.25</c:v>
                </c:pt>
                <c:pt idx="1">
                  <c:v>106.25</c:v>
                </c:pt>
                <c:pt idx="2">
                  <c:v>106.25</c:v>
                </c:pt>
                <c:pt idx="3">
                  <c:v>106.25</c:v>
                </c:pt>
                <c:pt idx="4">
                  <c:v>106.25</c:v>
                </c:pt>
                <c:pt idx="5">
                  <c:v>106.25</c:v>
                </c:pt>
                <c:pt idx="6">
                  <c:v>106.25</c:v>
                </c:pt>
                <c:pt idx="7">
                  <c:v>106.25</c:v>
                </c:pt>
                <c:pt idx="8">
                  <c:v>106.25</c:v>
                </c:pt>
                <c:pt idx="9">
                  <c:v>106.76</c:v>
                </c:pt>
                <c:pt idx="10">
                  <c:v>106.76</c:v>
                </c:pt>
                <c:pt idx="11">
                  <c:v>106.25</c:v>
                </c:pt>
                <c:pt idx="12">
                  <c:v>106.25</c:v>
                </c:pt>
                <c:pt idx="13">
                  <c:v>107.15</c:v>
                </c:pt>
                <c:pt idx="14">
                  <c:v>107.15</c:v>
                </c:pt>
                <c:pt idx="15">
                  <c:v>106.25</c:v>
                </c:pt>
                <c:pt idx="16">
                  <c:v>107.15</c:v>
                </c:pt>
                <c:pt idx="17">
                  <c:v>106.94</c:v>
                </c:pt>
                <c:pt idx="18">
                  <c:v>107.15</c:v>
                </c:pt>
                <c:pt idx="19">
                  <c:v>107.2</c:v>
                </c:pt>
                <c:pt idx="20">
                  <c:v>106.877</c:v>
                </c:pt>
                <c:pt idx="21">
                  <c:v>107.05</c:v>
                </c:pt>
                <c:pt idx="22">
                  <c:v>106.96</c:v>
                </c:pt>
                <c:pt idx="23">
                  <c:v>106.88800000000001</c:v>
                </c:pt>
                <c:pt idx="24">
                  <c:v>107.15</c:v>
                </c:pt>
                <c:pt idx="25">
                  <c:v>107.25</c:v>
                </c:pt>
                <c:pt idx="26">
                  <c:v>107.2</c:v>
                </c:pt>
                <c:pt idx="27">
                  <c:v>106.88500000000001</c:v>
                </c:pt>
                <c:pt idx="28">
                  <c:v>107.07</c:v>
                </c:pt>
                <c:pt idx="29">
                  <c:v>107.01600000000001</c:v>
                </c:pt>
                <c:pt idx="30">
                  <c:v>107.15</c:v>
                </c:pt>
                <c:pt idx="31">
                  <c:v>106.9</c:v>
                </c:pt>
                <c:pt idx="32">
                  <c:v>107.157</c:v>
                </c:pt>
                <c:pt idx="33">
                  <c:v>106.85</c:v>
                </c:pt>
                <c:pt idx="34">
                  <c:v>106.9</c:v>
                </c:pt>
                <c:pt idx="35">
                  <c:v>106.986</c:v>
                </c:pt>
                <c:pt idx="36">
                  <c:v>107.04300000000001</c:v>
                </c:pt>
                <c:pt idx="37">
                  <c:v>107.098</c:v>
                </c:pt>
                <c:pt idx="38">
                  <c:v>107.101</c:v>
                </c:pt>
                <c:pt idx="39">
                  <c:v>107.196</c:v>
                </c:pt>
                <c:pt idx="40">
                  <c:v>107.4</c:v>
                </c:pt>
                <c:pt idx="41">
                  <c:v>107.229</c:v>
                </c:pt>
                <c:pt idx="42">
                  <c:v>107.322</c:v>
                </c:pt>
                <c:pt idx="43">
                  <c:v>107.31399999999999</c:v>
                </c:pt>
                <c:pt idx="44">
                  <c:v>107.4</c:v>
                </c:pt>
                <c:pt idx="45">
                  <c:v>107.65600000000001</c:v>
                </c:pt>
                <c:pt idx="46">
                  <c:v>107.574</c:v>
                </c:pt>
                <c:pt idx="47">
                  <c:v>107.75</c:v>
                </c:pt>
                <c:pt idx="48">
                  <c:v>107.75</c:v>
                </c:pt>
                <c:pt idx="49">
                  <c:v>107.75</c:v>
                </c:pt>
                <c:pt idx="50">
                  <c:v>107.75</c:v>
                </c:pt>
                <c:pt idx="51">
                  <c:v>107.55</c:v>
                </c:pt>
                <c:pt idx="52">
                  <c:v>107.78</c:v>
                </c:pt>
                <c:pt idx="53">
                  <c:v>107.73</c:v>
                </c:pt>
                <c:pt idx="54">
                  <c:v>107.697</c:v>
                </c:pt>
                <c:pt idx="55">
                  <c:v>108</c:v>
                </c:pt>
                <c:pt idx="56">
                  <c:v>108</c:v>
                </c:pt>
                <c:pt idx="57">
                  <c:v>108</c:v>
                </c:pt>
                <c:pt idx="58">
                  <c:v>108</c:v>
                </c:pt>
                <c:pt idx="59">
                  <c:v>107.7</c:v>
                </c:pt>
                <c:pt idx="60">
                  <c:v>107.78</c:v>
                </c:pt>
                <c:pt idx="61">
                  <c:v>107.68</c:v>
                </c:pt>
                <c:pt idx="62">
                  <c:v>107.78</c:v>
                </c:pt>
                <c:pt idx="63">
                  <c:v>107.648</c:v>
                </c:pt>
                <c:pt idx="64">
                  <c:v>107.78</c:v>
                </c:pt>
              </c:numCache>
            </c:numRef>
          </c:val>
          <c:smooth val="0"/>
        </c:ser>
        <c:ser>
          <c:idx val="2"/>
          <c:order val="2"/>
          <c:tx>
            <c:v>купува 2016</c:v>
          </c:tx>
          <c:spPr>
            <a:ln w="25400">
              <a:solidFill>
                <a:srgbClr val="00B050"/>
              </a:solidFill>
              <a:prstDash val="sysDash"/>
            </a:ln>
          </c:spPr>
          <c:marker>
            <c:symbol val="none"/>
          </c:marker>
          <c:cat>
            <c:numRef>
              <c:f>[16]eurbid!$B$526:$B$590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[16]eurbid!$E$526:$E$590</c:f>
              <c:numCache>
                <c:formatCode>General</c:formatCode>
                <c:ptCount val="65"/>
                <c:pt idx="0">
                  <c:v>104.953</c:v>
                </c:pt>
                <c:pt idx="1">
                  <c:v>105.33</c:v>
                </c:pt>
                <c:pt idx="2">
                  <c:v>105.43</c:v>
                </c:pt>
                <c:pt idx="3">
                  <c:v>105.2</c:v>
                </c:pt>
                <c:pt idx="4">
                  <c:v>105.24299999999999</c:v>
                </c:pt>
                <c:pt idx="5">
                  <c:v>105.41</c:v>
                </c:pt>
                <c:pt idx="6">
                  <c:v>105.44</c:v>
                </c:pt>
                <c:pt idx="7">
                  <c:v>105.27200000000001</c:v>
                </c:pt>
                <c:pt idx="8">
                  <c:v>105.191</c:v>
                </c:pt>
                <c:pt idx="9">
                  <c:v>105.212</c:v>
                </c:pt>
                <c:pt idx="10">
                  <c:v>105.212</c:v>
                </c:pt>
                <c:pt idx="11">
                  <c:v>105.351</c:v>
                </c:pt>
                <c:pt idx="12">
                  <c:v>105.34</c:v>
                </c:pt>
                <c:pt idx="13">
                  <c:v>105.17</c:v>
                </c:pt>
                <c:pt idx="14">
                  <c:v>105.07</c:v>
                </c:pt>
                <c:pt idx="15">
                  <c:v>105.02</c:v>
                </c:pt>
                <c:pt idx="16">
                  <c:v>104.71</c:v>
                </c:pt>
                <c:pt idx="17">
                  <c:v>104.94</c:v>
                </c:pt>
                <c:pt idx="18">
                  <c:v>105.23</c:v>
                </c:pt>
                <c:pt idx="19">
                  <c:v>105.11</c:v>
                </c:pt>
                <c:pt idx="20">
                  <c:v>105.13800000000001</c:v>
                </c:pt>
                <c:pt idx="21">
                  <c:v>105.23</c:v>
                </c:pt>
                <c:pt idx="22">
                  <c:v>104.95</c:v>
                </c:pt>
                <c:pt idx="23">
                  <c:v>105.29600000000001</c:v>
                </c:pt>
                <c:pt idx="24">
                  <c:v>105.413</c:v>
                </c:pt>
                <c:pt idx="25">
                  <c:v>105.4</c:v>
                </c:pt>
                <c:pt idx="26">
                  <c:v>105.375</c:v>
                </c:pt>
                <c:pt idx="27">
                  <c:v>105.227</c:v>
                </c:pt>
                <c:pt idx="28">
                  <c:v>105.369</c:v>
                </c:pt>
                <c:pt idx="29">
                  <c:v>105.401</c:v>
                </c:pt>
                <c:pt idx="30">
                  <c:v>105.40900000000001</c:v>
                </c:pt>
                <c:pt idx="31">
                  <c:v>105.33799999999999</c:v>
                </c:pt>
                <c:pt idx="32">
                  <c:v>105.57</c:v>
                </c:pt>
                <c:pt idx="33">
                  <c:v>105.28100000000001</c:v>
                </c:pt>
                <c:pt idx="34">
                  <c:v>105.40600000000001</c:v>
                </c:pt>
                <c:pt idx="35">
                  <c:v>105.51</c:v>
                </c:pt>
                <c:pt idx="36">
                  <c:v>105.40600000000001</c:v>
                </c:pt>
                <c:pt idx="37">
                  <c:v>105.52200000000001</c:v>
                </c:pt>
                <c:pt idx="38">
                  <c:v>105.568</c:v>
                </c:pt>
                <c:pt idx="39">
                  <c:v>105.637</c:v>
                </c:pt>
                <c:pt idx="40">
                  <c:v>105.68300000000001</c:v>
                </c:pt>
                <c:pt idx="41">
                  <c:v>105.694</c:v>
                </c:pt>
                <c:pt idx="42">
                  <c:v>105.694</c:v>
                </c:pt>
                <c:pt idx="43">
                  <c:v>105.75</c:v>
                </c:pt>
                <c:pt idx="44">
                  <c:v>105.795</c:v>
                </c:pt>
                <c:pt idx="45">
                  <c:v>105.75</c:v>
                </c:pt>
                <c:pt idx="46">
                  <c:v>105.75</c:v>
                </c:pt>
                <c:pt idx="47">
                  <c:v>105.75</c:v>
                </c:pt>
                <c:pt idx="48">
                  <c:v>105.75</c:v>
                </c:pt>
                <c:pt idx="49">
                  <c:v>105.75</c:v>
                </c:pt>
                <c:pt idx="50">
                  <c:v>105.75</c:v>
                </c:pt>
                <c:pt idx="51">
                  <c:v>106.32</c:v>
                </c:pt>
                <c:pt idx="52">
                  <c:v>106.32</c:v>
                </c:pt>
                <c:pt idx="53">
                  <c:v>106.32</c:v>
                </c:pt>
                <c:pt idx="54">
                  <c:v>106.32</c:v>
                </c:pt>
                <c:pt idx="55">
                  <c:v>106.3</c:v>
                </c:pt>
                <c:pt idx="56">
                  <c:v>106.3</c:v>
                </c:pt>
                <c:pt idx="57">
                  <c:v>106.3</c:v>
                </c:pt>
                <c:pt idx="58">
                  <c:v>106.3</c:v>
                </c:pt>
                <c:pt idx="59">
                  <c:v>106.3</c:v>
                </c:pt>
                <c:pt idx="60">
                  <c:v>106.3</c:v>
                </c:pt>
                <c:pt idx="61">
                  <c:v>106.3</c:v>
                </c:pt>
                <c:pt idx="62">
                  <c:v>106.3</c:v>
                </c:pt>
                <c:pt idx="63">
                  <c:v>106.3</c:v>
                </c:pt>
                <c:pt idx="64">
                  <c:v>106.3</c:v>
                </c:pt>
              </c:numCache>
            </c:numRef>
          </c:val>
          <c:smooth val="0"/>
        </c:ser>
        <c:ser>
          <c:idx val="3"/>
          <c:order val="3"/>
          <c:tx>
            <c:v>продава 2016</c:v>
          </c:tx>
          <c:spPr>
            <a:ln w="25400">
              <a:solidFill>
                <a:srgbClr val="002060"/>
              </a:solidFill>
              <a:prstDash val="sysDash"/>
            </a:ln>
          </c:spPr>
          <c:marker>
            <c:symbol val="none"/>
          </c:marker>
          <c:cat>
            <c:numRef>
              <c:f>[16]eurbid!$B$526:$B$590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[16]eurbid!$F$526:$F$590</c:f>
              <c:numCache>
                <c:formatCode>General</c:formatCode>
                <c:ptCount val="65"/>
                <c:pt idx="0">
                  <c:v>105.309</c:v>
                </c:pt>
                <c:pt idx="1">
                  <c:v>105.81</c:v>
                </c:pt>
                <c:pt idx="2">
                  <c:v>105.91</c:v>
                </c:pt>
                <c:pt idx="3">
                  <c:v>105.556</c:v>
                </c:pt>
                <c:pt idx="4">
                  <c:v>105.599</c:v>
                </c:pt>
                <c:pt idx="5">
                  <c:v>105.89</c:v>
                </c:pt>
                <c:pt idx="6">
                  <c:v>105.92</c:v>
                </c:pt>
                <c:pt idx="7">
                  <c:v>105.627</c:v>
                </c:pt>
                <c:pt idx="8">
                  <c:v>105.545</c:v>
                </c:pt>
                <c:pt idx="9">
                  <c:v>105.56699999999999</c:v>
                </c:pt>
                <c:pt idx="10">
                  <c:v>105.56699999999999</c:v>
                </c:pt>
                <c:pt idx="11">
                  <c:v>105.706</c:v>
                </c:pt>
                <c:pt idx="12">
                  <c:v>105.81</c:v>
                </c:pt>
                <c:pt idx="13">
                  <c:v>105.64</c:v>
                </c:pt>
                <c:pt idx="14">
                  <c:v>105.54</c:v>
                </c:pt>
                <c:pt idx="15">
                  <c:v>105.49</c:v>
                </c:pt>
                <c:pt idx="16">
                  <c:v>105.18</c:v>
                </c:pt>
                <c:pt idx="17">
                  <c:v>105.41</c:v>
                </c:pt>
                <c:pt idx="18">
                  <c:v>105.7</c:v>
                </c:pt>
                <c:pt idx="19">
                  <c:v>105.58</c:v>
                </c:pt>
                <c:pt idx="20">
                  <c:v>105.49</c:v>
                </c:pt>
                <c:pt idx="21">
                  <c:v>105.58199999999999</c:v>
                </c:pt>
                <c:pt idx="22">
                  <c:v>105.42</c:v>
                </c:pt>
                <c:pt idx="23">
                  <c:v>105.648</c:v>
                </c:pt>
                <c:pt idx="24">
                  <c:v>105.765</c:v>
                </c:pt>
                <c:pt idx="25">
                  <c:v>105.752</c:v>
                </c:pt>
                <c:pt idx="26">
                  <c:v>105.727</c:v>
                </c:pt>
                <c:pt idx="27">
                  <c:v>105.578</c:v>
                </c:pt>
                <c:pt idx="28">
                  <c:v>105.72</c:v>
                </c:pt>
                <c:pt idx="29">
                  <c:v>105.752</c:v>
                </c:pt>
                <c:pt idx="30">
                  <c:v>105.76</c:v>
                </c:pt>
                <c:pt idx="31">
                  <c:v>105.68899999999999</c:v>
                </c:pt>
                <c:pt idx="32">
                  <c:v>105.92100000000001</c:v>
                </c:pt>
                <c:pt idx="33">
                  <c:v>105.631</c:v>
                </c:pt>
                <c:pt idx="34">
                  <c:v>105.756</c:v>
                </c:pt>
                <c:pt idx="35">
                  <c:v>105.86</c:v>
                </c:pt>
                <c:pt idx="36">
                  <c:v>105.756</c:v>
                </c:pt>
                <c:pt idx="37">
                  <c:v>105.872</c:v>
                </c:pt>
                <c:pt idx="38">
                  <c:v>105.91800000000001</c:v>
                </c:pt>
                <c:pt idx="39">
                  <c:v>105.98699999999999</c:v>
                </c:pt>
                <c:pt idx="40">
                  <c:v>106.033</c:v>
                </c:pt>
                <c:pt idx="41">
                  <c:v>106.044</c:v>
                </c:pt>
                <c:pt idx="42">
                  <c:v>106.044</c:v>
                </c:pt>
                <c:pt idx="43">
                  <c:v>106.099</c:v>
                </c:pt>
                <c:pt idx="44">
                  <c:v>106.145</c:v>
                </c:pt>
                <c:pt idx="45">
                  <c:v>106.4</c:v>
                </c:pt>
                <c:pt idx="46">
                  <c:v>106.4</c:v>
                </c:pt>
                <c:pt idx="47">
                  <c:v>106.4</c:v>
                </c:pt>
                <c:pt idx="48">
                  <c:v>106.4</c:v>
                </c:pt>
                <c:pt idx="49">
                  <c:v>106.4</c:v>
                </c:pt>
                <c:pt idx="50">
                  <c:v>106.4</c:v>
                </c:pt>
                <c:pt idx="51">
                  <c:v>106.675</c:v>
                </c:pt>
                <c:pt idx="52">
                  <c:v>106.675</c:v>
                </c:pt>
                <c:pt idx="53">
                  <c:v>106.675</c:v>
                </c:pt>
                <c:pt idx="54">
                  <c:v>106.675</c:v>
                </c:pt>
                <c:pt idx="55">
                  <c:v>107</c:v>
                </c:pt>
                <c:pt idx="56">
                  <c:v>107</c:v>
                </c:pt>
                <c:pt idx="57">
                  <c:v>107</c:v>
                </c:pt>
                <c:pt idx="58">
                  <c:v>107</c:v>
                </c:pt>
                <c:pt idx="59">
                  <c:v>107</c:v>
                </c:pt>
                <c:pt idx="60">
                  <c:v>107</c:v>
                </c:pt>
                <c:pt idx="61">
                  <c:v>107</c:v>
                </c:pt>
                <c:pt idx="62">
                  <c:v>107</c:v>
                </c:pt>
                <c:pt idx="63">
                  <c:v>107</c:v>
                </c:pt>
                <c:pt idx="64">
                  <c:v>107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98592"/>
        <c:axId val="123554624"/>
      </c:lineChart>
      <c:catAx>
        <c:axId val="122798592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3554624"/>
        <c:crossesAt val="85"/>
        <c:auto val="0"/>
        <c:lblAlgn val="ctr"/>
        <c:lblOffset val="100"/>
        <c:tickLblSkip val="5"/>
        <c:tickMarkSkip val="10"/>
        <c:noMultiLvlLbl val="0"/>
      </c:catAx>
      <c:valAx>
        <c:axId val="123554624"/>
        <c:scaling>
          <c:orientation val="minMax"/>
          <c:max val="111"/>
          <c:min val="101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 sz="900"/>
                  <a:t>евро</a:t>
                </a:r>
              </a:p>
            </c:rich>
          </c:tx>
          <c:layout>
            <c:manualLayout>
              <c:xMode val="edge"/>
              <c:yMode val="edge"/>
              <c:x val="4.7186888016706889E-2"/>
              <c:y val="0.4149491546114875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2798592"/>
        <c:crosses val="autoZero"/>
        <c:crossBetween val="between"/>
        <c:majorUnit val="2"/>
        <c:minorUnit val="0.5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008918518518518"/>
          <c:y val="0.87749694444444448"/>
          <c:w val="0.41923778877485518"/>
          <c:h val="9.442722222222221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>
      <c:oddFooter>&amp;L&amp;"Arial,Bold"Изготвил: С. Яков
Проверил: С. Миткова</c:oddFooter>
    </c:headerFooter>
    <c:pageMargins b="1.2204724409448819" l="0.74803149606299213" r="0.74803149606299213" t="0.98425196850393704" header="0.51181102362204722" footer="0.51181102362204722"/>
    <c:pageSetup paperSize="9" orientation="landscape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 sz="1100" b="1" i="0" u="none" strike="noStrike" baseline="0">
                <a:effectLst/>
              </a:rPr>
              <a:t>Котировки купува и продава на 12 годишните емисии български еврооблигации емитирани през 2015 и 2016 г</a:t>
            </a:r>
          </a:p>
        </c:rich>
      </c:tx>
      <c:layout>
        <c:manualLayout>
          <c:xMode val="edge"/>
          <c:yMode val="edge"/>
          <c:x val="0.16584640534956607"/>
          <c:y val="3.865980022639350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6333938294010888"/>
          <c:y val="0.213917794979506"/>
          <c:w val="0.76225045372050815"/>
          <c:h val="0.48711401507381485"/>
        </c:manualLayout>
      </c:layout>
      <c:lineChart>
        <c:grouping val="standard"/>
        <c:varyColors val="0"/>
        <c:ser>
          <c:idx val="1"/>
          <c:order val="0"/>
          <c:tx>
            <c:v>купува 2015</c:v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dPt>
            <c:idx val="5"/>
            <c:bubble3D val="0"/>
          </c:dPt>
          <c:cat>
            <c:numRef>
              <c:f>[17]eurbid!$B$526:$B$590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[17]eurbid!$C$526:$C$590</c:f>
              <c:numCache>
                <c:formatCode>General</c:formatCode>
                <c:ptCount val="65"/>
                <c:pt idx="0">
                  <c:v>105.75</c:v>
                </c:pt>
                <c:pt idx="1">
                  <c:v>105.85</c:v>
                </c:pt>
                <c:pt idx="2">
                  <c:v>106.05</c:v>
                </c:pt>
                <c:pt idx="3">
                  <c:v>106.1</c:v>
                </c:pt>
                <c:pt idx="4">
                  <c:v>106.4</c:v>
                </c:pt>
                <c:pt idx="5">
                  <c:v>106.5</c:v>
                </c:pt>
                <c:pt idx="6">
                  <c:v>106.35</c:v>
                </c:pt>
                <c:pt idx="7">
                  <c:v>106.3</c:v>
                </c:pt>
                <c:pt idx="8">
                  <c:v>106.4</c:v>
                </c:pt>
                <c:pt idx="9">
                  <c:v>106.547</c:v>
                </c:pt>
                <c:pt idx="10">
                  <c:v>106.541</c:v>
                </c:pt>
                <c:pt idx="11">
                  <c:v>106.651</c:v>
                </c:pt>
                <c:pt idx="12">
                  <c:v>106.744</c:v>
                </c:pt>
                <c:pt idx="13">
                  <c:v>106.464</c:v>
                </c:pt>
                <c:pt idx="14">
                  <c:v>106.3</c:v>
                </c:pt>
                <c:pt idx="15">
                  <c:v>106.55</c:v>
                </c:pt>
                <c:pt idx="16">
                  <c:v>106.247</c:v>
                </c:pt>
                <c:pt idx="17">
                  <c:v>105.43</c:v>
                </c:pt>
                <c:pt idx="18">
                  <c:v>105.961</c:v>
                </c:pt>
                <c:pt idx="19">
                  <c:v>105.55</c:v>
                </c:pt>
                <c:pt idx="20">
                  <c:v>105.75</c:v>
                </c:pt>
                <c:pt idx="21">
                  <c:v>105.55</c:v>
                </c:pt>
                <c:pt idx="22">
                  <c:v>105.6</c:v>
                </c:pt>
                <c:pt idx="23">
                  <c:v>105.648</c:v>
                </c:pt>
                <c:pt idx="24">
                  <c:v>105.65</c:v>
                </c:pt>
                <c:pt idx="25">
                  <c:v>105.75</c:v>
                </c:pt>
                <c:pt idx="26">
                  <c:v>105.935</c:v>
                </c:pt>
                <c:pt idx="27">
                  <c:v>105.41</c:v>
                </c:pt>
                <c:pt idx="28">
                  <c:v>105.843</c:v>
                </c:pt>
                <c:pt idx="29">
                  <c:v>105.94499999999999</c:v>
                </c:pt>
                <c:pt idx="30">
                  <c:v>105.41</c:v>
                </c:pt>
                <c:pt idx="31">
                  <c:v>105.75</c:v>
                </c:pt>
                <c:pt idx="32">
                  <c:v>105.51</c:v>
                </c:pt>
                <c:pt idx="33">
                  <c:v>105.952</c:v>
                </c:pt>
                <c:pt idx="34">
                  <c:v>105.86199999999999</c:v>
                </c:pt>
                <c:pt idx="35">
                  <c:v>105.727</c:v>
                </c:pt>
                <c:pt idx="36">
                  <c:v>105.681</c:v>
                </c:pt>
                <c:pt idx="37">
                  <c:v>105.774</c:v>
                </c:pt>
                <c:pt idx="38">
                  <c:v>105.869</c:v>
                </c:pt>
                <c:pt idx="39">
                  <c:v>105.78400000000001</c:v>
                </c:pt>
                <c:pt idx="40">
                  <c:v>105.738</c:v>
                </c:pt>
                <c:pt idx="41">
                  <c:v>105.816</c:v>
                </c:pt>
                <c:pt idx="42">
                  <c:v>105.949</c:v>
                </c:pt>
                <c:pt idx="43">
                  <c:v>106.428</c:v>
                </c:pt>
                <c:pt idx="44">
                  <c:v>106.5</c:v>
                </c:pt>
                <c:pt idx="45">
                  <c:v>106.3</c:v>
                </c:pt>
                <c:pt idx="46">
                  <c:v>106.842</c:v>
                </c:pt>
                <c:pt idx="47">
                  <c:v>106.3</c:v>
                </c:pt>
                <c:pt idx="48">
                  <c:v>106.3</c:v>
                </c:pt>
                <c:pt idx="49">
                  <c:v>106.3</c:v>
                </c:pt>
                <c:pt idx="50">
                  <c:v>106.3</c:v>
                </c:pt>
                <c:pt idx="51">
                  <c:v>107.25</c:v>
                </c:pt>
                <c:pt idx="52">
                  <c:v>107.25</c:v>
                </c:pt>
                <c:pt idx="53">
                  <c:v>107.25</c:v>
                </c:pt>
                <c:pt idx="54">
                  <c:v>107.25</c:v>
                </c:pt>
                <c:pt idx="55">
                  <c:v>107.313</c:v>
                </c:pt>
                <c:pt idx="56">
                  <c:v>107.25</c:v>
                </c:pt>
                <c:pt idx="57">
                  <c:v>107.25</c:v>
                </c:pt>
                <c:pt idx="58">
                  <c:v>107.25</c:v>
                </c:pt>
                <c:pt idx="59">
                  <c:v>107.297</c:v>
                </c:pt>
                <c:pt idx="60">
                  <c:v>107.25</c:v>
                </c:pt>
                <c:pt idx="61">
                  <c:v>107.178</c:v>
                </c:pt>
                <c:pt idx="62">
                  <c:v>107.25</c:v>
                </c:pt>
                <c:pt idx="63">
                  <c:v>107.25</c:v>
                </c:pt>
                <c:pt idx="64">
                  <c:v>107.25</c:v>
                </c:pt>
              </c:numCache>
            </c:numRef>
          </c:val>
          <c:smooth val="1"/>
        </c:ser>
        <c:ser>
          <c:idx val="0"/>
          <c:order val="1"/>
          <c:tx>
            <c:v>продава 2015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[17]eurbid!$B$526:$B$590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[17]eurbid!$D$526:$D$590</c:f>
              <c:numCache>
                <c:formatCode>General</c:formatCode>
                <c:ptCount val="65"/>
                <c:pt idx="0">
                  <c:v>106.55</c:v>
                </c:pt>
                <c:pt idx="1">
                  <c:v>106.7</c:v>
                </c:pt>
                <c:pt idx="2">
                  <c:v>106.8</c:v>
                </c:pt>
                <c:pt idx="3">
                  <c:v>106.9</c:v>
                </c:pt>
                <c:pt idx="4">
                  <c:v>107.15</c:v>
                </c:pt>
                <c:pt idx="5">
                  <c:v>107.42</c:v>
                </c:pt>
                <c:pt idx="6">
                  <c:v>107.25</c:v>
                </c:pt>
                <c:pt idx="7">
                  <c:v>107.2</c:v>
                </c:pt>
                <c:pt idx="8">
                  <c:v>107.2</c:v>
                </c:pt>
                <c:pt idx="9">
                  <c:v>106.92</c:v>
                </c:pt>
                <c:pt idx="10">
                  <c:v>106.914</c:v>
                </c:pt>
                <c:pt idx="11">
                  <c:v>107.024</c:v>
                </c:pt>
                <c:pt idx="12">
                  <c:v>107.11799999999999</c:v>
                </c:pt>
                <c:pt idx="13">
                  <c:v>106.836</c:v>
                </c:pt>
                <c:pt idx="14">
                  <c:v>107.09</c:v>
                </c:pt>
                <c:pt idx="15">
                  <c:v>106.922</c:v>
                </c:pt>
                <c:pt idx="16">
                  <c:v>106.61799999999999</c:v>
                </c:pt>
                <c:pt idx="17">
                  <c:v>106.5</c:v>
                </c:pt>
                <c:pt idx="18">
                  <c:v>106.331</c:v>
                </c:pt>
                <c:pt idx="19">
                  <c:v>106.5</c:v>
                </c:pt>
                <c:pt idx="20">
                  <c:v>106.119</c:v>
                </c:pt>
                <c:pt idx="21">
                  <c:v>106.5</c:v>
                </c:pt>
                <c:pt idx="22">
                  <c:v>106.5</c:v>
                </c:pt>
                <c:pt idx="23">
                  <c:v>106.01600000000001</c:v>
                </c:pt>
                <c:pt idx="24">
                  <c:v>106.6</c:v>
                </c:pt>
                <c:pt idx="25">
                  <c:v>106.11799999999999</c:v>
                </c:pt>
                <c:pt idx="26">
                  <c:v>106.304</c:v>
                </c:pt>
                <c:pt idx="27">
                  <c:v>106.4</c:v>
                </c:pt>
                <c:pt idx="28">
                  <c:v>106.211</c:v>
                </c:pt>
                <c:pt idx="29">
                  <c:v>106.313</c:v>
                </c:pt>
                <c:pt idx="30">
                  <c:v>106.4</c:v>
                </c:pt>
                <c:pt idx="31">
                  <c:v>106.1</c:v>
                </c:pt>
                <c:pt idx="32">
                  <c:v>106.1</c:v>
                </c:pt>
                <c:pt idx="33">
                  <c:v>106.32</c:v>
                </c:pt>
                <c:pt idx="34">
                  <c:v>106.229</c:v>
                </c:pt>
                <c:pt idx="35">
                  <c:v>106.09399999999999</c:v>
                </c:pt>
                <c:pt idx="36">
                  <c:v>106.047</c:v>
                </c:pt>
                <c:pt idx="37">
                  <c:v>106.14100000000001</c:v>
                </c:pt>
                <c:pt idx="38">
                  <c:v>106.236</c:v>
                </c:pt>
                <c:pt idx="39">
                  <c:v>106.15</c:v>
                </c:pt>
                <c:pt idx="40">
                  <c:v>106.104</c:v>
                </c:pt>
                <c:pt idx="41">
                  <c:v>106.182</c:v>
                </c:pt>
                <c:pt idx="42">
                  <c:v>106.316</c:v>
                </c:pt>
                <c:pt idx="43">
                  <c:v>106.79600000000001</c:v>
                </c:pt>
                <c:pt idx="44">
                  <c:v>106.75</c:v>
                </c:pt>
                <c:pt idx="45">
                  <c:v>107</c:v>
                </c:pt>
                <c:pt idx="46">
                  <c:v>107.30500000000001</c:v>
                </c:pt>
                <c:pt idx="47">
                  <c:v>107</c:v>
                </c:pt>
                <c:pt idx="48">
                  <c:v>107</c:v>
                </c:pt>
                <c:pt idx="49">
                  <c:v>107</c:v>
                </c:pt>
                <c:pt idx="50">
                  <c:v>107</c:v>
                </c:pt>
                <c:pt idx="51">
                  <c:v>107.8</c:v>
                </c:pt>
                <c:pt idx="52">
                  <c:v>107.8</c:v>
                </c:pt>
                <c:pt idx="53">
                  <c:v>107.8</c:v>
                </c:pt>
                <c:pt idx="54">
                  <c:v>107.8</c:v>
                </c:pt>
                <c:pt idx="55">
                  <c:v>107.777</c:v>
                </c:pt>
                <c:pt idx="56">
                  <c:v>108</c:v>
                </c:pt>
                <c:pt idx="57">
                  <c:v>108</c:v>
                </c:pt>
                <c:pt idx="58">
                  <c:v>108</c:v>
                </c:pt>
                <c:pt idx="59">
                  <c:v>107.76</c:v>
                </c:pt>
                <c:pt idx="60">
                  <c:v>108</c:v>
                </c:pt>
                <c:pt idx="61">
                  <c:v>107.64</c:v>
                </c:pt>
                <c:pt idx="62">
                  <c:v>108</c:v>
                </c:pt>
                <c:pt idx="63">
                  <c:v>108</c:v>
                </c:pt>
                <c:pt idx="64">
                  <c:v>108</c:v>
                </c:pt>
              </c:numCache>
            </c:numRef>
          </c:val>
          <c:smooth val="0"/>
        </c:ser>
        <c:ser>
          <c:idx val="2"/>
          <c:order val="2"/>
          <c:tx>
            <c:v>купува 2016</c:v>
          </c:tx>
          <c:spPr>
            <a:ln w="25400">
              <a:solidFill>
                <a:srgbClr val="00B050"/>
              </a:solidFill>
              <a:prstDash val="sysDash"/>
            </a:ln>
          </c:spPr>
          <c:marker>
            <c:symbol val="none"/>
          </c:marker>
          <c:cat>
            <c:numRef>
              <c:f>[17]eurbid!$B$526:$B$590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[17]eurbid!$E$526:$E$590</c:f>
              <c:numCache>
                <c:formatCode>General</c:formatCode>
                <c:ptCount val="65"/>
                <c:pt idx="0">
                  <c:v>108.492</c:v>
                </c:pt>
                <c:pt idx="1">
                  <c:v>108.55</c:v>
                </c:pt>
                <c:pt idx="2">
                  <c:v>109.212</c:v>
                </c:pt>
                <c:pt idx="3">
                  <c:v>109.21299999999999</c:v>
                </c:pt>
                <c:pt idx="4">
                  <c:v>109.48099999999999</c:v>
                </c:pt>
                <c:pt idx="5">
                  <c:v>109.63</c:v>
                </c:pt>
                <c:pt idx="6">
                  <c:v>109.595</c:v>
                </c:pt>
                <c:pt idx="7">
                  <c:v>109.92</c:v>
                </c:pt>
                <c:pt idx="8">
                  <c:v>109.532</c:v>
                </c:pt>
                <c:pt idx="9">
                  <c:v>109.486</c:v>
                </c:pt>
                <c:pt idx="10">
                  <c:v>109.371</c:v>
                </c:pt>
                <c:pt idx="11">
                  <c:v>109.51600000000001</c:v>
                </c:pt>
                <c:pt idx="12">
                  <c:v>109.40300000000001</c:v>
                </c:pt>
                <c:pt idx="13">
                  <c:v>109.17</c:v>
                </c:pt>
                <c:pt idx="14">
                  <c:v>108.746</c:v>
                </c:pt>
                <c:pt idx="15">
                  <c:v>108.78</c:v>
                </c:pt>
                <c:pt idx="16">
                  <c:v>108.36499999999999</c:v>
                </c:pt>
                <c:pt idx="17">
                  <c:v>108.45</c:v>
                </c:pt>
                <c:pt idx="18">
                  <c:v>108.51300000000001</c:v>
                </c:pt>
                <c:pt idx="19">
                  <c:v>108.274</c:v>
                </c:pt>
                <c:pt idx="20">
                  <c:v>108.375</c:v>
                </c:pt>
                <c:pt idx="21">
                  <c:v>108.87</c:v>
                </c:pt>
                <c:pt idx="22">
                  <c:v>108.71</c:v>
                </c:pt>
                <c:pt idx="23">
                  <c:v>108.773</c:v>
                </c:pt>
                <c:pt idx="24">
                  <c:v>107.81</c:v>
                </c:pt>
                <c:pt idx="25">
                  <c:v>108.685</c:v>
                </c:pt>
                <c:pt idx="26">
                  <c:v>108.613</c:v>
                </c:pt>
                <c:pt idx="27">
                  <c:v>108.221</c:v>
                </c:pt>
                <c:pt idx="28">
                  <c:v>108.55200000000001</c:v>
                </c:pt>
                <c:pt idx="29">
                  <c:v>108.521</c:v>
                </c:pt>
                <c:pt idx="30">
                  <c:v>108.434</c:v>
                </c:pt>
                <c:pt idx="31">
                  <c:v>108.313</c:v>
                </c:pt>
                <c:pt idx="32">
                  <c:v>108.681</c:v>
                </c:pt>
                <c:pt idx="33">
                  <c:v>108.217</c:v>
                </c:pt>
                <c:pt idx="34">
                  <c:v>108.38500000000001</c:v>
                </c:pt>
                <c:pt idx="35">
                  <c:v>108.304</c:v>
                </c:pt>
                <c:pt idx="36">
                  <c:v>108.149</c:v>
                </c:pt>
                <c:pt idx="37">
                  <c:v>108.486</c:v>
                </c:pt>
                <c:pt idx="38">
                  <c:v>108.44499999999999</c:v>
                </c:pt>
                <c:pt idx="39">
                  <c:v>108.62</c:v>
                </c:pt>
                <c:pt idx="40">
                  <c:v>108.50700000000001</c:v>
                </c:pt>
                <c:pt idx="41">
                  <c:v>108.81699999999999</c:v>
                </c:pt>
                <c:pt idx="42">
                  <c:v>108.678</c:v>
                </c:pt>
                <c:pt idx="43">
                  <c:v>108.901</c:v>
                </c:pt>
                <c:pt idx="44">
                  <c:v>108.92</c:v>
                </c:pt>
                <c:pt idx="45">
                  <c:v>108.8</c:v>
                </c:pt>
                <c:pt idx="46">
                  <c:v>108.8</c:v>
                </c:pt>
                <c:pt idx="47">
                  <c:v>108.8</c:v>
                </c:pt>
                <c:pt idx="48">
                  <c:v>108.8</c:v>
                </c:pt>
                <c:pt idx="49">
                  <c:v>108.8</c:v>
                </c:pt>
                <c:pt idx="50">
                  <c:v>108.8</c:v>
                </c:pt>
                <c:pt idx="51">
                  <c:v>109.5</c:v>
                </c:pt>
                <c:pt idx="52">
                  <c:v>109.5</c:v>
                </c:pt>
                <c:pt idx="53">
                  <c:v>109.5</c:v>
                </c:pt>
                <c:pt idx="54">
                  <c:v>109.5</c:v>
                </c:pt>
                <c:pt idx="55">
                  <c:v>109.5</c:v>
                </c:pt>
                <c:pt idx="56">
                  <c:v>109.5</c:v>
                </c:pt>
                <c:pt idx="57">
                  <c:v>109.5</c:v>
                </c:pt>
                <c:pt idx="58">
                  <c:v>109.5</c:v>
                </c:pt>
                <c:pt idx="59">
                  <c:v>109.5</c:v>
                </c:pt>
                <c:pt idx="60">
                  <c:v>109.51</c:v>
                </c:pt>
                <c:pt idx="61">
                  <c:v>109.51</c:v>
                </c:pt>
                <c:pt idx="62">
                  <c:v>109.51</c:v>
                </c:pt>
                <c:pt idx="63">
                  <c:v>109.51</c:v>
                </c:pt>
                <c:pt idx="64">
                  <c:v>109.51</c:v>
                </c:pt>
              </c:numCache>
            </c:numRef>
          </c:val>
          <c:smooth val="0"/>
        </c:ser>
        <c:ser>
          <c:idx val="3"/>
          <c:order val="3"/>
          <c:tx>
            <c:v>продава 2016</c:v>
          </c:tx>
          <c:spPr>
            <a:ln w="25400">
              <a:solidFill>
                <a:srgbClr val="002060"/>
              </a:solidFill>
              <a:prstDash val="sysDash"/>
            </a:ln>
          </c:spPr>
          <c:marker>
            <c:symbol val="none"/>
          </c:marker>
          <c:cat>
            <c:numRef>
              <c:f>[17]eurbid!$B$526:$B$590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[17]eurbid!$F$526:$F$590</c:f>
              <c:numCache>
                <c:formatCode>General</c:formatCode>
                <c:ptCount val="65"/>
                <c:pt idx="0">
                  <c:v>109.104</c:v>
                </c:pt>
                <c:pt idx="1">
                  <c:v>109.16200000000001</c:v>
                </c:pt>
                <c:pt idx="2">
                  <c:v>109.828</c:v>
                </c:pt>
                <c:pt idx="3">
                  <c:v>109.82899999999999</c:v>
                </c:pt>
                <c:pt idx="4">
                  <c:v>110.098</c:v>
                </c:pt>
                <c:pt idx="5">
                  <c:v>110.248</c:v>
                </c:pt>
                <c:pt idx="6">
                  <c:v>110.21299999999999</c:v>
                </c:pt>
                <c:pt idx="7">
                  <c:v>110.44</c:v>
                </c:pt>
                <c:pt idx="8">
                  <c:v>110.149</c:v>
                </c:pt>
                <c:pt idx="9">
                  <c:v>110.102</c:v>
                </c:pt>
                <c:pt idx="10">
                  <c:v>109.98699999999999</c:v>
                </c:pt>
                <c:pt idx="11">
                  <c:v>110.133</c:v>
                </c:pt>
                <c:pt idx="12">
                  <c:v>110.01900000000001</c:v>
                </c:pt>
                <c:pt idx="13">
                  <c:v>109.78400000000001</c:v>
                </c:pt>
                <c:pt idx="14">
                  <c:v>109.357</c:v>
                </c:pt>
                <c:pt idx="15">
                  <c:v>109.29</c:v>
                </c:pt>
                <c:pt idx="16">
                  <c:v>108.973</c:v>
                </c:pt>
                <c:pt idx="17">
                  <c:v>108.96</c:v>
                </c:pt>
                <c:pt idx="18">
                  <c:v>109.121</c:v>
                </c:pt>
                <c:pt idx="19">
                  <c:v>108.881</c:v>
                </c:pt>
                <c:pt idx="20">
                  <c:v>108.982</c:v>
                </c:pt>
                <c:pt idx="21">
                  <c:v>109.38</c:v>
                </c:pt>
                <c:pt idx="22">
                  <c:v>109.22</c:v>
                </c:pt>
                <c:pt idx="23">
                  <c:v>109.38200000000001</c:v>
                </c:pt>
                <c:pt idx="24">
                  <c:v>108.32</c:v>
                </c:pt>
                <c:pt idx="25">
                  <c:v>109.29300000000001</c:v>
                </c:pt>
                <c:pt idx="26">
                  <c:v>109.221</c:v>
                </c:pt>
                <c:pt idx="27">
                  <c:v>108.82599999999999</c:v>
                </c:pt>
                <c:pt idx="28">
                  <c:v>109.15900000000001</c:v>
                </c:pt>
                <c:pt idx="29">
                  <c:v>109.128</c:v>
                </c:pt>
                <c:pt idx="30">
                  <c:v>109.04</c:v>
                </c:pt>
                <c:pt idx="31">
                  <c:v>108.91800000000001</c:v>
                </c:pt>
                <c:pt idx="32">
                  <c:v>109.288</c:v>
                </c:pt>
                <c:pt idx="33">
                  <c:v>108.821</c:v>
                </c:pt>
                <c:pt idx="34">
                  <c:v>108.99</c:v>
                </c:pt>
                <c:pt idx="35">
                  <c:v>108.908</c:v>
                </c:pt>
                <c:pt idx="36">
                  <c:v>108.752</c:v>
                </c:pt>
                <c:pt idx="37">
                  <c:v>109.09099999999999</c:v>
                </c:pt>
                <c:pt idx="38">
                  <c:v>109.04900000000001</c:v>
                </c:pt>
                <c:pt idx="39">
                  <c:v>109.22499999999999</c:v>
                </c:pt>
                <c:pt idx="40">
                  <c:v>109.111</c:v>
                </c:pt>
                <c:pt idx="41">
                  <c:v>109.423</c:v>
                </c:pt>
                <c:pt idx="42">
                  <c:v>109.283</c:v>
                </c:pt>
                <c:pt idx="43">
                  <c:v>109.50700000000001</c:v>
                </c:pt>
                <c:pt idx="44">
                  <c:v>109.526</c:v>
                </c:pt>
                <c:pt idx="45">
                  <c:v>109.5</c:v>
                </c:pt>
                <c:pt idx="46">
                  <c:v>109.5</c:v>
                </c:pt>
                <c:pt idx="47">
                  <c:v>109.5</c:v>
                </c:pt>
                <c:pt idx="48">
                  <c:v>109.5</c:v>
                </c:pt>
                <c:pt idx="49">
                  <c:v>109.5</c:v>
                </c:pt>
                <c:pt idx="50">
                  <c:v>109.5</c:v>
                </c:pt>
                <c:pt idx="51">
                  <c:v>110.05</c:v>
                </c:pt>
                <c:pt idx="52">
                  <c:v>110.05</c:v>
                </c:pt>
                <c:pt idx="53">
                  <c:v>110.05</c:v>
                </c:pt>
                <c:pt idx="54">
                  <c:v>110.05</c:v>
                </c:pt>
                <c:pt idx="55">
                  <c:v>110.05</c:v>
                </c:pt>
                <c:pt idx="56">
                  <c:v>110.05</c:v>
                </c:pt>
                <c:pt idx="57">
                  <c:v>110.05</c:v>
                </c:pt>
                <c:pt idx="58">
                  <c:v>110.05</c:v>
                </c:pt>
                <c:pt idx="59">
                  <c:v>110.05</c:v>
                </c:pt>
                <c:pt idx="60">
                  <c:v>110</c:v>
                </c:pt>
                <c:pt idx="61">
                  <c:v>110</c:v>
                </c:pt>
                <c:pt idx="62">
                  <c:v>110</c:v>
                </c:pt>
                <c:pt idx="63">
                  <c:v>110</c:v>
                </c:pt>
                <c:pt idx="64">
                  <c:v>110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99616"/>
        <c:axId val="123594432"/>
      </c:lineChart>
      <c:catAx>
        <c:axId val="122799616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3594432"/>
        <c:crossesAt val="85"/>
        <c:auto val="0"/>
        <c:lblAlgn val="ctr"/>
        <c:lblOffset val="100"/>
        <c:tickLblSkip val="5"/>
        <c:tickMarkSkip val="10"/>
        <c:noMultiLvlLbl val="0"/>
      </c:catAx>
      <c:valAx>
        <c:axId val="123594432"/>
        <c:scaling>
          <c:orientation val="minMax"/>
          <c:max val="114"/>
          <c:min val="102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 sz="900"/>
                  <a:t>евро</a:t>
                </a:r>
              </a:p>
            </c:rich>
          </c:tx>
          <c:layout>
            <c:manualLayout>
              <c:xMode val="edge"/>
              <c:yMode val="edge"/>
              <c:x val="4.718708283530286E-2"/>
              <c:y val="0.4149489370700700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2799616"/>
        <c:crosses val="autoZero"/>
        <c:crossBetween val="between"/>
        <c:majorUnit val="2"/>
        <c:minorUnit val="0.5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0794740740740739"/>
          <c:y val="0.89513583333333335"/>
          <c:w val="0.41923773612805437"/>
          <c:h val="9.089944444444444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>
      <c:oddFooter>&amp;L&amp;"Arial,Bold"Изготвил: С. Яков
Проверил: С. Миткова</c:oddFooter>
    </c:headerFooter>
    <c:pageMargins b="1.2204724409448819" l="0.74803149606299213" r="0.74803149606299213" t="0.98425196850393704" header="0.51181102362204722" footer="0.51181102362204722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 sz="1100"/>
              <a:t>Котировки купува и продава на </a:t>
            </a:r>
            <a:r>
              <a:rPr lang="en-US" sz="1100"/>
              <a:t>20</a:t>
            </a:r>
            <a:r>
              <a:rPr lang="bg-BG" sz="1100"/>
              <a:t> годишната емисия</a:t>
            </a:r>
            <a:r>
              <a:rPr lang="bg-BG" sz="1100" baseline="0"/>
              <a:t> български </a:t>
            </a:r>
            <a:r>
              <a:rPr lang="bg-BG" sz="1100"/>
              <a:t>еврооблигации 
</a:t>
            </a:r>
          </a:p>
        </c:rich>
      </c:tx>
      <c:layout>
        <c:manualLayout>
          <c:xMode val="edge"/>
          <c:yMode val="edge"/>
          <c:x val="0.15124016938898971"/>
          <c:y val="3.86597938144329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6333938294010888"/>
          <c:y val="0.213917794979506"/>
          <c:w val="0.76709013914095581"/>
          <c:h val="0.54209676110073868"/>
        </c:manualLayout>
      </c:layout>
      <c:lineChart>
        <c:grouping val="standard"/>
        <c:varyColors val="0"/>
        <c:ser>
          <c:idx val="1"/>
          <c:order val="0"/>
          <c:tx>
            <c:v>купува</c:v>
          </c:tx>
          <c:spPr>
            <a:ln w="12700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</c:spPr>
          <c:marker>
            <c:symbol val="none"/>
          </c:marker>
          <c:dPt>
            <c:idx val="5"/>
            <c:bubble3D val="0"/>
            <c:spPr>
              <a:ln w="9525">
                <a:solidFill>
                  <a:schemeClr val="accent2">
                    <a:shade val="95000"/>
                    <a:satMod val="105000"/>
                  </a:schemeClr>
                </a:solidFill>
                <a:prstDash val="solid"/>
              </a:ln>
            </c:spPr>
          </c:dPt>
          <c:cat>
            <c:numRef>
              <c:f>[18]eurbid!$B$526:$B$590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[18]eurbid!$C$526:$C$590</c:f>
              <c:numCache>
                <c:formatCode>General</c:formatCode>
                <c:ptCount val="65"/>
                <c:pt idx="0">
                  <c:v>102.68</c:v>
                </c:pt>
                <c:pt idx="1">
                  <c:v>103.05</c:v>
                </c:pt>
                <c:pt idx="2">
                  <c:v>103.3</c:v>
                </c:pt>
                <c:pt idx="3">
                  <c:v>103.7</c:v>
                </c:pt>
                <c:pt idx="4">
                  <c:v>104.05</c:v>
                </c:pt>
                <c:pt idx="5">
                  <c:v>104.05</c:v>
                </c:pt>
                <c:pt idx="6">
                  <c:v>103.8</c:v>
                </c:pt>
                <c:pt idx="7">
                  <c:v>104.011</c:v>
                </c:pt>
                <c:pt idx="8">
                  <c:v>103.8</c:v>
                </c:pt>
                <c:pt idx="9">
                  <c:v>104.014</c:v>
                </c:pt>
                <c:pt idx="10">
                  <c:v>104.014</c:v>
                </c:pt>
                <c:pt idx="11">
                  <c:v>103.55</c:v>
                </c:pt>
                <c:pt idx="12">
                  <c:v>103.43</c:v>
                </c:pt>
                <c:pt idx="13">
                  <c:v>103.05</c:v>
                </c:pt>
                <c:pt idx="14">
                  <c:v>102.68</c:v>
                </c:pt>
                <c:pt idx="15">
                  <c:v>102.43</c:v>
                </c:pt>
                <c:pt idx="16">
                  <c:v>101.95</c:v>
                </c:pt>
                <c:pt idx="17">
                  <c:v>101.75</c:v>
                </c:pt>
                <c:pt idx="18">
                  <c:v>102.05</c:v>
                </c:pt>
                <c:pt idx="19">
                  <c:v>101.9</c:v>
                </c:pt>
                <c:pt idx="20">
                  <c:v>102.25</c:v>
                </c:pt>
                <c:pt idx="21">
                  <c:v>101.8</c:v>
                </c:pt>
                <c:pt idx="22">
                  <c:v>101.85</c:v>
                </c:pt>
                <c:pt idx="23">
                  <c:v>101.93</c:v>
                </c:pt>
                <c:pt idx="24">
                  <c:v>101.93</c:v>
                </c:pt>
                <c:pt idx="25">
                  <c:v>101.8</c:v>
                </c:pt>
                <c:pt idx="26">
                  <c:v>101.55</c:v>
                </c:pt>
                <c:pt idx="27">
                  <c:v>101.539</c:v>
                </c:pt>
                <c:pt idx="28">
                  <c:v>101.818</c:v>
                </c:pt>
                <c:pt idx="29">
                  <c:v>101.35</c:v>
                </c:pt>
                <c:pt idx="30">
                  <c:v>101.3</c:v>
                </c:pt>
                <c:pt idx="31">
                  <c:v>101.675</c:v>
                </c:pt>
                <c:pt idx="32">
                  <c:v>101.5</c:v>
                </c:pt>
                <c:pt idx="33">
                  <c:v>101.5</c:v>
                </c:pt>
                <c:pt idx="34">
                  <c:v>101.5</c:v>
                </c:pt>
                <c:pt idx="35">
                  <c:v>101.76300000000001</c:v>
                </c:pt>
                <c:pt idx="36">
                  <c:v>101.63</c:v>
                </c:pt>
                <c:pt idx="37">
                  <c:v>101.43</c:v>
                </c:pt>
                <c:pt idx="38">
                  <c:v>101.88</c:v>
                </c:pt>
                <c:pt idx="39">
                  <c:v>102.224</c:v>
                </c:pt>
                <c:pt idx="40">
                  <c:v>101.932</c:v>
                </c:pt>
                <c:pt idx="41">
                  <c:v>101.81</c:v>
                </c:pt>
                <c:pt idx="42">
                  <c:v>102.38</c:v>
                </c:pt>
                <c:pt idx="43">
                  <c:v>102.3</c:v>
                </c:pt>
                <c:pt idx="44">
                  <c:v>102.5</c:v>
                </c:pt>
                <c:pt idx="45">
                  <c:v>102.5</c:v>
                </c:pt>
                <c:pt idx="46">
                  <c:v>102.5</c:v>
                </c:pt>
                <c:pt idx="47">
                  <c:v>102.5</c:v>
                </c:pt>
                <c:pt idx="48">
                  <c:v>102.5</c:v>
                </c:pt>
                <c:pt idx="49">
                  <c:v>102.5</c:v>
                </c:pt>
                <c:pt idx="50">
                  <c:v>102.5</c:v>
                </c:pt>
                <c:pt idx="51">
                  <c:v>103.35</c:v>
                </c:pt>
                <c:pt idx="52">
                  <c:v>103.35</c:v>
                </c:pt>
                <c:pt idx="53">
                  <c:v>103.259</c:v>
                </c:pt>
                <c:pt idx="54">
                  <c:v>103.35</c:v>
                </c:pt>
                <c:pt idx="55">
                  <c:v>103.35</c:v>
                </c:pt>
                <c:pt idx="56">
                  <c:v>103.35</c:v>
                </c:pt>
                <c:pt idx="57">
                  <c:v>103.35</c:v>
                </c:pt>
                <c:pt idx="58">
                  <c:v>103.35</c:v>
                </c:pt>
                <c:pt idx="59">
                  <c:v>103.35</c:v>
                </c:pt>
                <c:pt idx="60">
                  <c:v>103.45</c:v>
                </c:pt>
                <c:pt idx="61">
                  <c:v>103.45</c:v>
                </c:pt>
                <c:pt idx="62">
                  <c:v>103.45</c:v>
                </c:pt>
                <c:pt idx="63">
                  <c:v>103.45</c:v>
                </c:pt>
                <c:pt idx="64">
                  <c:v>103.45</c:v>
                </c:pt>
              </c:numCache>
            </c:numRef>
          </c:val>
          <c:smooth val="1"/>
        </c:ser>
        <c:ser>
          <c:idx val="0"/>
          <c:order val="1"/>
          <c:tx>
            <c:v>продава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[18]eurbid!$B$526:$B$590</c:f>
              <c:numCache>
                <c:formatCode>General</c:formatCode>
                <c:ptCount val="65"/>
                <c:pt idx="0">
                  <c:v>42828</c:v>
                </c:pt>
                <c:pt idx="1">
                  <c:v>42829</c:v>
                </c:pt>
                <c:pt idx="2">
                  <c:v>42830</c:v>
                </c:pt>
                <c:pt idx="3">
                  <c:v>42831</c:v>
                </c:pt>
                <c:pt idx="4">
                  <c:v>42832</c:v>
                </c:pt>
                <c:pt idx="5">
                  <c:v>42835</c:v>
                </c:pt>
                <c:pt idx="6">
                  <c:v>42836</c:v>
                </c:pt>
                <c:pt idx="7">
                  <c:v>42837</c:v>
                </c:pt>
                <c:pt idx="8">
                  <c:v>42838</c:v>
                </c:pt>
                <c:pt idx="9">
                  <c:v>42839</c:v>
                </c:pt>
                <c:pt idx="10">
                  <c:v>42842</c:v>
                </c:pt>
                <c:pt idx="11">
                  <c:v>42843</c:v>
                </c:pt>
                <c:pt idx="12">
                  <c:v>42844</c:v>
                </c:pt>
                <c:pt idx="13">
                  <c:v>42845</c:v>
                </c:pt>
                <c:pt idx="14">
                  <c:v>42846</c:v>
                </c:pt>
                <c:pt idx="15">
                  <c:v>42849</c:v>
                </c:pt>
                <c:pt idx="16">
                  <c:v>42850</c:v>
                </c:pt>
                <c:pt idx="17">
                  <c:v>42851</c:v>
                </c:pt>
                <c:pt idx="18">
                  <c:v>42852</c:v>
                </c:pt>
                <c:pt idx="19">
                  <c:v>42853</c:v>
                </c:pt>
                <c:pt idx="20">
                  <c:v>42856</c:v>
                </c:pt>
                <c:pt idx="21">
                  <c:v>42857</c:v>
                </c:pt>
                <c:pt idx="22">
                  <c:v>42858</c:v>
                </c:pt>
                <c:pt idx="23">
                  <c:v>42859</c:v>
                </c:pt>
                <c:pt idx="24">
                  <c:v>42860</c:v>
                </c:pt>
                <c:pt idx="25">
                  <c:v>42863</c:v>
                </c:pt>
                <c:pt idx="26">
                  <c:v>42864</c:v>
                </c:pt>
                <c:pt idx="27">
                  <c:v>42865</c:v>
                </c:pt>
                <c:pt idx="28">
                  <c:v>42866</c:v>
                </c:pt>
                <c:pt idx="29">
                  <c:v>42867</c:v>
                </c:pt>
                <c:pt idx="30">
                  <c:v>42870</c:v>
                </c:pt>
                <c:pt idx="31">
                  <c:v>42871</c:v>
                </c:pt>
                <c:pt idx="32">
                  <c:v>42872</c:v>
                </c:pt>
                <c:pt idx="33">
                  <c:v>42873</c:v>
                </c:pt>
                <c:pt idx="34">
                  <c:v>42874</c:v>
                </c:pt>
                <c:pt idx="35">
                  <c:v>42877</c:v>
                </c:pt>
                <c:pt idx="36">
                  <c:v>42878</c:v>
                </c:pt>
                <c:pt idx="37">
                  <c:v>42879</c:v>
                </c:pt>
                <c:pt idx="38">
                  <c:v>42880</c:v>
                </c:pt>
                <c:pt idx="39">
                  <c:v>42881</c:v>
                </c:pt>
                <c:pt idx="40">
                  <c:v>42884</c:v>
                </c:pt>
                <c:pt idx="41">
                  <c:v>42885</c:v>
                </c:pt>
                <c:pt idx="42">
                  <c:v>42886</c:v>
                </c:pt>
                <c:pt idx="43">
                  <c:v>42887</c:v>
                </c:pt>
                <c:pt idx="44">
                  <c:v>42888</c:v>
                </c:pt>
                <c:pt idx="45">
                  <c:v>42891</c:v>
                </c:pt>
                <c:pt idx="46">
                  <c:v>42892</c:v>
                </c:pt>
                <c:pt idx="47">
                  <c:v>42893</c:v>
                </c:pt>
                <c:pt idx="48">
                  <c:v>42894</c:v>
                </c:pt>
                <c:pt idx="49">
                  <c:v>42895</c:v>
                </c:pt>
                <c:pt idx="50">
                  <c:v>42898</c:v>
                </c:pt>
                <c:pt idx="51">
                  <c:v>42899</c:v>
                </c:pt>
                <c:pt idx="52">
                  <c:v>42900</c:v>
                </c:pt>
                <c:pt idx="53">
                  <c:v>42901</c:v>
                </c:pt>
                <c:pt idx="54">
                  <c:v>42902</c:v>
                </c:pt>
                <c:pt idx="55">
                  <c:v>42905</c:v>
                </c:pt>
                <c:pt idx="56">
                  <c:v>42906</c:v>
                </c:pt>
                <c:pt idx="57">
                  <c:v>42907</c:v>
                </c:pt>
                <c:pt idx="58">
                  <c:v>42908</c:v>
                </c:pt>
                <c:pt idx="59">
                  <c:v>42909</c:v>
                </c:pt>
                <c:pt idx="60">
                  <c:v>42912</c:v>
                </c:pt>
                <c:pt idx="61">
                  <c:v>42913</c:v>
                </c:pt>
                <c:pt idx="62">
                  <c:v>42914</c:v>
                </c:pt>
                <c:pt idx="63">
                  <c:v>42915</c:v>
                </c:pt>
                <c:pt idx="64">
                  <c:v>42916</c:v>
                </c:pt>
              </c:numCache>
            </c:numRef>
          </c:cat>
          <c:val>
            <c:numRef>
              <c:f>[18]eurbid!$D$526:$D$590</c:f>
              <c:numCache>
                <c:formatCode>General</c:formatCode>
                <c:ptCount val="65"/>
                <c:pt idx="0">
                  <c:v>103.65</c:v>
                </c:pt>
                <c:pt idx="1">
                  <c:v>103.8</c:v>
                </c:pt>
                <c:pt idx="2">
                  <c:v>104.55</c:v>
                </c:pt>
                <c:pt idx="3">
                  <c:v>104.35</c:v>
                </c:pt>
                <c:pt idx="4">
                  <c:v>105.1</c:v>
                </c:pt>
                <c:pt idx="5">
                  <c:v>105.2</c:v>
                </c:pt>
                <c:pt idx="6">
                  <c:v>105.15</c:v>
                </c:pt>
                <c:pt idx="7">
                  <c:v>104.726</c:v>
                </c:pt>
                <c:pt idx="8">
                  <c:v>104.75</c:v>
                </c:pt>
                <c:pt idx="9">
                  <c:v>104.729</c:v>
                </c:pt>
                <c:pt idx="10">
                  <c:v>104.729</c:v>
                </c:pt>
                <c:pt idx="11">
                  <c:v>104.75</c:v>
                </c:pt>
                <c:pt idx="12">
                  <c:v>104.8</c:v>
                </c:pt>
                <c:pt idx="13">
                  <c:v>103.9</c:v>
                </c:pt>
                <c:pt idx="14">
                  <c:v>103.8</c:v>
                </c:pt>
                <c:pt idx="15">
                  <c:v>103.45</c:v>
                </c:pt>
                <c:pt idx="16">
                  <c:v>103.1</c:v>
                </c:pt>
                <c:pt idx="17">
                  <c:v>102.9</c:v>
                </c:pt>
                <c:pt idx="18">
                  <c:v>103.05</c:v>
                </c:pt>
                <c:pt idx="19">
                  <c:v>102.85</c:v>
                </c:pt>
                <c:pt idx="20">
                  <c:v>102.949</c:v>
                </c:pt>
                <c:pt idx="21">
                  <c:v>102.95</c:v>
                </c:pt>
                <c:pt idx="22">
                  <c:v>102.85</c:v>
                </c:pt>
                <c:pt idx="23">
                  <c:v>103.15</c:v>
                </c:pt>
                <c:pt idx="24">
                  <c:v>103.05</c:v>
                </c:pt>
                <c:pt idx="25">
                  <c:v>103</c:v>
                </c:pt>
                <c:pt idx="26">
                  <c:v>102.45</c:v>
                </c:pt>
                <c:pt idx="27">
                  <c:v>102.23099999999999</c:v>
                </c:pt>
                <c:pt idx="28">
                  <c:v>102.512</c:v>
                </c:pt>
                <c:pt idx="29">
                  <c:v>102.45</c:v>
                </c:pt>
                <c:pt idx="30">
                  <c:v>102.4</c:v>
                </c:pt>
                <c:pt idx="31">
                  <c:v>102.36799999999999</c:v>
                </c:pt>
                <c:pt idx="32">
                  <c:v>102.15</c:v>
                </c:pt>
                <c:pt idx="33">
                  <c:v>102.05</c:v>
                </c:pt>
                <c:pt idx="34">
                  <c:v>102.1</c:v>
                </c:pt>
                <c:pt idx="35">
                  <c:v>102.456</c:v>
                </c:pt>
                <c:pt idx="36">
                  <c:v>102.1</c:v>
                </c:pt>
                <c:pt idx="37">
                  <c:v>102.45</c:v>
                </c:pt>
                <c:pt idx="38">
                  <c:v>102.35</c:v>
                </c:pt>
                <c:pt idx="39">
                  <c:v>102.92100000000001</c:v>
                </c:pt>
                <c:pt idx="40">
                  <c:v>102.626</c:v>
                </c:pt>
                <c:pt idx="41">
                  <c:v>102.503</c:v>
                </c:pt>
                <c:pt idx="42">
                  <c:v>102.85</c:v>
                </c:pt>
                <c:pt idx="43">
                  <c:v>103.25</c:v>
                </c:pt>
                <c:pt idx="44">
                  <c:v>103</c:v>
                </c:pt>
                <c:pt idx="45">
                  <c:v>103.25</c:v>
                </c:pt>
                <c:pt idx="46">
                  <c:v>103.25</c:v>
                </c:pt>
                <c:pt idx="47">
                  <c:v>103.25</c:v>
                </c:pt>
                <c:pt idx="48">
                  <c:v>103.25</c:v>
                </c:pt>
                <c:pt idx="49">
                  <c:v>103.25</c:v>
                </c:pt>
                <c:pt idx="50">
                  <c:v>103.25</c:v>
                </c:pt>
                <c:pt idx="51">
                  <c:v>103.8</c:v>
                </c:pt>
                <c:pt idx="52">
                  <c:v>103.8</c:v>
                </c:pt>
                <c:pt idx="53">
                  <c:v>103.96299999999999</c:v>
                </c:pt>
                <c:pt idx="54">
                  <c:v>103.8</c:v>
                </c:pt>
                <c:pt idx="55">
                  <c:v>104</c:v>
                </c:pt>
                <c:pt idx="56">
                  <c:v>104</c:v>
                </c:pt>
                <c:pt idx="57">
                  <c:v>104</c:v>
                </c:pt>
                <c:pt idx="58">
                  <c:v>104</c:v>
                </c:pt>
                <c:pt idx="59">
                  <c:v>104</c:v>
                </c:pt>
                <c:pt idx="60">
                  <c:v>104</c:v>
                </c:pt>
                <c:pt idx="61">
                  <c:v>104</c:v>
                </c:pt>
                <c:pt idx="62">
                  <c:v>104</c:v>
                </c:pt>
                <c:pt idx="63">
                  <c:v>104</c:v>
                </c:pt>
                <c:pt idx="64">
                  <c:v>104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00640"/>
        <c:axId val="123599040"/>
      </c:lineChart>
      <c:catAx>
        <c:axId val="122800640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3599040"/>
        <c:crosses val="autoZero"/>
        <c:auto val="0"/>
        <c:lblAlgn val="ctr"/>
        <c:lblOffset val="100"/>
        <c:tickLblSkip val="5"/>
        <c:tickMarkSkip val="10"/>
        <c:noMultiLvlLbl val="0"/>
      </c:catAx>
      <c:valAx>
        <c:axId val="123599040"/>
        <c:scaling>
          <c:orientation val="minMax"/>
          <c:max val="108"/>
          <c:min val="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 sz="900"/>
                  <a:t>евро</a:t>
                </a:r>
              </a:p>
            </c:rich>
          </c:tx>
          <c:layout>
            <c:manualLayout>
              <c:xMode val="edge"/>
              <c:yMode val="edge"/>
              <c:x val="4.7186932849364795E-2"/>
              <c:y val="0.4149489947777146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22800640"/>
        <c:crosses val="autoZero"/>
        <c:crossBetween val="between"/>
        <c:majorUnit val="2"/>
        <c:minorUnit val="0.5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9496592592592594"/>
          <c:y val="0.90924666666666665"/>
          <c:w val="0.28493647912885656"/>
          <c:h val="5.6701030927835072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>
      <c:oddFooter>&amp;L&amp;"Arial,Bold"Изготвил: С. Яков
Проверил: С. Миткова&amp;"Arial,Regular"
</c:oddFooter>
    </c:headerFooter>
    <c:pageMargins b="1.2204724409448819" l="0.74803149606299213" r="0.74803149606299213" t="0.98425196850393704" header="0.51181102362204722" footer="0.51181102362204722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bg-BG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Доходност по 10 годишни бенчмаркови облигации </a:t>
            </a:r>
          </a:p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юни 2016 г. - юни 2017 г.</a:t>
            </a:r>
          </a:p>
        </c:rich>
      </c:tx>
      <c:layout>
        <c:manualLayout>
          <c:xMode val="edge"/>
          <c:yMode val="edge"/>
          <c:x val="0.28273858729535639"/>
          <c:y val="1.799993355260972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6468410198725153E-2"/>
          <c:y val="0.122"/>
          <c:w val="0.87004077615298092"/>
          <c:h val="0.55043888501279115"/>
        </c:manualLayout>
      </c:layout>
      <c:lineChart>
        <c:grouping val="standard"/>
        <c:varyColors val="0"/>
        <c:ser>
          <c:idx val="0"/>
          <c:order val="0"/>
          <c:tx>
            <c:strRef>
              <c:f>[19]Sheet2!$B$2</c:f>
              <c:strCache>
                <c:ptCount val="1"/>
                <c:pt idx="0">
                  <c:v>Гърция</c:v>
                </c:pt>
              </c:strCache>
            </c:strRef>
          </c:tx>
          <c:spPr>
            <a:ln w="12700">
              <a:solidFill>
                <a:srgbClr val="002060"/>
              </a:solidFill>
              <a:prstDash val="solid"/>
            </a:ln>
          </c:spPr>
          <c:marker>
            <c:spPr>
              <a:ln>
                <a:solidFill>
                  <a:srgbClr val="002060"/>
                </a:solidFill>
              </a:ln>
            </c:spPr>
          </c:marker>
          <c:cat>
            <c:strRef>
              <c:f>[19]Sheet2!$A$3:$A$15</c:f>
              <c:strCache>
                <c:ptCount val="13"/>
                <c:pt idx="0">
                  <c:v>VI</c:v>
                </c:pt>
                <c:pt idx="1">
                  <c:v>VII</c:v>
                </c:pt>
                <c:pt idx="2">
                  <c:v>VIII</c:v>
                </c:pt>
                <c:pt idx="3">
                  <c:v>IX</c:v>
                </c:pt>
                <c:pt idx="4">
                  <c:v>X</c:v>
                </c:pt>
                <c:pt idx="5">
                  <c:v>XI</c:v>
                </c:pt>
                <c:pt idx="6">
                  <c:v>XII</c:v>
                </c:pt>
                <c:pt idx="7">
                  <c:v>I</c:v>
                </c:pt>
                <c:pt idx="8">
                  <c:v>II</c:v>
                </c:pt>
                <c:pt idx="9">
                  <c:v>III</c:v>
                </c:pt>
                <c:pt idx="10">
                  <c:v>IV</c:v>
                </c:pt>
                <c:pt idx="11">
                  <c:v>V</c:v>
                </c:pt>
                <c:pt idx="12">
                  <c:v>VI</c:v>
                </c:pt>
              </c:strCache>
            </c:strRef>
          </c:cat>
          <c:val>
            <c:numRef>
              <c:f>[19]Sheet2!$B$3:$B$15</c:f>
              <c:numCache>
                <c:formatCode>General</c:formatCode>
                <c:ptCount val="13"/>
                <c:pt idx="0">
                  <c:v>7.92</c:v>
                </c:pt>
                <c:pt idx="1">
                  <c:v>7.99</c:v>
                </c:pt>
                <c:pt idx="2">
                  <c:v>8.19</c:v>
                </c:pt>
                <c:pt idx="3">
                  <c:v>8.34</c:v>
                </c:pt>
                <c:pt idx="4">
                  <c:v>8.33</c:v>
                </c:pt>
                <c:pt idx="5">
                  <c:v>7.33</c:v>
                </c:pt>
                <c:pt idx="6">
                  <c:v>6.94</c:v>
                </c:pt>
                <c:pt idx="7">
                  <c:v>7.04</c:v>
                </c:pt>
                <c:pt idx="8">
                  <c:v>7.52</c:v>
                </c:pt>
                <c:pt idx="9">
                  <c:v>7.17</c:v>
                </c:pt>
                <c:pt idx="10">
                  <c:v>6.7</c:v>
                </c:pt>
                <c:pt idx="11">
                  <c:v>5.86</c:v>
                </c:pt>
                <c:pt idx="12">
                  <c:v>5.76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[19]Sheet2!$C$2</c:f>
              <c:strCache>
                <c:ptCount val="1"/>
                <c:pt idx="0">
                  <c:v>Ирландия</c:v>
                </c:pt>
              </c:strCache>
            </c:strRef>
          </c:tx>
          <c:spPr>
            <a:ln w="25400">
              <a:solidFill>
                <a:srgbClr val="00FF00"/>
              </a:solidFill>
              <a:prstDash val="sysDash"/>
            </a:ln>
          </c:spPr>
          <c:marker>
            <c:symbol val="none"/>
          </c:marker>
          <c:cat>
            <c:strRef>
              <c:f>[19]Sheet2!$A$3:$A$15</c:f>
              <c:strCache>
                <c:ptCount val="13"/>
                <c:pt idx="0">
                  <c:v>VI</c:v>
                </c:pt>
                <c:pt idx="1">
                  <c:v>VII</c:v>
                </c:pt>
                <c:pt idx="2">
                  <c:v>VIII</c:v>
                </c:pt>
                <c:pt idx="3">
                  <c:v>IX</c:v>
                </c:pt>
                <c:pt idx="4">
                  <c:v>X</c:v>
                </c:pt>
                <c:pt idx="5">
                  <c:v>XI</c:v>
                </c:pt>
                <c:pt idx="6">
                  <c:v>XII</c:v>
                </c:pt>
                <c:pt idx="7">
                  <c:v>I</c:v>
                </c:pt>
                <c:pt idx="8">
                  <c:v>II</c:v>
                </c:pt>
                <c:pt idx="9">
                  <c:v>III</c:v>
                </c:pt>
                <c:pt idx="10">
                  <c:v>IV</c:v>
                </c:pt>
                <c:pt idx="11">
                  <c:v>V</c:v>
                </c:pt>
                <c:pt idx="12">
                  <c:v>VI</c:v>
                </c:pt>
              </c:strCache>
            </c:strRef>
          </c:cat>
          <c:val>
            <c:numRef>
              <c:f>[19]Sheet2!$C$3:$C$15</c:f>
              <c:numCache>
                <c:formatCode>General</c:formatCode>
                <c:ptCount val="13"/>
                <c:pt idx="0">
                  <c:v>0.76</c:v>
                </c:pt>
                <c:pt idx="1">
                  <c:v>0.47</c:v>
                </c:pt>
                <c:pt idx="2">
                  <c:v>0.4</c:v>
                </c:pt>
                <c:pt idx="3">
                  <c:v>0.42</c:v>
                </c:pt>
                <c:pt idx="4">
                  <c:v>0.5</c:v>
                </c:pt>
                <c:pt idx="5">
                  <c:v>0.85</c:v>
                </c:pt>
                <c:pt idx="6">
                  <c:v>0.84</c:v>
                </c:pt>
                <c:pt idx="7">
                  <c:v>0.99</c:v>
                </c:pt>
                <c:pt idx="8">
                  <c:v>1.06</c:v>
                </c:pt>
                <c:pt idx="9">
                  <c:v>1.05</c:v>
                </c:pt>
                <c:pt idx="10">
                  <c:v>0.91</c:v>
                </c:pt>
                <c:pt idx="11">
                  <c:v>0.83</c:v>
                </c:pt>
                <c:pt idx="12">
                  <c:v>0.7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[19]Sheet2!$D$2</c:f>
              <c:strCache>
                <c:ptCount val="1"/>
                <c:pt idx="0">
                  <c:v>Португалия</c:v>
                </c:pt>
              </c:strCache>
            </c:strRef>
          </c:tx>
          <c:spPr>
            <a:ln w="12700">
              <a:solidFill>
                <a:srgbClr val="008000"/>
              </a:solidFill>
              <a:prstDash val="lgDashDot"/>
            </a:ln>
          </c:spPr>
          <c:marker>
            <c:symbol val="none"/>
          </c:marker>
          <c:cat>
            <c:strRef>
              <c:f>[19]Sheet2!$A$3:$A$15</c:f>
              <c:strCache>
                <c:ptCount val="13"/>
                <c:pt idx="0">
                  <c:v>VI</c:v>
                </c:pt>
                <c:pt idx="1">
                  <c:v>VII</c:v>
                </c:pt>
                <c:pt idx="2">
                  <c:v>VIII</c:v>
                </c:pt>
                <c:pt idx="3">
                  <c:v>IX</c:v>
                </c:pt>
                <c:pt idx="4">
                  <c:v>X</c:v>
                </c:pt>
                <c:pt idx="5">
                  <c:v>XI</c:v>
                </c:pt>
                <c:pt idx="6">
                  <c:v>XII</c:v>
                </c:pt>
                <c:pt idx="7">
                  <c:v>I</c:v>
                </c:pt>
                <c:pt idx="8">
                  <c:v>II</c:v>
                </c:pt>
                <c:pt idx="9">
                  <c:v>III</c:v>
                </c:pt>
                <c:pt idx="10">
                  <c:v>IV</c:v>
                </c:pt>
                <c:pt idx="11">
                  <c:v>V</c:v>
                </c:pt>
                <c:pt idx="12">
                  <c:v>VI</c:v>
                </c:pt>
              </c:strCache>
            </c:strRef>
          </c:cat>
          <c:val>
            <c:numRef>
              <c:f>[19]Sheet2!$D$3:$D$15</c:f>
              <c:numCache>
                <c:formatCode>General</c:formatCode>
                <c:ptCount val="13"/>
                <c:pt idx="0">
                  <c:v>3.2</c:v>
                </c:pt>
                <c:pt idx="1">
                  <c:v>3.06</c:v>
                </c:pt>
                <c:pt idx="2">
                  <c:v>2.91</c:v>
                </c:pt>
                <c:pt idx="3">
                  <c:v>3.26</c:v>
                </c:pt>
                <c:pt idx="4">
                  <c:v>3.33</c:v>
                </c:pt>
                <c:pt idx="5">
                  <c:v>3.51</c:v>
                </c:pt>
                <c:pt idx="6">
                  <c:v>3.74</c:v>
                </c:pt>
                <c:pt idx="7">
                  <c:v>3.95</c:v>
                </c:pt>
                <c:pt idx="8">
                  <c:v>4.04</c:v>
                </c:pt>
                <c:pt idx="9">
                  <c:v>3.99</c:v>
                </c:pt>
                <c:pt idx="10">
                  <c:v>3.77</c:v>
                </c:pt>
                <c:pt idx="11">
                  <c:v>3.29</c:v>
                </c:pt>
                <c:pt idx="12">
                  <c:v>2.97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[19]Sheet2!$E$2</c:f>
              <c:strCache>
                <c:ptCount val="1"/>
                <c:pt idx="0">
                  <c:v>Румъния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none"/>
          </c:marker>
          <c:cat>
            <c:strRef>
              <c:f>[19]Sheet2!$A$3:$A$15</c:f>
              <c:strCache>
                <c:ptCount val="13"/>
                <c:pt idx="0">
                  <c:v>VI</c:v>
                </c:pt>
                <c:pt idx="1">
                  <c:v>VII</c:v>
                </c:pt>
                <c:pt idx="2">
                  <c:v>VIII</c:v>
                </c:pt>
                <c:pt idx="3">
                  <c:v>IX</c:v>
                </c:pt>
                <c:pt idx="4">
                  <c:v>X</c:v>
                </c:pt>
                <c:pt idx="5">
                  <c:v>XI</c:v>
                </c:pt>
                <c:pt idx="6">
                  <c:v>XII</c:v>
                </c:pt>
                <c:pt idx="7">
                  <c:v>I</c:v>
                </c:pt>
                <c:pt idx="8">
                  <c:v>II</c:v>
                </c:pt>
                <c:pt idx="9">
                  <c:v>III</c:v>
                </c:pt>
                <c:pt idx="10">
                  <c:v>IV</c:v>
                </c:pt>
                <c:pt idx="11">
                  <c:v>V</c:v>
                </c:pt>
                <c:pt idx="12">
                  <c:v>VI</c:v>
                </c:pt>
              </c:strCache>
            </c:strRef>
          </c:cat>
          <c:val>
            <c:numRef>
              <c:f>[19]Sheet2!$E$3:$E$15</c:f>
              <c:numCache>
                <c:formatCode>General</c:formatCode>
                <c:ptCount val="13"/>
                <c:pt idx="0">
                  <c:v>3.48</c:v>
                </c:pt>
                <c:pt idx="1">
                  <c:v>3.14</c:v>
                </c:pt>
                <c:pt idx="2">
                  <c:v>2.93</c:v>
                </c:pt>
                <c:pt idx="3">
                  <c:v>2.92</c:v>
                </c:pt>
                <c:pt idx="4">
                  <c:v>2.94</c:v>
                </c:pt>
                <c:pt idx="5">
                  <c:v>3.56</c:v>
                </c:pt>
                <c:pt idx="6">
                  <c:v>3.73</c:v>
                </c:pt>
                <c:pt idx="7">
                  <c:v>3.75</c:v>
                </c:pt>
                <c:pt idx="8">
                  <c:v>3.96</c:v>
                </c:pt>
                <c:pt idx="9">
                  <c:v>3.99</c:v>
                </c:pt>
                <c:pt idx="10">
                  <c:v>3.79</c:v>
                </c:pt>
                <c:pt idx="11">
                  <c:v>3.75</c:v>
                </c:pt>
                <c:pt idx="12">
                  <c:v>3.67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[19]Sheet2!$F$2</c:f>
              <c:strCache>
                <c:ptCount val="1"/>
                <c:pt idx="0">
                  <c:v>България</c:v>
                </c:pt>
              </c:strCache>
            </c:strRef>
          </c:tx>
          <c:spPr>
            <a:ln w="12700">
              <a:solidFill>
                <a:srgbClr val="800080"/>
              </a:solidFill>
              <a:prstDash val="lgDash"/>
            </a:ln>
          </c:spPr>
          <c:marker>
            <c:symbol val="none"/>
          </c:marker>
          <c:cat>
            <c:strRef>
              <c:f>[19]Sheet2!$A$3:$A$15</c:f>
              <c:strCache>
                <c:ptCount val="13"/>
                <c:pt idx="0">
                  <c:v>VI</c:v>
                </c:pt>
                <c:pt idx="1">
                  <c:v>VII</c:v>
                </c:pt>
                <c:pt idx="2">
                  <c:v>VIII</c:v>
                </c:pt>
                <c:pt idx="3">
                  <c:v>IX</c:v>
                </c:pt>
                <c:pt idx="4">
                  <c:v>X</c:v>
                </c:pt>
                <c:pt idx="5">
                  <c:v>XI</c:v>
                </c:pt>
                <c:pt idx="6">
                  <c:v>XII</c:v>
                </c:pt>
                <c:pt idx="7">
                  <c:v>I</c:v>
                </c:pt>
                <c:pt idx="8">
                  <c:v>II</c:v>
                </c:pt>
                <c:pt idx="9">
                  <c:v>III</c:v>
                </c:pt>
                <c:pt idx="10">
                  <c:v>IV</c:v>
                </c:pt>
                <c:pt idx="11">
                  <c:v>V</c:v>
                </c:pt>
                <c:pt idx="12">
                  <c:v>VI</c:v>
                </c:pt>
              </c:strCache>
            </c:strRef>
          </c:cat>
          <c:val>
            <c:numRef>
              <c:f>[19]Sheet2!$F$3:$F$15</c:f>
              <c:numCache>
                <c:formatCode>General</c:formatCode>
                <c:ptCount val="13"/>
                <c:pt idx="0">
                  <c:v>2.4</c:v>
                </c:pt>
                <c:pt idx="1">
                  <c:v>2.39</c:v>
                </c:pt>
                <c:pt idx="2">
                  <c:v>2.2799999999999998</c:v>
                </c:pt>
                <c:pt idx="3">
                  <c:v>2.15</c:v>
                </c:pt>
                <c:pt idx="4">
                  <c:v>1.84</c:v>
                </c:pt>
                <c:pt idx="5">
                  <c:v>1.82</c:v>
                </c:pt>
                <c:pt idx="6">
                  <c:v>1.8</c:v>
                </c:pt>
                <c:pt idx="7">
                  <c:v>1.77</c:v>
                </c:pt>
                <c:pt idx="8">
                  <c:v>1.75</c:v>
                </c:pt>
                <c:pt idx="9">
                  <c:v>1.73</c:v>
                </c:pt>
                <c:pt idx="10">
                  <c:v>1.78</c:v>
                </c:pt>
                <c:pt idx="11">
                  <c:v>1.74</c:v>
                </c:pt>
                <c:pt idx="12">
                  <c:v>1.7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[19]Sheet2!$G$2</c:f>
              <c:strCache>
                <c:ptCount val="1"/>
                <c:pt idx="0">
                  <c:v>Франция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ysDash"/>
            </a:ln>
          </c:spPr>
          <c:marker>
            <c:symbol val="square"/>
            <c:size val="3"/>
            <c:spPr>
              <a:noFill/>
              <a:ln w="6350">
                <a:noFill/>
              </a:ln>
            </c:spPr>
          </c:marker>
          <c:cat>
            <c:strRef>
              <c:f>[19]Sheet2!$A$3:$A$15</c:f>
              <c:strCache>
                <c:ptCount val="13"/>
                <c:pt idx="0">
                  <c:v>VI</c:v>
                </c:pt>
                <c:pt idx="1">
                  <c:v>VII</c:v>
                </c:pt>
                <c:pt idx="2">
                  <c:v>VIII</c:v>
                </c:pt>
                <c:pt idx="3">
                  <c:v>IX</c:v>
                </c:pt>
                <c:pt idx="4">
                  <c:v>X</c:v>
                </c:pt>
                <c:pt idx="5">
                  <c:v>XI</c:v>
                </c:pt>
                <c:pt idx="6">
                  <c:v>XII</c:v>
                </c:pt>
                <c:pt idx="7">
                  <c:v>I</c:v>
                </c:pt>
                <c:pt idx="8">
                  <c:v>II</c:v>
                </c:pt>
                <c:pt idx="9">
                  <c:v>III</c:v>
                </c:pt>
                <c:pt idx="10">
                  <c:v>IV</c:v>
                </c:pt>
                <c:pt idx="11">
                  <c:v>V</c:v>
                </c:pt>
                <c:pt idx="12">
                  <c:v>VI</c:v>
                </c:pt>
              </c:strCache>
            </c:strRef>
          </c:cat>
          <c:val>
            <c:numRef>
              <c:f>[19]Sheet2!$G$3:$G$15</c:f>
              <c:numCache>
                <c:formatCode>General</c:formatCode>
                <c:ptCount val="13"/>
                <c:pt idx="0">
                  <c:v>0.39</c:v>
                </c:pt>
                <c:pt idx="1">
                  <c:v>0.17</c:v>
                </c:pt>
                <c:pt idx="2">
                  <c:v>0.15</c:v>
                </c:pt>
                <c:pt idx="3">
                  <c:v>0.18</c:v>
                </c:pt>
                <c:pt idx="4">
                  <c:v>0.33</c:v>
                </c:pt>
                <c:pt idx="5">
                  <c:v>0.67</c:v>
                </c:pt>
                <c:pt idx="6">
                  <c:v>0.75</c:v>
                </c:pt>
                <c:pt idx="7">
                  <c:v>0.86</c:v>
                </c:pt>
                <c:pt idx="8">
                  <c:v>1.03</c:v>
                </c:pt>
                <c:pt idx="9">
                  <c:v>1.02</c:v>
                </c:pt>
                <c:pt idx="10">
                  <c:v>0.88</c:v>
                </c:pt>
                <c:pt idx="11">
                  <c:v>0.81</c:v>
                </c:pt>
                <c:pt idx="12">
                  <c:v>0.66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[19]Sheet2!$H$2</c:f>
              <c:strCache>
                <c:ptCount val="1"/>
                <c:pt idx="0">
                  <c:v>Германия</c:v>
                </c:pt>
              </c:strCache>
            </c:strRef>
          </c:tx>
          <c:spPr>
            <a:ln w="12700">
              <a:solidFill>
                <a:srgbClr val="008080"/>
              </a:solidFill>
              <a:prstDash val="lgDashDotDot"/>
            </a:ln>
          </c:spPr>
          <c:marker>
            <c:symbol val="none"/>
          </c:marker>
          <c:cat>
            <c:strRef>
              <c:f>[19]Sheet2!$A$3:$A$15</c:f>
              <c:strCache>
                <c:ptCount val="13"/>
                <c:pt idx="0">
                  <c:v>VI</c:v>
                </c:pt>
                <c:pt idx="1">
                  <c:v>VII</c:v>
                </c:pt>
                <c:pt idx="2">
                  <c:v>VIII</c:v>
                </c:pt>
                <c:pt idx="3">
                  <c:v>IX</c:v>
                </c:pt>
                <c:pt idx="4">
                  <c:v>X</c:v>
                </c:pt>
                <c:pt idx="5">
                  <c:v>XI</c:v>
                </c:pt>
                <c:pt idx="6">
                  <c:v>XII</c:v>
                </c:pt>
                <c:pt idx="7">
                  <c:v>I</c:v>
                </c:pt>
                <c:pt idx="8">
                  <c:v>II</c:v>
                </c:pt>
                <c:pt idx="9">
                  <c:v>III</c:v>
                </c:pt>
                <c:pt idx="10">
                  <c:v>IV</c:v>
                </c:pt>
                <c:pt idx="11">
                  <c:v>V</c:v>
                </c:pt>
                <c:pt idx="12">
                  <c:v>VI</c:v>
                </c:pt>
              </c:strCache>
            </c:strRef>
          </c:cat>
          <c:val>
            <c:numRef>
              <c:f>[19]Sheet2!$H$3:$H$15</c:f>
              <c:numCache>
                <c:formatCode>General</c:formatCode>
                <c:ptCount val="13"/>
                <c:pt idx="0">
                  <c:v>-0.02</c:v>
                </c:pt>
                <c:pt idx="1">
                  <c:v>-0.15</c:v>
                </c:pt>
                <c:pt idx="2">
                  <c:v>-0.13</c:v>
                </c:pt>
                <c:pt idx="3">
                  <c:v>-0.09</c:v>
                </c:pt>
                <c:pt idx="4">
                  <c:v>0</c:v>
                </c:pt>
                <c:pt idx="5">
                  <c:v>0.19</c:v>
                </c:pt>
                <c:pt idx="6">
                  <c:v>0.25</c:v>
                </c:pt>
                <c:pt idx="7">
                  <c:v>0.25</c:v>
                </c:pt>
                <c:pt idx="8">
                  <c:v>0.26</c:v>
                </c:pt>
                <c:pt idx="9">
                  <c:v>0.35</c:v>
                </c:pt>
                <c:pt idx="10">
                  <c:v>0.22</c:v>
                </c:pt>
                <c:pt idx="11">
                  <c:v>0.34</c:v>
                </c:pt>
                <c:pt idx="12">
                  <c:v>0.25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[19]Sheet2!$I$2</c:f>
              <c:strCache>
                <c:ptCount val="1"/>
                <c:pt idx="0">
                  <c:v>Италия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strRef>
              <c:f>[19]Sheet2!$A$3:$A$15</c:f>
              <c:strCache>
                <c:ptCount val="13"/>
                <c:pt idx="0">
                  <c:v>VI</c:v>
                </c:pt>
                <c:pt idx="1">
                  <c:v>VII</c:v>
                </c:pt>
                <c:pt idx="2">
                  <c:v>VIII</c:v>
                </c:pt>
                <c:pt idx="3">
                  <c:v>IX</c:v>
                </c:pt>
                <c:pt idx="4">
                  <c:v>X</c:v>
                </c:pt>
                <c:pt idx="5">
                  <c:v>XI</c:v>
                </c:pt>
                <c:pt idx="6">
                  <c:v>XII</c:v>
                </c:pt>
                <c:pt idx="7">
                  <c:v>I</c:v>
                </c:pt>
                <c:pt idx="8">
                  <c:v>II</c:v>
                </c:pt>
                <c:pt idx="9">
                  <c:v>III</c:v>
                </c:pt>
                <c:pt idx="10">
                  <c:v>IV</c:v>
                </c:pt>
                <c:pt idx="11">
                  <c:v>V</c:v>
                </c:pt>
                <c:pt idx="12">
                  <c:v>VI</c:v>
                </c:pt>
              </c:strCache>
            </c:strRef>
          </c:cat>
          <c:val>
            <c:numRef>
              <c:f>[19]Sheet2!$I$3:$I$15</c:f>
              <c:numCache>
                <c:formatCode>General</c:formatCode>
                <c:ptCount val="13"/>
                <c:pt idx="0">
                  <c:v>1.45</c:v>
                </c:pt>
                <c:pt idx="1">
                  <c:v>1.23</c:v>
                </c:pt>
                <c:pt idx="2">
                  <c:v>1.18</c:v>
                </c:pt>
                <c:pt idx="3">
                  <c:v>1.27</c:v>
                </c:pt>
                <c:pt idx="4">
                  <c:v>1.45</c:v>
                </c:pt>
                <c:pt idx="5">
                  <c:v>1.94</c:v>
                </c:pt>
                <c:pt idx="6">
                  <c:v>1.89</c:v>
                </c:pt>
                <c:pt idx="7">
                  <c:v>1.99</c:v>
                </c:pt>
                <c:pt idx="8">
                  <c:v>2.35</c:v>
                </c:pt>
                <c:pt idx="9">
                  <c:v>2.4</c:v>
                </c:pt>
                <c:pt idx="10">
                  <c:v>2.2599999999999998</c:v>
                </c:pt>
                <c:pt idx="11">
                  <c:v>2.19</c:v>
                </c:pt>
                <c:pt idx="12">
                  <c:v>2.0499999999999998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[19]Sheet2!$J$2</c:f>
              <c:strCache>
                <c:ptCount val="1"/>
                <c:pt idx="0">
                  <c:v>Испания</c:v>
                </c:pt>
              </c:strCache>
            </c:strRef>
          </c:tx>
          <c:spPr>
            <a:ln w="12700">
              <a:solidFill>
                <a:srgbClr val="00CCFF"/>
              </a:solidFill>
              <a:prstDash val="solid"/>
            </a:ln>
          </c:spPr>
          <c:marker>
            <c:symbol val="none"/>
          </c:marker>
          <c:cat>
            <c:strRef>
              <c:f>[19]Sheet2!$A$3:$A$15</c:f>
              <c:strCache>
                <c:ptCount val="13"/>
                <c:pt idx="0">
                  <c:v>VI</c:v>
                </c:pt>
                <c:pt idx="1">
                  <c:v>VII</c:v>
                </c:pt>
                <c:pt idx="2">
                  <c:v>VIII</c:v>
                </c:pt>
                <c:pt idx="3">
                  <c:v>IX</c:v>
                </c:pt>
                <c:pt idx="4">
                  <c:v>X</c:v>
                </c:pt>
                <c:pt idx="5">
                  <c:v>XI</c:v>
                </c:pt>
                <c:pt idx="6">
                  <c:v>XII</c:v>
                </c:pt>
                <c:pt idx="7">
                  <c:v>I</c:v>
                </c:pt>
                <c:pt idx="8">
                  <c:v>II</c:v>
                </c:pt>
                <c:pt idx="9">
                  <c:v>III</c:v>
                </c:pt>
                <c:pt idx="10">
                  <c:v>IV</c:v>
                </c:pt>
                <c:pt idx="11">
                  <c:v>V</c:v>
                </c:pt>
                <c:pt idx="12">
                  <c:v>VI</c:v>
                </c:pt>
              </c:strCache>
            </c:strRef>
          </c:cat>
          <c:val>
            <c:numRef>
              <c:f>[19]Sheet2!$J$3:$J$15</c:f>
              <c:numCache>
                <c:formatCode>General</c:formatCode>
                <c:ptCount val="13"/>
                <c:pt idx="0">
                  <c:v>1.48</c:v>
                </c:pt>
                <c:pt idx="1">
                  <c:v>1.17</c:v>
                </c:pt>
                <c:pt idx="2">
                  <c:v>1.01</c:v>
                </c:pt>
                <c:pt idx="3">
                  <c:v>1.04</c:v>
                </c:pt>
                <c:pt idx="4">
                  <c:v>1.07</c:v>
                </c:pt>
                <c:pt idx="5">
                  <c:v>1.43</c:v>
                </c:pt>
                <c:pt idx="6">
                  <c:v>1.44</c:v>
                </c:pt>
                <c:pt idx="7">
                  <c:v>1.46</c:v>
                </c:pt>
                <c:pt idx="8">
                  <c:v>1.7</c:v>
                </c:pt>
                <c:pt idx="9">
                  <c:v>1.72</c:v>
                </c:pt>
                <c:pt idx="10">
                  <c:v>1.61</c:v>
                </c:pt>
                <c:pt idx="11">
                  <c:v>1.57</c:v>
                </c:pt>
                <c:pt idx="12">
                  <c:v>1.45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01152"/>
        <c:axId val="120070720"/>
      </c:lineChart>
      <c:catAx>
        <c:axId val="1228011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20070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70720"/>
        <c:scaling>
          <c:orientation val="minMax"/>
          <c:max val="12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%</a:t>
                </a:r>
              </a:p>
            </c:rich>
          </c:tx>
          <c:layout>
            <c:manualLayout>
              <c:xMode val="edge"/>
              <c:yMode val="edge"/>
              <c:x val="4.3154686309372615E-2"/>
              <c:y val="5.2813050267450749E-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22801152"/>
        <c:crosses val="autoZero"/>
        <c:crossBetween val="between"/>
        <c:majorUnit val="2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4.6130956504337246E-2"/>
          <c:y val="0.78347099017686073"/>
          <c:w val="0.89137029425573999"/>
          <c:h val="8.800004429826013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256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27</xdr:row>
      <xdr:rowOff>142875</xdr:rowOff>
    </xdr:from>
    <xdr:to>
      <xdr:col>7</xdr:col>
      <xdr:colOff>152400</xdr:colOff>
      <xdr:row>52</xdr:row>
      <xdr:rowOff>76200</xdr:rowOff>
    </xdr:to>
    <xdr:graphicFrame macro="">
      <xdr:nvGraphicFramePr>
        <xdr:cNvPr id="3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0.14105</cdr:x>
      <cdr:y>0.89265</cdr:y>
    </cdr:from>
    <cdr:to>
      <cdr:x>0.99205</cdr:x>
      <cdr:y>0.95634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48231" y="3565718"/>
          <a:ext cx="5098544" cy="25419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периода м.юни - м.декември 2016 г.</a:t>
          </a:r>
        </a:p>
      </cdr:txBody>
    </cdr:sp>
  </cdr:relSizeAnchor>
  <cdr:relSizeAnchor xmlns:cdr="http://schemas.openxmlformats.org/drawingml/2006/chartDrawing">
    <cdr:from>
      <cdr:x>0.12924</cdr:x>
      <cdr:y>0.68522</cdr:y>
    </cdr:from>
    <cdr:to>
      <cdr:x>0.20723</cdr:x>
      <cdr:y>0.72744</cdr:y>
    </cdr:to>
    <cdr:sp macro="" textlink="">
      <cdr:nvSpPr>
        <cdr:cNvPr id="61450" name="Text Box 10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77479" y="2737876"/>
          <a:ext cx="467256" cy="16849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2016                              2016</a:t>
          </a:r>
        </a:p>
      </cdr:txBody>
    </cdr:sp>
  </cdr:relSizeAnchor>
  <cdr:relSizeAnchor xmlns:cdr="http://schemas.openxmlformats.org/drawingml/2006/chartDrawing">
    <cdr:from>
      <cdr:x>0.73594</cdr:x>
      <cdr:y>0.68058</cdr:y>
    </cdr:from>
    <cdr:to>
      <cdr:x>0.8063</cdr:x>
      <cdr:y>0.72573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412348" y="2719372"/>
          <a:ext cx="421562" cy="18017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3</xdr:row>
      <xdr:rowOff>19051</xdr:rowOff>
    </xdr:from>
    <xdr:to>
      <xdr:col>9</xdr:col>
      <xdr:colOff>412750</xdr:colOff>
      <xdr:row>20</xdr:row>
      <xdr:rowOff>123825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0.03483</cdr:x>
      <cdr:y>0.08225</cdr:y>
    </cdr:from>
    <cdr:to>
      <cdr:x>0.18702</cdr:x>
      <cdr:y>0.15633</cdr:y>
    </cdr:to>
    <cdr:sp macro="" textlink="">
      <cdr:nvSpPr>
        <cdr:cNvPr id="185345" name="Text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317" y="278162"/>
          <a:ext cx="800195" cy="2476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bg-BG" sz="1000" b="0" i="0" u="none" strike="noStrike" baseline="0">
              <a:solidFill>
                <a:srgbClr val="000000"/>
              </a:solidFill>
              <a:latin typeface="Arial Cyr"/>
              <a:cs typeface="Arial Cyr"/>
            </a:rPr>
            <a:t>(млн.лв)</a:t>
          </a:r>
        </a:p>
        <a:p xmlns:a="http://schemas.openxmlformats.org/drawingml/2006/main">
          <a:pPr algn="ctr" rtl="0">
            <a:defRPr sz="1000"/>
          </a:pPr>
          <a:endParaRPr lang="bg-BG" sz="1000" b="0" i="0" u="none" strike="noStrike" baseline="0">
            <a:solidFill>
              <a:srgbClr val="000000"/>
            </a:solidFill>
            <a:latin typeface="Arial Cyr"/>
            <a:cs typeface="Arial Cyr"/>
          </a:endParaRP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592800</xdr:colOff>
      <xdr:row>19</xdr:row>
      <xdr:rowOff>181500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2</xdr:row>
      <xdr:rowOff>0</xdr:rowOff>
    </xdr:from>
    <xdr:to>
      <xdr:col>16</xdr:col>
      <xdr:colOff>592800</xdr:colOff>
      <xdr:row>19</xdr:row>
      <xdr:rowOff>181500</xdr:rowOff>
    </xdr:to>
    <xdr:graphicFrame macro="">
      <xdr:nvGraphicFramePr>
        <xdr:cNvPr id="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0.01903</cdr:x>
      <cdr:y>0.77982</cdr:y>
    </cdr:from>
    <cdr:to>
      <cdr:x>0.95802</cdr:x>
      <cdr:y>0.98314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92488" y="2667000"/>
          <a:ext cx="4563492" cy="6953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bg-BG" sz="800" b="1">
              <a:latin typeface="Arial" panose="020B0604020202020204" pitchFamily="34" charset="0"/>
              <a:cs typeface="Arial" panose="020B0604020202020204" pitchFamily="34" charset="0"/>
            </a:rPr>
            <a:t>Забележки:</a:t>
          </a:r>
        </a:p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1.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 Обемът на репо-сделките включва обратните репо-сделки и тези, сключени през текущия ден.</a:t>
          </a:r>
        </a:p>
        <a:p xmlns:a="http://schemas.openxmlformats.org/drawingml/2006/main"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2. Сделките с ДЦК, деноминирани във валута, са в левова равностойност по определения от БНБ обменен курс на съответната валута в деня на сделката. </a:t>
          </a:r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0.08799</cdr:x>
      <cdr:y>0.79329</cdr:y>
    </cdr:from>
    <cdr:to>
      <cdr:x>0.95702</cdr:x>
      <cdr:y>0.95529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411771" y="2713038"/>
          <a:ext cx="4067060" cy="554037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bg-BG" sz="800" b="1">
              <a:latin typeface="Arial" panose="020B0604020202020204" pitchFamily="34" charset="0"/>
              <a:cs typeface="Arial" panose="020B0604020202020204" pitchFamily="34" charset="0"/>
            </a:rPr>
            <a:t>Забележка:</a:t>
          </a:r>
          <a:r>
            <a:rPr lang="bg-BG" sz="800" b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n-US" sz="800" b="1" baseline="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Броят на репо-сделките включва обратните репо-сделки и тези, сключени през текущия ден.</a:t>
          </a:r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49</xdr:row>
      <xdr:rowOff>123824</xdr:rowOff>
    </xdr:from>
    <xdr:to>
      <xdr:col>0</xdr:col>
      <xdr:colOff>228600</xdr:colOff>
      <xdr:row>50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</xdr:row>
      <xdr:rowOff>28575</xdr:rowOff>
    </xdr:from>
    <xdr:to>
      <xdr:col>7</xdr:col>
      <xdr:colOff>283575</xdr:colOff>
      <xdr:row>20</xdr:row>
      <xdr:rowOff>156075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323849</xdr:colOff>
      <xdr:row>3</xdr:row>
      <xdr:rowOff>28575</xdr:rowOff>
    </xdr:from>
    <xdr:to>
      <xdr:col>14</xdr:col>
      <xdr:colOff>502649</xdr:colOff>
      <xdr:row>20</xdr:row>
      <xdr:rowOff>156075</xdr:rowOff>
    </xdr:to>
    <xdr:graphicFrame macro="">
      <xdr:nvGraphicFramePr>
        <xdr:cNvPr id="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0.67398</cdr:y>
    </cdr:from>
    <cdr:to>
      <cdr:x>0.98652</cdr:x>
      <cdr:y>0.98119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8407" y="2047876"/>
          <a:ext cx="4022118" cy="933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Обемът на репо-сделките включва обратните репо-сделки и </a:t>
          </a: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тези, сключени през текущия работен ден.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Сделките с ДЦК, деноминирани във валута, са в левова</a:t>
          </a: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равностойност по определения от БНБ обменен курс на </a:t>
          </a: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съответната валута</a:t>
          </a:r>
          <a:r>
            <a:rPr lang="en-US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в деня на сделката</a:t>
          </a:r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0.68525</cdr:y>
    </cdr:from>
    <cdr:to>
      <cdr:x>0.98427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990725"/>
          <a:ext cx="41529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0.12584</cdr:x>
      <cdr:y>0.71803</cdr:y>
    </cdr:from>
    <cdr:to>
      <cdr:x>0.34157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33400" y="2085975"/>
          <a:ext cx="914400" cy="819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0.04494</cdr:x>
      <cdr:y>0.7082</cdr:y>
    </cdr:from>
    <cdr:to>
      <cdr:x>0.62921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90500" y="2057399"/>
          <a:ext cx="2476500" cy="847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0.19326</cdr:x>
      <cdr:y>0.68525</cdr:y>
    </cdr:from>
    <cdr:to>
      <cdr:x>0.40899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19150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0.01124</cdr:x>
      <cdr:y>0.68525</cdr:y>
    </cdr:from>
    <cdr:to>
      <cdr:x>0.98876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47624" y="1990725"/>
          <a:ext cx="414337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Обемът на репо-сделките включва обратните репо-сделки и 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тези, сключени през текущия работен ден.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Сделките с ДЦК, деноминирани във валута, са в левова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равностойност по определения от БНБ обменен курс на 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съответната валута</a:t>
          </a:r>
          <a:r>
            <a:rPr lang="en-US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в деня на сделката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</xdr:row>
      <xdr:rowOff>171450</xdr:rowOff>
    </xdr:from>
    <xdr:to>
      <xdr:col>7</xdr:col>
      <xdr:colOff>35925</xdr:colOff>
      <xdr:row>20</xdr:row>
      <xdr:rowOff>114300</xdr:rowOff>
    </xdr:to>
    <xdr:graphicFrame macro="">
      <xdr:nvGraphicFramePr>
        <xdr:cNvPr id="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323851</xdr:colOff>
      <xdr:row>2</xdr:row>
      <xdr:rowOff>171450</xdr:rowOff>
    </xdr:from>
    <xdr:to>
      <xdr:col>14</xdr:col>
      <xdr:colOff>426451</xdr:colOff>
      <xdr:row>20</xdr:row>
      <xdr:rowOff>114300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0.07175</cdr:x>
      <cdr:y>0.64444</cdr:y>
    </cdr:from>
    <cdr:to>
      <cdr:x>0.287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04800" y="2343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0.06502</cdr:x>
      <cdr:y>0.8</cdr:y>
    </cdr:from>
    <cdr:to>
      <cdr:x>0.95516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76224" y="2057400"/>
          <a:ext cx="3781425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0.32063</cdr:x>
      <cdr:y>0.8037</cdr:y>
    </cdr:from>
    <cdr:to>
      <cdr:x>0.53587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362075" y="2066924"/>
          <a:ext cx="914400" cy="5048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0.09641</cdr:x>
      <cdr:y>0.87407</cdr:y>
    </cdr:from>
    <cdr:to>
      <cdr:x>0.31166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9575" y="2247900"/>
          <a:ext cx="914400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0.06054</cdr:x>
      <cdr:y>0.64444</cdr:y>
    </cdr:from>
    <cdr:to>
      <cdr:x>0.27578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57175" y="25527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0.82222</cdr:y>
    </cdr:from>
    <cdr:to>
      <cdr:x>1</cdr:x>
      <cdr:y>1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0" y="2114550"/>
          <a:ext cx="4248150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0.76906</cdr:x>
      <cdr:y>0.64444</cdr:y>
    </cdr:from>
    <cdr:to>
      <cdr:x>0.9843</cdr:x>
      <cdr:y>1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267075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0.53139</cdr:x>
      <cdr:y>0.64444</cdr:y>
    </cdr:from>
    <cdr:to>
      <cdr:x>0.74664</cdr:x>
      <cdr:y>1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2257425" y="1657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0.13677</cdr:x>
      <cdr:y>0.81111</cdr:y>
    </cdr:from>
    <cdr:to>
      <cdr:x>0.35202</cdr:x>
      <cdr:y>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581025" y="2085974"/>
          <a:ext cx="914400" cy="485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0.23318</cdr:x>
      <cdr:y>0.64444</cdr:y>
    </cdr:from>
    <cdr:to>
      <cdr:x>0.44843</cdr:x>
      <cdr:y>1</cdr:y>
    </cdr:to>
    <cdr:sp macro="" textlink="">
      <cdr:nvSpPr>
        <cdr:cNvPr id="13" name="TextBox 12"/>
        <cdr:cNvSpPr txBox="1"/>
      </cdr:nvSpPr>
      <cdr:spPr>
        <a:xfrm xmlns:a="http://schemas.openxmlformats.org/drawingml/2006/main">
          <a:off x="990600" y="22669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0.15022</cdr:x>
      <cdr:y>0.64444</cdr:y>
    </cdr:from>
    <cdr:to>
      <cdr:x>0.36547</cdr:x>
      <cdr:y>1</cdr:y>
    </cdr:to>
    <cdr:sp macro="" textlink="">
      <cdr:nvSpPr>
        <cdr:cNvPr id="14" name="TextBox 13"/>
        <cdr:cNvSpPr txBox="1"/>
      </cdr:nvSpPr>
      <cdr:spPr>
        <a:xfrm xmlns:a="http://schemas.openxmlformats.org/drawingml/2006/main">
          <a:off x="638175" y="24384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0.20628</cdr:x>
      <cdr:y>0.72593</cdr:y>
    </cdr:from>
    <cdr:to>
      <cdr:x>0.42152</cdr:x>
      <cdr:y>1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876300" y="1866900"/>
          <a:ext cx="914400" cy="704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0.64444</cdr:y>
    </cdr:from>
    <cdr:to>
      <cdr:x>0.37892</cdr:x>
      <cdr:y>1</cdr:y>
    </cdr:to>
    <cdr:sp macro="" textlink="">
      <cdr:nvSpPr>
        <cdr:cNvPr id="16" name="TextBox 15"/>
        <cdr:cNvSpPr txBox="1"/>
      </cdr:nvSpPr>
      <cdr:spPr>
        <a:xfrm xmlns:a="http://schemas.openxmlformats.org/drawingml/2006/main">
          <a:off x="0" y="1657350"/>
          <a:ext cx="16097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0.08072</cdr:x>
      <cdr:y>0.64444</cdr:y>
    </cdr:from>
    <cdr:to>
      <cdr:x>0.29596</cdr:x>
      <cdr:y>1</cdr:y>
    </cdr:to>
    <cdr:sp macro="" textlink="">
      <cdr:nvSpPr>
        <cdr:cNvPr id="17" name="TextBox 16"/>
        <cdr:cNvSpPr txBox="1"/>
      </cdr:nvSpPr>
      <cdr:spPr>
        <a:xfrm xmlns:a="http://schemas.openxmlformats.org/drawingml/2006/main">
          <a:off x="342900" y="24860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0.02466</cdr:x>
      <cdr:y>0.77037</cdr:y>
    </cdr:from>
    <cdr:to>
      <cdr:x>0.23991</cdr:x>
      <cdr:y>1</cdr:y>
    </cdr:to>
    <cdr:sp macro="" textlink="">
      <cdr:nvSpPr>
        <cdr:cNvPr id="18" name="TextBox 17"/>
        <cdr:cNvSpPr txBox="1"/>
      </cdr:nvSpPr>
      <cdr:spPr>
        <a:xfrm xmlns:a="http://schemas.openxmlformats.org/drawingml/2006/main">
          <a:off x="104775" y="1981200"/>
          <a:ext cx="914400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0.0109</cdr:x>
      <cdr:y>0.80885</cdr:y>
    </cdr:from>
    <cdr:to>
      <cdr:x>0.97951</cdr:x>
      <cdr:y>0.9887</cdr:y>
    </cdr:to>
    <cdr:sp macro="" textlink="">
      <cdr:nvSpPr>
        <cdr:cNvPr id="19" name="TextBox 18"/>
        <cdr:cNvSpPr txBox="1"/>
      </cdr:nvSpPr>
      <cdr:spPr>
        <a:xfrm xmlns:a="http://schemas.openxmlformats.org/drawingml/2006/main">
          <a:off x="49820" y="2727333"/>
          <a:ext cx="4428484" cy="6064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Забележка:  Левовата равностойност на сделките с ДЦК,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деноминирани във валута, е изчислена по определения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от БНБ обменен курс  на съответната валута в деня на сделката.</a:t>
          </a:r>
          <a:r>
            <a:rPr lang="bg-BG" sz="1100"/>
            <a:t> </a:t>
          </a:r>
          <a:endParaRPr lang="en-US" sz="1100"/>
        </a:p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0.13071</cdr:x>
      <cdr:y>0.29534</cdr:y>
    </cdr:from>
    <cdr:to>
      <cdr:x>0.13071</cdr:x>
      <cdr:y>0.29534</cdr:y>
    </cdr:to>
    <cdr:sp macro="" textlink="">
      <cdr:nvSpPr>
        <cdr:cNvPr id="5122" name="Line 2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593306" y="765532"/>
          <a:ext cx="0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 xmlns:a="http://schemas.openxmlformats.org/drawingml/2006/main">
          <a:ext uri="{909E8E84-426E-40DD-AFC4-6F175D3DCCD1}">
            <a14:hiddenFill xmlns:a14="http://schemas.microsoft.com/office/drawing/2010/main">
              <a:noFill/>
            </a14:hiddenFill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0.17378</cdr:x>
      <cdr:y>0.84815</cdr:y>
    </cdr:from>
    <cdr:to>
      <cdr:x>0.18393</cdr:x>
      <cdr:y>0.86593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82956" y="2181225"/>
          <a:ext cx="45719" cy="457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0.79637</cdr:y>
    </cdr:from>
    <cdr:to>
      <cdr:x>0.98309</cdr:x>
      <cdr:y>0.96542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0" y="2632154"/>
          <a:ext cx="4541506" cy="5587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Забележка:  Левовата равностойност на сделките с ДЦК,</a:t>
          </a: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 деноминирани във валута, е изчислена по определения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от БНБ обменен курс  на съответната валута в деня на сделката</a:t>
          </a:r>
          <a:r>
            <a:rPr lang="bg-BG" sz="1100"/>
            <a:t>. </a:t>
          </a:r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152400</xdr:rowOff>
    </xdr:from>
    <xdr:to>
      <xdr:col>3</xdr:col>
      <xdr:colOff>431850</xdr:colOff>
      <xdr:row>18</xdr:row>
      <xdr:rowOff>174900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533400</xdr:colOff>
      <xdr:row>3</xdr:row>
      <xdr:rowOff>152400</xdr:rowOff>
    </xdr:from>
    <xdr:to>
      <xdr:col>7</xdr:col>
      <xdr:colOff>660450</xdr:colOff>
      <xdr:row>18</xdr:row>
      <xdr:rowOff>174900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0.09169</cdr:x>
      <cdr:y>0.75737</cdr:y>
    </cdr:from>
    <cdr:to>
      <cdr:x>0.91655</cdr:x>
      <cdr:y>0.98227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429130" y="2181226"/>
          <a:ext cx="3860345" cy="64770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800" b="1">
              <a:latin typeface="Arial" panose="020B0604020202020204" pitchFamily="34" charset="0"/>
              <a:cs typeface="Arial" panose="020B0604020202020204" pitchFamily="34" charset="0"/>
            </a:rPr>
            <a:t>Забележки:  </a:t>
          </a:r>
          <a:endParaRPr lang="en-US" sz="800" b="1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1.Левовата равностойност на ДЦК, деноминирани във валута, е изчислена по определения от БНБ обменен курс валиден за последния работен ден на съответния период. </a:t>
          </a:r>
          <a:endParaRPr lang="en-US" sz="8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2. По данни на БНБ и на участниците в ЕСРОТ.</a:t>
          </a:r>
          <a:endParaRPr lang="en-US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0.03207</cdr:x>
      <cdr:y>0.74777</cdr:y>
    </cdr:from>
    <cdr:to>
      <cdr:x>0.92151</cdr:x>
      <cdr:y>0.97234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50088" y="2153567"/>
          <a:ext cx="4162579" cy="646783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8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  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1.Левовата равностойност на ДЦК, деноминирани във валута, е изчислена по определения от БНБ обменен курс валиден за последния работен ден на съответния период. 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По данни на БНБ и на участниците в ЕСРОТ.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endParaRPr lang="en-US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9</xdr:row>
      <xdr:rowOff>95250</xdr:rowOff>
    </xdr:from>
    <xdr:to>
      <xdr:col>10</xdr:col>
      <xdr:colOff>190500</xdr:colOff>
      <xdr:row>26</xdr:row>
      <xdr:rowOff>85725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0.12711</cdr:x>
      <cdr:y>0.05828</cdr:y>
    </cdr:from>
    <cdr:to>
      <cdr:x>0.1807</cdr:x>
      <cdr:y>0.15319</cdr:y>
    </cdr:to>
    <cdr:pic>
      <cdr:nvPicPr>
        <cdr:cNvPr id="8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0575" y="188193"/>
          <a:ext cx="333376" cy="306456"/>
        </a:xfrm>
        <a:prstGeom xmlns:a="http://schemas.openxmlformats.org/drawingml/2006/main" prst="rect">
          <a:avLst/>
        </a:prstGeom>
      </cdr:spPr>
    </cdr:pic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10</xdr:col>
      <xdr:colOff>345600</xdr:colOff>
      <xdr:row>26</xdr:row>
      <xdr:rowOff>47625</xdr:rowOff>
    </xdr:to>
    <xdr:graphicFrame macro="">
      <xdr:nvGraphicFramePr>
        <xdr:cNvPr id="3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0.09875</cdr:x>
      <cdr:y>0.1871</cdr:y>
    </cdr:from>
    <cdr:to>
      <cdr:x>0.21722</cdr:x>
      <cdr:y>0.23441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5922" y="828674"/>
          <a:ext cx="690903" cy="209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млн. лв.</a:t>
          </a:r>
        </a:p>
      </cdr:txBody>
    </cdr:sp>
  </cdr:relSizeAnchor>
  <cdr:relSizeAnchor xmlns:cdr="http://schemas.openxmlformats.org/drawingml/2006/chartDrawing">
    <cdr:from>
      <cdr:x>0.00898</cdr:x>
      <cdr:y>0.85859</cdr:y>
    </cdr:from>
    <cdr:to>
      <cdr:x>0.98384</cdr:x>
      <cdr:y>0.98604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47625" y="3238500"/>
          <a:ext cx="5172075" cy="480761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800">
              <a:latin typeface="Arial cyr" panose="020B0604020202020204" pitchFamily="34" charset="0"/>
              <a:cs typeface="Arial cyr" panose="020B0604020202020204" pitchFamily="34" charset="0"/>
            </a:rPr>
            <a:t>Забележка:</a:t>
          </a:r>
          <a:endParaRPr lang="en-US" sz="800">
            <a:latin typeface="Arial cyr" panose="020B0604020202020204" pitchFamily="34" charset="0"/>
            <a:cs typeface="Arial cyr" panose="020B0604020202020204" pitchFamily="34" charset="0"/>
          </a:endParaRPr>
        </a:p>
        <a:p xmlns:a="http://schemas.openxmlformats.org/drawingml/2006/main">
          <a:r>
            <a:rPr lang="bg-BG" sz="800">
              <a:latin typeface="Arial cyr" panose="020B0604020202020204" pitchFamily="34" charset="0"/>
              <a:cs typeface="Arial cyr" panose="020B0604020202020204" pitchFamily="34" charset="0"/>
            </a:rPr>
            <a:t>Левовата равностойност на ДЦК, деноминирани във валута, е изчислена по определения от БНБ обменен</a:t>
          </a:r>
          <a:r>
            <a:rPr lang="en-US" sz="800">
              <a:latin typeface="Arial cyr" panose="020B0604020202020204" pitchFamily="34" charset="0"/>
              <a:cs typeface="Arial cyr" panose="020B0604020202020204" pitchFamily="34" charset="0"/>
            </a:rPr>
            <a:t> </a:t>
          </a:r>
          <a:r>
            <a:rPr lang="bg-BG" sz="800">
              <a:latin typeface="Arial cyr" panose="020B0604020202020204" pitchFamily="34" charset="0"/>
              <a:cs typeface="Arial cyr" panose="020B0604020202020204" pitchFamily="34" charset="0"/>
            </a:rPr>
            <a:t>курс, валиден за последния работен ден на съответния период.</a:t>
          </a: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6</xdr:col>
      <xdr:colOff>210600</xdr:colOff>
      <xdr:row>30</xdr:row>
      <xdr:rowOff>66000</xdr:rowOff>
    </xdr:to>
    <xdr:graphicFrame macro="">
      <xdr:nvGraphicFramePr>
        <xdr:cNvPr id="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0.08495</cdr:x>
      <cdr:y>0.80433</cdr:y>
    </cdr:from>
    <cdr:to>
      <cdr:x>0.92604</cdr:x>
      <cdr:y>0.95603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81025" y="4343400"/>
          <a:ext cx="5753100" cy="819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0.08634</cdr:x>
      <cdr:y>0.80257</cdr:y>
    </cdr:from>
    <cdr:to>
      <cdr:x>0.93997</cdr:x>
      <cdr:y>0.97896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90550" y="4333875"/>
          <a:ext cx="5838825" cy="952500"/>
        </a:xfrm>
        <a:prstGeom xmlns:a="http://schemas.openxmlformats.org/drawingml/2006/main" prst="rect">
          <a:avLst/>
        </a:prstGeom>
        <a:ln xmlns:a="http://schemas.openxmlformats.org/drawingml/2006/main">
          <a:solidFill>
            <a:srgbClr val="000000"/>
          </a:solidFill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bg-BG" sz="8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1.Обемът на сделките с ДЦК включва покупко-продажбите, репо-сделките (в т.ч. обратните репо сделки и тези, сключени през текущия ден) и сделките със и за сметка на клиенти.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2.Сделките с ДЦК, деноминирани във валута, са в левова равностойност по определения от БНБ обменен курс на съответната валута в деня на сделката.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3.Информацията за обема на сделките на БФБ и извънборсовия пазар е по пазарна стойност и е предоставена от управление "Банково" на БНБ.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9</xdr:col>
      <xdr:colOff>523200</xdr:colOff>
      <xdr:row>19</xdr:row>
      <xdr:rowOff>171000</xdr:rowOff>
    </xdr:to>
    <xdr:graphicFrame macro="">
      <xdr:nvGraphicFramePr>
        <xdr:cNvPr id="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609599</xdr:colOff>
      <xdr:row>1</xdr:row>
      <xdr:rowOff>0</xdr:rowOff>
    </xdr:from>
    <xdr:to>
      <xdr:col>18</xdr:col>
      <xdr:colOff>523199</xdr:colOff>
      <xdr:row>19</xdr:row>
      <xdr:rowOff>171000</xdr:rowOff>
    </xdr:to>
    <xdr:graphicFrame macro="">
      <xdr:nvGraphicFramePr>
        <xdr:cNvPr id="1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609599</xdr:colOff>
      <xdr:row>21</xdr:row>
      <xdr:rowOff>0</xdr:rowOff>
    </xdr:from>
    <xdr:to>
      <xdr:col>9</xdr:col>
      <xdr:colOff>523199</xdr:colOff>
      <xdr:row>39</xdr:row>
      <xdr:rowOff>171000</xdr:rowOff>
    </xdr:to>
    <xdr:graphicFrame macro="">
      <xdr:nvGraphicFramePr>
        <xdr:cNvPr id="1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21</xdr:row>
      <xdr:rowOff>0</xdr:rowOff>
    </xdr:from>
    <xdr:to>
      <xdr:col>18</xdr:col>
      <xdr:colOff>523200</xdr:colOff>
      <xdr:row>39</xdr:row>
      <xdr:rowOff>171000</xdr:rowOff>
    </xdr:to>
    <xdr:graphicFrame macro="">
      <xdr:nvGraphicFramePr>
        <xdr:cNvPr id="1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41</xdr:row>
      <xdr:rowOff>0</xdr:rowOff>
    </xdr:from>
    <xdr:to>
      <xdr:col>9</xdr:col>
      <xdr:colOff>523200</xdr:colOff>
      <xdr:row>59</xdr:row>
      <xdr:rowOff>171000</xdr:rowOff>
    </xdr:to>
    <xdr:graphicFrame macro="">
      <xdr:nvGraphicFramePr>
        <xdr:cNvPr id="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609599</xdr:colOff>
      <xdr:row>41</xdr:row>
      <xdr:rowOff>0</xdr:rowOff>
    </xdr:from>
    <xdr:to>
      <xdr:col>18</xdr:col>
      <xdr:colOff>523199</xdr:colOff>
      <xdr:row>59</xdr:row>
      <xdr:rowOff>171000</xdr:rowOff>
    </xdr:to>
    <xdr:graphicFrame macro="">
      <xdr:nvGraphicFramePr>
        <xdr:cNvPr id="1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0.0042</cdr:x>
      <cdr:y>0.00759</cdr:y>
    </cdr:from>
    <cdr:to>
      <cdr:x>0.01387</cdr:x>
      <cdr:y>0.02876</cdr:y>
    </cdr:to>
    <cdr:sp macro="" textlink="">
      <cdr:nvSpPr>
        <cdr:cNvPr id="5122" name="Text 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50800"/>
          <a:ext cx="132176" cy="1329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0.0042</cdr:x>
      <cdr:y>0.00759</cdr:y>
    </cdr:from>
    <cdr:to>
      <cdr:x>0.01387</cdr:x>
      <cdr:y>0.02876</cdr:y>
    </cdr:to>
    <cdr:sp macro="" textlink="">
      <cdr:nvSpPr>
        <cdr:cNvPr id="5123" name="Text 6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50800"/>
          <a:ext cx="132176" cy="1329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0.78684</cdr:x>
      <cdr:y>0.9329</cdr:y>
    </cdr:from>
    <cdr:to>
      <cdr:x>0.984</cdr:x>
      <cdr:y>0.98612</cdr:y>
    </cdr:to>
    <cdr:sp macro="" textlink="">
      <cdr:nvSpPr>
        <cdr:cNvPr id="5124" name="Text 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81475" y="3171826"/>
          <a:ext cx="1047750" cy="18097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>
          <a:softEdge rad="76200"/>
        </a:effectLst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3200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април - юни 2017г.</a:t>
          </a:r>
        </a:p>
        <a:p xmlns:a="http://schemas.openxmlformats.org/drawingml/2006/main">
          <a:pPr algn="l" rtl="0">
            <a:defRPr sz="1000"/>
          </a:pP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г.</a:t>
          </a:r>
        </a:p>
        <a:p xmlns:a="http://schemas.openxmlformats.org/drawingml/2006/main">
          <a:pPr algn="l" rtl="0">
            <a:defRPr sz="1000"/>
          </a:pPr>
          <a:r>
            <a:rPr lang="bg-BG" sz="1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</a:t>
          </a:r>
        </a:p>
      </cdr:txBody>
    </cdr:sp>
  </cdr:relSizeAnchor>
</c:userShapes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400050</xdr:colOff>
      <xdr:row>23</xdr:row>
      <xdr:rowOff>133350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0.04613</cdr:x>
      <cdr:y>0.92558</cdr:y>
    </cdr:from>
    <cdr:to>
      <cdr:x>0.96745</cdr:x>
      <cdr:y>0.98312</cdr:y>
    </cdr:to>
    <cdr:sp macro="" textlink="">
      <cdr:nvSpPr>
        <cdr:cNvPr id="20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5275" y="4178855"/>
          <a:ext cx="5897179" cy="2597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0" tIns="22860" rIns="27432" bIns="0" anchor="t" upright="1"/>
        <a:lstStyle xmlns:a="http://schemas.openxmlformats.org/drawingml/2006/main"/>
        <a:p xmlns:a="http://schemas.openxmlformats.org/drawingml/2006/main"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bg-BG" sz="1000" b="0" i="1" baseline="0">
              <a:effectLst/>
              <a:latin typeface="+mn-lt"/>
              <a:ea typeface="+mn-ea"/>
              <a:cs typeface="+mn-cs"/>
            </a:rPr>
            <a:t>Източник: По данни на ЕЦБ.</a:t>
          </a:r>
          <a:endParaRPr lang="bg-BG" sz="800">
            <a:effectLst/>
          </a:endParaRPr>
        </a:p>
        <a:p xmlns:a="http://schemas.openxmlformats.org/drawingml/2006/main">
          <a:pPr algn="r" rtl="0">
            <a:defRPr sz="1000"/>
          </a:pPr>
          <a:endParaRPr lang="bg-BG" sz="800" b="0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0.12946</cdr:x>
      <cdr:y>0.6889</cdr:y>
    </cdr:from>
    <cdr:to>
      <cdr:x>0.88839</cdr:x>
      <cdr:y>0.76682</cdr:y>
    </cdr:to>
    <cdr:sp macro="" textlink="">
      <cdr:nvSpPr>
        <cdr:cNvPr id="20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28675" y="3110280"/>
          <a:ext cx="4857749" cy="3517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0" rIns="0" bIns="0" anchor="ctr" upright="1"/>
        <a:lstStyle xmlns:a="http://schemas.openxmlformats.org/drawingml/2006/main"/>
        <a:p xmlns:a="http://schemas.openxmlformats.org/drawingml/2006/main">
          <a:pPr rtl="0"/>
          <a:r>
            <a:rPr lang="en-US" sz="1000">
              <a:effectLst/>
              <a:latin typeface="+mn-lt"/>
              <a:ea typeface="+mn-ea"/>
              <a:cs typeface="+mn-cs"/>
            </a:rPr>
            <a:t>              201</a:t>
          </a:r>
          <a:r>
            <a:rPr lang="bg-BG" sz="1000">
              <a:effectLst/>
              <a:latin typeface="+mn-lt"/>
              <a:ea typeface="+mn-ea"/>
              <a:cs typeface="+mn-cs"/>
            </a:rPr>
            <a:t>6</a:t>
          </a:r>
          <a:r>
            <a:rPr lang="en-US" sz="1000">
              <a:effectLst/>
              <a:latin typeface="+mn-lt"/>
              <a:ea typeface="+mn-ea"/>
              <a:cs typeface="+mn-cs"/>
            </a:rPr>
            <a:t> </a:t>
          </a:r>
          <a:r>
            <a:rPr lang="bg-BG" sz="1000">
              <a:effectLst/>
              <a:latin typeface="+mn-lt"/>
              <a:ea typeface="+mn-ea"/>
              <a:cs typeface="+mn-cs"/>
            </a:rPr>
            <a:t>г.                                                                       </a:t>
          </a:r>
          <a:r>
            <a:rPr lang="en-US" sz="1000">
              <a:effectLst/>
              <a:latin typeface="+mn-lt"/>
              <a:ea typeface="+mn-ea"/>
              <a:cs typeface="+mn-cs"/>
            </a:rPr>
            <a:t>      </a:t>
          </a:r>
          <a:r>
            <a:rPr lang="bg-BG" sz="1000">
              <a:effectLst/>
              <a:latin typeface="+mn-lt"/>
              <a:ea typeface="+mn-ea"/>
              <a:cs typeface="+mn-cs"/>
            </a:rPr>
            <a:t> </a:t>
          </a:r>
          <a:r>
            <a:rPr lang="en-US" sz="1000">
              <a:effectLst/>
              <a:latin typeface="+mn-lt"/>
              <a:ea typeface="+mn-ea"/>
              <a:cs typeface="+mn-cs"/>
            </a:rPr>
            <a:t>      </a:t>
          </a:r>
          <a:r>
            <a:rPr lang="bg-BG" sz="1000">
              <a:effectLst/>
              <a:latin typeface="+mn-lt"/>
              <a:ea typeface="+mn-ea"/>
              <a:cs typeface="+mn-cs"/>
            </a:rPr>
            <a:t>	</a:t>
          </a:r>
          <a:r>
            <a:rPr lang="bg-BG" sz="1000" baseline="0">
              <a:effectLst/>
              <a:latin typeface="+mn-lt"/>
              <a:ea typeface="+mn-ea"/>
              <a:cs typeface="+mn-cs"/>
            </a:rPr>
            <a:t>         </a:t>
          </a:r>
          <a:r>
            <a:rPr lang="bg-BG" sz="1000">
              <a:effectLst/>
              <a:latin typeface="+mn-lt"/>
              <a:ea typeface="+mn-ea"/>
              <a:cs typeface="+mn-cs"/>
            </a:rPr>
            <a:t>2017</a:t>
          </a:r>
          <a:r>
            <a:rPr lang="bg-BG" sz="1000" baseline="0">
              <a:effectLst/>
              <a:latin typeface="+mn-lt"/>
              <a:ea typeface="+mn-ea"/>
              <a:cs typeface="+mn-cs"/>
            </a:rPr>
            <a:t> г.</a:t>
          </a:r>
          <a:endParaRPr lang="bg-BG" sz="1000">
            <a:effectLst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rafika-koefnapokritie-may,16-june,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tefanK.BNB/AppData/Local/Microsoft/Windows/Temporary%20Internet%20Files/Content.Outlook/16BJZMKK/&#1041;&#1083;&#1086;&#1082;&#1080;&#1088;&#1072;&#1085;&#1080;%20&#1044;&#1062;&#1050;-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77;&#1084;%20&#1089;&#1076;&#1077;&#1083;&#1082;&#1080;%20&#1030;I-&#1088;&#1086;%20&#1090;&#1088;&#1080;&#1084;&#1077;&#1089;.%20201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1;&#1088;&#1086;&#1081;%20&#1089;&#1076;&#1077;&#1083;&#1082;&#1080;%20&#1030;I-&#1088;&#1086;%20&#1090;&#1088;&#1080;&#1084;&#1077;&#1089;.%202017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siaP/AppData/Local/Microsoft/Windows/Temporary%20Internet%20Files/Content.Outlook/9A3AYJX5/30.05.2017/&#1057;&#1090;&#1088;&#1091;&#1082;&#1090;&#1091;&#1088;&#1072;-&#1087;&#1086;-&#1089;&#1088;&#1086;&#1095;&#1085;&#1086;&#1089;&#1090;1.17%20&#1085;&#1086;&#107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90;&#1088;&#1091;&#1082;&#1090;&#1091;&#1088;&#1072;-&#1087;&#1086;-&#1089;&#1088;&#1086;&#1095;&#1085;&#1086;&#1089;&#1090;2.17%20&#1085;&#1086;&#1074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3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Obem2.17-po-valuti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98;&#1088;&#1078;&#1072;&#1090;&#1077;&#1083;&#1080;%20&#1085;&#1072;%20&#1044;&#1062;&#1050;-06-2017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88;&#1077;&#1076;&#1085;&#1086;&#1087;&#1088;&#1077;&#1090;%20%20%20&#1075;&#1086;&#1076;%20%20&#1076;&#1086;&#1093;%20%20&#1087;&#1086;%20&#1088;&#1077;&#1087;&#1086;%20&#1089;&#1076;&#1077;&#1083;&#1082;&#1080;%20-II-&#1088;&#1086;%20&#1090;&#1088;&#1080;&#1084;.%202017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tefanK.BNB/Documents/&#1058;&#1088;&#1080;&#1084;&#1077;&#1089;&#1077;&#1095;&#1077;&#1085;%20&#1073;&#1102;&#1083;&#1077;&#1090;&#1080;&#1085;/April%20-%20June%202017_ENG/Pens+zastrahov%2030.06.2017%20VARIANT%20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VP-BFB-2015-2017-II%20&#1090;&#1088;&#1080;&#108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ZUNK%20-%20%20&#1072;&#1087;&#1088;&#1080;&#1083;-&#1102;&#1085;&#1080;%202017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Euro-Longterms%20-%205%20years%20-%20April-%20June%20201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Euro-Longterms%20-%2010%20years%20-%20April%20-%20June%20201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Euro-Longterms%202015%202016%20-%207%20years%20-%20April%20-%20June%202017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Euro-Longterms%202015%202016%20-%2012%20years%20-%20April%20-%20June%202017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Euro-Longterms%20-%2020%20years%20-%20April%20-%20June%202017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86;&#1093;&#1086;&#1076;&#1085;&#1086;&#1089;&#1090;%20&#1085;&#1072;%20&#1073;&#1077;&#1085;&#1095;&#1084;&#1072;&#1088;&#1082;&#1086;&#1074;&#1080;%20&#1086;&#1073;&#1083;&#1080;&#1075;&#1072;&#1094;&#1080;&#1080;%20&#1079;&#1072;%20&#1102;&#1085;&#1080;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l-koefpokr"/>
      <sheetName val="Sheet3"/>
    </sheetNames>
    <sheetDataSet>
      <sheetData sheetId="0">
        <row r="5">
          <cell r="C5" t="str">
            <v>4-годишни ДЦК</v>
          </cell>
          <cell r="D5" t="str">
            <v>10.6-годишни ДЦК</v>
          </cell>
        </row>
        <row r="6">
          <cell r="B6" t="str">
            <v>V</v>
          </cell>
          <cell r="D6">
            <v>2.33</v>
          </cell>
        </row>
        <row r="7">
          <cell r="B7" t="str">
            <v>I</v>
          </cell>
          <cell r="D7">
            <v>4.22</v>
          </cell>
        </row>
        <row r="8">
          <cell r="B8" t="str">
            <v>II</v>
          </cell>
          <cell r="C8">
            <v>3.55</v>
          </cell>
          <cell r="D8">
            <v>3.07</v>
          </cell>
        </row>
        <row r="9">
          <cell r="B9" t="str">
            <v>III</v>
          </cell>
          <cell r="C9">
            <v>3.02</v>
          </cell>
          <cell r="D9">
            <v>1.92</v>
          </cell>
        </row>
        <row r="10">
          <cell r="B10" t="str">
            <v>IV</v>
          </cell>
          <cell r="C10">
            <v>2.4900000000000002</v>
          </cell>
          <cell r="D10">
            <v>1.6950000000000001</v>
          </cell>
        </row>
        <row r="11">
          <cell r="B11" t="str">
            <v>V</v>
          </cell>
          <cell r="C11">
            <v>2.2749999999999999</v>
          </cell>
          <cell r="D11">
            <v>1.47</v>
          </cell>
        </row>
        <row r="12">
          <cell r="B12" t="str">
            <v>VI</v>
          </cell>
          <cell r="C12">
            <v>2.06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1"/>
      <sheetName val="Chart4"/>
      <sheetName val="Chart2"/>
      <sheetName val="Chart3"/>
      <sheetName val="Chart5"/>
      <sheetName val="Chart7"/>
      <sheetName val="Chart6"/>
      <sheetName val="Chart8"/>
      <sheetName val="Chart9"/>
      <sheetName val="Chart11"/>
      <sheetName val="Chart12"/>
      <sheetName val="Chart10"/>
      <sheetName val="Chart13"/>
      <sheetName val="Chart14"/>
      <sheetName val="Chart16"/>
      <sheetName val="Chart15"/>
      <sheetName val="Chart17"/>
      <sheetName val="Chart18"/>
      <sheetName val="Chart19"/>
      <sheetName val="Chart20"/>
      <sheetName val="Chart21"/>
      <sheetName val="Chart22"/>
      <sheetName val="Chart23"/>
      <sheetName val="Chart24"/>
      <sheetName val="Chart25"/>
      <sheetName val="Sheet1"/>
      <sheetName val="Sheet3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>
        <row r="2">
          <cell r="B2" t="str">
            <v>за обезпечение</v>
          </cell>
          <cell r="C2" t="str">
            <v xml:space="preserve">по учредени </v>
          </cell>
          <cell r="D2" t="str">
            <v xml:space="preserve">други </v>
          </cell>
        </row>
        <row r="3">
          <cell r="B3" t="str">
            <v>на бюджетни средства</v>
          </cell>
          <cell r="C3" t="str">
            <v>особени залози</v>
          </cell>
        </row>
        <row r="4">
          <cell r="A4" t="str">
            <v>30.06.2014</v>
          </cell>
          <cell r="B4">
            <v>1926.18</v>
          </cell>
          <cell r="C4">
            <v>46.22</v>
          </cell>
        </row>
        <row r="5">
          <cell r="A5" t="str">
            <v>30.06.2015</v>
          </cell>
          <cell r="B5">
            <v>1497.45</v>
          </cell>
          <cell r="C5">
            <v>31.17</v>
          </cell>
        </row>
        <row r="6">
          <cell r="A6" t="str">
            <v>30.06.2016</v>
          </cell>
          <cell r="B6">
            <v>984.95</v>
          </cell>
          <cell r="C6">
            <v>19.5</v>
          </cell>
        </row>
        <row r="7">
          <cell r="A7" t="str">
            <v>30.06.2017</v>
          </cell>
          <cell r="B7">
            <v>913.99</v>
          </cell>
          <cell r="C7">
            <v>9.5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2015</v>
          </cell>
          <cell r="C1">
            <v>2016</v>
          </cell>
          <cell r="D1">
            <v>2017</v>
          </cell>
        </row>
        <row r="2">
          <cell r="A2" t="str">
            <v>покупко-продажби</v>
          </cell>
          <cell r="B2">
            <v>909939951.12</v>
          </cell>
          <cell r="C2">
            <v>424214122.44999999</v>
          </cell>
          <cell r="D2">
            <v>192502767</v>
          </cell>
        </row>
        <row r="3">
          <cell r="A3" t="str">
            <v>репо-сделки и заем на ДЦК</v>
          </cell>
          <cell r="B3">
            <v>4636440671</v>
          </cell>
          <cell r="C3">
            <v>3780580280</v>
          </cell>
          <cell r="D3">
            <v>5871401670</v>
          </cell>
        </row>
        <row r="4">
          <cell r="A4" t="str">
            <v>сделки със и за сметка на клиенти</v>
          </cell>
          <cell r="B4">
            <v>1483457604.8699999</v>
          </cell>
          <cell r="C4">
            <v>1306307726.1099999</v>
          </cell>
          <cell r="D4">
            <v>619209613.23000002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2015</v>
          </cell>
          <cell r="C1">
            <v>2016</v>
          </cell>
          <cell r="D1">
            <v>2017</v>
          </cell>
        </row>
        <row r="2">
          <cell r="A2" t="str">
            <v>покупко-продажби</v>
          </cell>
          <cell r="B2">
            <v>187</v>
          </cell>
          <cell r="C2">
            <v>123</v>
          </cell>
          <cell r="D2">
            <v>72</v>
          </cell>
        </row>
        <row r="3">
          <cell r="A3" t="str">
            <v>репо-сделки и заем на ДЦК</v>
          </cell>
          <cell r="B3">
            <v>407</v>
          </cell>
          <cell r="C3">
            <v>544</v>
          </cell>
          <cell r="D3">
            <v>548</v>
          </cell>
        </row>
        <row r="4">
          <cell r="A4" t="str">
            <v>сделки със и за сметка на клиенти</v>
          </cell>
          <cell r="B4">
            <v>448</v>
          </cell>
          <cell r="C4">
            <v>530</v>
          </cell>
          <cell r="D4">
            <v>226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2016 г.</v>
          </cell>
        </row>
        <row r="23">
          <cell r="C23">
            <v>1945.3</v>
          </cell>
        </row>
        <row r="24">
          <cell r="B24" t="str">
            <v>ДЦК до 25 години</v>
          </cell>
          <cell r="C24">
            <v>1246.0999999999999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2016 г.</v>
          </cell>
        </row>
        <row r="23">
          <cell r="B23" t="str">
            <v>ДЦК до 7 години</v>
          </cell>
          <cell r="C23">
            <v>2726.3</v>
          </cell>
          <cell r="D23" t="str">
            <v>млн.лв.</v>
          </cell>
        </row>
        <row r="24">
          <cell r="B24" t="str">
            <v>ДЦК до 25 години</v>
          </cell>
          <cell r="C24">
            <v>2784.8</v>
          </cell>
          <cell r="D24" t="str">
            <v>млн.лв.</v>
          </cell>
        </row>
        <row r="45">
          <cell r="C45" t="str">
            <v>2017 г.</v>
          </cell>
        </row>
        <row r="46">
          <cell r="C46">
            <v>0</v>
          </cell>
        </row>
        <row r="47">
          <cell r="B47" t="str">
            <v>ДЦК до 7 години</v>
          </cell>
          <cell r="C47">
            <v>4374.8999999999996</v>
          </cell>
        </row>
        <row r="48">
          <cell r="B48" t="str">
            <v>ДЦК до 25 години</v>
          </cell>
          <cell r="C48">
            <v>2272.9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4"/>
      <sheetName val="Sheet3"/>
    </sheetNames>
    <sheetDataSet>
      <sheetData sheetId="0"/>
      <sheetData sheetId="1">
        <row r="4">
          <cell r="B4" t="str">
            <v>ЛЕВА</v>
          </cell>
          <cell r="C4" t="str">
            <v>ЕВРО</v>
          </cell>
          <cell r="H4" t="str">
            <v>ЛЕВА</v>
          </cell>
          <cell r="I4" t="str">
            <v>ЕВРО</v>
          </cell>
        </row>
        <row r="5">
          <cell r="A5" t="str">
            <v xml:space="preserve"> 2016г.</v>
          </cell>
          <cell r="B5">
            <v>5054.3</v>
          </cell>
          <cell r="C5">
            <v>456.8</v>
          </cell>
          <cell r="G5" t="str">
            <v xml:space="preserve"> 2017г.</v>
          </cell>
          <cell r="H5">
            <v>6020.3</v>
          </cell>
          <cell r="I5">
            <v>662.8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">
          <cell r="A3" t="str">
            <v>банки</v>
          </cell>
          <cell r="B3">
            <v>4596.4166949999999</v>
          </cell>
          <cell r="F3" t="str">
            <v>банки</v>
          </cell>
          <cell r="G3">
            <v>4168.1079829999999</v>
          </cell>
        </row>
        <row r="4">
          <cell r="A4" t="str">
            <v>небанкови финансови институции, фирми и граждани</v>
          </cell>
          <cell r="B4">
            <v>601.36353499999996</v>
          </cell>
          <cell r="F4" t="str">
            <v>небанкови финансови институции, фирми и граждани</v>
          </cell>
          <cell r="G4">
            <v>494.22035799999998</v>
          </cell>
        </row>
        <row r="5">
          <cell r="A5" t="str">
            <v xml:space="preserve">застрахователни дружества и пенсионни фондове </v>
          </cell>
          <cell r="B5">
            <v>1642.0106579999999</v>
          </cell>
          <cell r="F5" t="str">
            <v>застрахователни дружества и пенсионни фондове</v>
          </cell>
          <cell r="G5">
            <v>1569.7258790000001</v>
          </cell>
        </row>
        <row r="6">
          <cell r="A6" t="str">
            <v xml:space="preserve">чуждестранни  инвеститори </v>
          </cell>
          <cell r="B6">
            <v>87.726045999999997</v>
          </cell>
          <cell r="F6" t="str">
            <v>чуждестранни  инвеститори</v>
          </cell>
          <cell r="G6">
            <v>112.254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QueryResult"/>
    </sheetNames>
    <sheetDataSet>
      <sheetData sheetId="0">
        <row r="2">
          <cell r="B2" t="str">
            <v>от 1 до 3 дни</v>
          </cell>
          <cell r="C2" t="str">
            <v>от 4 до 7 дни</v>
          </cell>
          <cell r="D2" t="str">
            <v>над 8 дни</v>
          </cell>
          <cell r="E2" t="str">
            <v>ОЛП</v>
          </cell>
        </row>
        <row r="3">
          <cell r="A3" t="str">
            <v>VII</v>
          </cell>
          <cell r="B3">
            <v>-0.12</v>
          </cell>
          <cell r="C3">
            <v>-0.05</v>
          </cell>
          <cell r="D3">
            <v>0</v>
          </cell>
          <cell r="E3">
            <v>0</v>
          </cell>
        </row>
        <row r="4">
          <cell r="A4" t="str">
            <v>VIII</v>
          </cell>
          <cell r="B4">
            <v>-0.16</v>
          </cell>
          <cell r="C4">
            <v>-0.06</v>
          </cell>
          <cell r="D4">
            <v>0</v>
          </cell>
          <cell r="E4">
            <v>0</v>
          </cell>
        </row>
        <row r="5">
          <cell r="A5" t="str">
            <v>IX</v>
          </cell>
          <cell r="B5">
            <v>-0.24</v>
          </cell>
          <cell r="C5">
            <v>-0.08</v>
          </cell>
          <cell r="D5">
            <v>-0.09</v>
          </cell>
          <cell r="E5">
            <v>0</v>
          </cell>
        </row>
        <row r="6">
          <cell r="A6" t="str">
            <v>X</v>
          </cell>
          <cell r="B6">
            <v>-0.28000000000000003</v>
          </cell>
          <cell r="C6">
            <v>-0.11</v>
          </cell>
          <cell r="D6">
            <v>-0.12</v>
          </cell>
          <cell r="E6">
            <v>0</v>
          </cell>
        </row>
        <row r="7">
          <cell r="A7" t="str">
            <v>XI</v>
          </cell>
          <cell r="B7">
            <v>-0.34</v>
          </cell>
          <cell r="C7">
            <v>-0.16</v>
          </cell>
          <cell r="D7">
            <v>-0.15</v>
          </cell>
          <cell r="E7">
            <v>0</v>
          </cell>
        </row>
        <row r="8">
          <cell r="A8" t="str">
            <v>XII</v>
          </cell>
          <cell r="B8">
            <v>-0.34</v>
          </cell>
          <cell r="C8">
            <v>-7.0000000000000007E-2</v>
          </cell>
          <cell r="D8">
            <v>0</v>
          </cell>
          <cell r="E8">
            <v>0</v>
          </cell>
        </row>
        <row r="9">
          <cell r="A9" t="str">
            <v>I</v>
          </cell>
          <cell r="B9">
            <v>-0.16</v>
          </cell>
          <cell r="C9">
            <v>0</v>
          </cell>
          <cell r="D9">
            <v>-0.21</v>
          </cell>
          <cell r="E9">
            <v>0</v>
          </cell>
        </row>
        <row r="10">
          <cell r="A10" t="str">
            <v>II</v>
          </cell>
          <cell r="B10">
            <v>-0.33</v>
          </cell>
          <cell r="C10">
            <v>-0.06</v>
          </cell>
          <cell r="D10">
            <v>-0.22</v>
          </cell>
          <cell r="E10">
            <v>0</v>
          </cell>
        </row>
        <row r="11">
          <cell r="A11" t="str">
            <v>III</v>
          </cell>
          <cell r="B11">
            <v>-0.43</v>
          </cell>
          <cell r="C11">
            <v>-0.43</v>
          </cell>
          <cell r="D11">
            <v>-0.26</v>
          </cell>
          <cell r="E11">
            <v>0</v>
          </cell>
        </row>
        <row r="12">
          <cell r="A12" t="str">
            <v>IV</v>
          </cell>
          <cell r="B12">
            <v>-0.2</v>
          </cell>
          <cell r="C12">
            <v>-0.28999999999999998</v>
          </cell>
          <cell r="D12">
            <v>-0.41</v>
          </cell>
          <cell r="E12">
            <v>0</v>
          </cell>
        </row>
        <row r="13">
          <cell r="A13" t="str">
            <v>V</v>
          </cell>
          <cell r="B13">
            <v>-0.2</v>
          </cell>
          <cell r="C13">
            <v>-0.28000000000000003</v>
          </cell>
          <cell r="D13">
            <v>-0.41</v>
          </cell>
          <cell r="E13">
            <v>0</v>
          </cell>
        </row>
        <row r="14">
          <cell r="A14" t="str">
            <v>VI</v>
          </cell>
          <cell r="B14">
            <v>-0.19</v>
          </cell>
          <cell r="C14">
            <v>-0.28000000000000003</v>
          </cell>
          <cell r="D14">
            <v>-0.41</v>
          </cell>
          <cell r="E14">
            <v>0</v>
          </cell>
        </row>
      </sheetData>
      <sheetData sheetId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4">
          <cell r="C4" t="str">
            <v>30.06.14</v>
          </cell>
          <cell r="D4" t="str">
            <v>30.06.15</v>
          </cell>
          <cell r="E4" t="str">
            <v>30.06.16</v>
          </cell>
          <cell r="F4" t="str">
            <v>30.06.17</v>
          </cell>
        </row>
        <row r="5">
          <cell r="C5">
            <v>1762.1</v>
          </cell>
          <cell r="D5">
            <v>1910.5</v>
          </cell>
          <cell r="E5">
            <v>1642</v>
          </cell>
          <cell r="F5">
            <v>1569.7</v>
          </cell>
        </row>
      </sheetData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графика"/>
    </sheetNames>
    <sheetDataSet>
      <sheetData sheetId="0"/>
      <sheetData sheetId="1">
        <row r="2">
          <cell r="C2" t="str">
            <v>I трим.15</v>
          </cell>
          <cell r="D2" t="str">
            <v>II трим.15</v>
          </cell>
          <cell r="E2" t="str">
            <v>III трим.15</v>
          </cell>
          <cell r="F2" t="str">
            <v>IV трим.15</v>
          </cell>
          <cell r="G2" t="str">
            <v>I трим.16</v>
          </cell>
          <cell r="H2" t="str">
            <v>II трим.16</v>
          </cell>
          <cell r="I2" t="str">
            <v>III трим.16</v>
          </cell>
          <cell r="J2" t="str">
            <v>IV трим.16</v>
          </cell>
          <cell r="K2" t="str">
            <v>I трим.17</v>
          </cell>
          <cell r="L2" t="str">
            <v>II трим.17</v>
          </cell>
        </row>
        <row r="3">
          <cell r="A3" t="str">
            <v>Сделки с ДЦК</v>
          </cell>
          <cell r="C3">
            <v>5812664815.8999996</v>
          </cell>
          <cell r="D3">
            <v>7029838226.9899998</v>
          </cell>
          <cell r="E3">
            <v>6478513818.2200003</v>
          </cell>
          <cell r="F3">
            <v>8872467953.0300007</v>
          </cell>
          <cell r="G3">
            <v>3258402033.04</v>
          </cell>
          <cell r="H3">
            <v>5511102128.5600004</v>
          </cell>
          <cell r="I3">
            <v>5810866318.25</v>
          </cell>
          <cell r="J3">
            <v>4787236885.2600002</v>
          </cell>
          <cell r="K3">
            <v>3187313632.9000001</v>
          </cell>
          <cell r="L3">
            <v>6683114050.2299995</v>
          </cell>
        </row>
        <row r="4">
          <cell r="A4" t="str">
            <v>Сделки с ценни книжа (БФБ и извънборсов пазар)</v>
          </cell>
          <cell r="C4">
            <v>58354438.290000007</v>
          </cell>
          <cell r="D4">
            <v>29976816.460000001</v>
          </cell>
          <cell r="E4">
            <v>11876790.439999999</v>
          </cell>
          <cell r="F4">
            <v>30821820.100000001</v>
          </cell>
          <cell r="G4">
            <v>99564111.260000005</v>
          </cell>
          <cell r="H4">
            <v>12852790.439999999</v>
          </cell>
          <cell r="I4">
            <v>11176790.439999999</v>
          </cell>
          <cell r="J4">
            <v>12123790.439999999</v>
          </cell>
          <cell r="K4">
            <v>0</v>
          </cell>
          <cell r="L4">
            <v>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тр. 7"/>
      <sheetName val="ДАННИ 5-8"/>
    </sheetNames>
    <sheetDataSet>
      <sheetData sheetId="0"/>
      <sheetData sheetId="1">
        <row r="1756">
          <cell r="A1756">
            <v>42828</v>
          </cell>
          <cell r="B1756">
            <v>99</v>
          </cell>
          <cell r="C1756">
            <v>100</v>
          </cell>
        </row>
        <row r="1757">
          <cell r="A1757">
            <v>42829</v>
          </cell>
          <cell r="B1757">
            <v>99</v>
          </cell>
          <cell r="C1757">
            <v>100</v>
          </cell>
        </row>
        <row r="1758">
          <cell r="A1758">
            <v>42830</v>
          </cell>
          <cell r="B1758">
            <v>99</v>
          </cell>
          <cell r="C1758">
            <v>100</v>
          </cell>
        </row>
        <row r="1759">
          <cell r="A1759">
            <v>42831</v>
          </cell>
          <cell r="B1759">
            <v>99</v>
          </cell>
          <cell r="C1759">
            <v>100</v>
          </cell>
        </row>
        <row r="1760">
          <cell r="A1760">
            <v>42832</v>
          </cell>
          <cell r="B1760">
            <v>99</v>
          </cell>
          <cell r="C1760">
            <v>100</v>
          </cell>
        </row>
        <row r="1761">
          <cell r="A1761">
            <v>42835</v>
          </cell>
          <cell r="B1761">
            <v>99</v>
          </cell>
          <cell r="C1761">
            <v>100</v>
          </cell>
        </row>
        <row r="1762">
          <cell r="A1762">
            <v>42836</v>
          </cell>
          <cell r="B1762">
            <v>99</v>
          </cell>
          <cell r="C1762">
            <v>100</v>
          </cell>
        </row>
        <row r="1763">
          <cell r="A1763">
            <v>42837</v>
          </cell>
          <cell r="B1763">
            <v>99</v>
          </cell>
          <cell r="C1763">
            <v>100</v>
          </cell>
        </row>
        <row r="1764">
          <cell r="A1764">
            <v>42838</v>
          </cell>
          <cell r="B1764">
            <v>99</v>
          </cell>
          <cell r="C1764">
            <v>100</v>
          </cell>
        </row>
        <row r="1765">
          <cell r="A1765">
            <v>42843</v>
          </cell>
          <cell r="B1765">
            <v>99</v>
          </cell>
          <cell r="C1765">
            <v>100</v>
          </cell>
        </row>
        <row r="1766">
          <cell r="A1766">
            <v>42844</v>
          </cell>
          <cell r="B1766">
            <v>99</v>
          </cell>
          <cell r="C1766">
            <v>100</v>
          </cell>
        </row>
        <row r="1767">
          <cell r="A1767">
            <v>42845</v>
          </cell>
          <cell r="B1767">
            <v>99</v>
          </cell>
          <cell r="C1767">
            <v>100</v>
          </cell>
        </row>
        <row r="1768">
          <cell r="A1768">
            <v>42846</v>
          </cell>
          <cell r="B1768">
            <v>99</v>
          </cell>
          <cell r="C1768">
            <v>100</v>
          </cell>
        </row>
        <row r="1769">
          <cell r="A1769">
            <v>42849</v>
          </cell>
          <cell r="B1769">
            <v>99</v>
          </cell>
          <cell r="C1769">
            <v>100</v>
          </cell>
        </row>
        <row r="1770">
          <cell r="A1770">
            <v>42850</v>
          </cell>
          <cell r="B1770">
            <v>99</v>
          </cell>
          <cell r="C1770">
            <v>100</v>
          </cell>
        </row>
        <row r="1771">
          <cell r="A1771">
            <v>42851</v>
          </cell>
          <cell r="B1771">
            <v>99</v>
          </cell>
          <cell r="C1771">
            <v>100</v>
          </cell>
        </row>
        <row r="1772">
          <cell r="A1772">
            <v>42852</v>
          </cell>
          <cell r="B1772">
            <v>99</v>
          </cell>
          <cell r="C1772">
            <v>100</v>
          </cell>
        </row>
        <row r="1773">
          <cell r="A1773">
            <v>42853</v>
          </cell>
          <cell r="B1773">
            <v>99</v>
          </cell>
          <cell r="C1773">
            <v>100</v>
          </cell>
        </row>
        <row r="1774">
          <cell r="A1774">
            <v>42857</v>
          </cell>
          <cell r="B1774">
            <v>99</v>
          </cell>
          <cell r="C1774">
            <v>100</v>
          </cell>
        </row>
        <row r="1775">
          <cell r="A1775">
            <v>42858</v>
          </cell>
          <cell r="B1775">
            <v>99</v>
          </cell>
          <cell r="C1775">
            <v>100</v>
          </cell>
        </row>
        <row r="1776">
          <cell r="A1776">
            <v>42859</v>
          </cell>
          <cell r="B1776">
            <v>99</v>
          </cell>
          <cell r="C1776">
            <v>100</v>
          </cell>
        </row>
        <row r="1777">
          <cell r="A1777">
            <v>42860</v>
          </cell>
          <cell r="B1777">
            <v>99</v>
          </cell>
          <cell r="C1777">
            <v>100</v>
          </cell>
        </row>
        <row r="1778">
          <cell r="A1778">
            <v>42864</v>
          </cell>
          <cell r="B1778">
            <v>99</v>
          </cell>
          <cell r="C1778">
            <v>100</v>
          </cell>
        </row>
        <row r="1779">
          <cell r="A1779">
            <v>42865</v>
          </cell>
          <cell r="B1779">
            <v>99</v>
          </cell>
          <cell r="C1779">
            <v>100</v>
          </cell>
        </row>
        <row r="1780">
          <cell r="A1780">
            <v>42866</v>
          </cell>
          <cell r="B1780">
            <v>99</v>
          </cell>
          <cell r="C1780">
            <v>100</v>
          </cell>
        </row>
        <row r="1781">
          <cell r="A1781">
            <v>42867</v>
          </cell>
          <cell r="B1781">
            <v>99</v>
          </cell>
          <cell r="C1781">
            <v>100</v>
          </cell>
        </row>
        <row r="1782">
          <cell r="A1782">
            <v>42870</v>
          </cell>
          <cell r="B1782">
            <v>99</v>
          </cell>
          <cell r="C1782">
            <v>100</v>
          </cell>
        </row>
        <row r="1783">
          <cell r="A1783">
            <v>42871</v>
          </cell>
          <cell r="B1783">
            <v>99</v>
          </cell>
          <cell r="C1783">
            <v>100</v>
          </cell>
        </row>
        <row r="1784">
          <cell r="A1784">
            <v>42872</v>
          </cell>
          <cell r="B1784">
            <v>99</v>
          </cell>
          <cell r="C1784">
            <v>100</v>
          </cell>
        </row>
        <row r="1785">
          <cell r="A1785">
            <v>42873</v>
          </cell>
          <cell r="B1785">
            <v>99</v>
          </cell>
          <cell r="C1785">
            <v>100</v>
          </cell>
        </row>
        <row r="1786">
          <cell r="A1786">
            <v>42874</v>
          </cell>
          <cell r="B1786">
            <v>99</v>
          </cell>
          <cell r="C1786">
            <v>100</v>
          </cell>
        </row>
        <row r="1787">
          <cell r="A1787">
            <v>42877</v>
          </cell>
          <cell r="B1787">
            <v>99</v>
          </cell>
          <cell r="C1787">
            <v>100</v>
          </cell>
        </row>
        <row r="1788">
          <cell r="A1788">
            <v>42878</v>
          </cell>
          <cell r="B1788">
            <v>99.05</v>
          </cell>
          <cell r="C1788">
            <v>100</v>
          </cell>
        </row>
        <row r="1789">
          <cell r="A1789">
            <v>42880</v>
          </cell>
          <cell r="B1789">
            <v>99.05</v>
          </cell>
          <cell r="C1789">
            <v>100</v>
          </cell>
        </row>
        <row r="1790">
          <cell r="A1790">
            <v>42881</v>
          </cell>
          <cell r="B1790">
            <v>99.05</v>
          </cell>
          <cell r="C1790">
            <v>100</v>
          </cell>
        </row>
        <row r="1791">
          <cell r="A1791">
            <v>42884</v>
          </cell>
          <cell r="B1791">
            <v>99.5</v>
          </cell>
          <cell r="C1791">
            <v>99.75</v>
          </cell>
        </row>
        <row r="1792">
          <cell r="A1792">
            <v>42885</v>
          </cell>
          <cell r="B1792">
            <v>99.5</v>
          </cell>
          <cell r="C1792">
            <v>99.75</v>
          </cell>
        </row>
        <row r="1793">
          <cell r="A1793">
            <v>42886</v>
          </cell>
          <cell r="B1793">
            <v>99.5</v>
          </cell>
          <cell r="C1793">
            <v>99.75</v>
          </cell>
        </row>
        <row r="1794">
          <cell r="A1794">
            <v>42887</v>
          </cell>
          <cell r="B1794">
            <v>99.5</v>
          </cell>
          <cell r="C1794">
            <v>99.75</v>
          </cell>
        </row>
        <row r="1795">
          <cell r="A1795">
            <v>42888</v>
          </cell>
          <cell r="B1795">
            <v>99.05</v>
          </cell>
          <cell r="C1795">
            <v>100</v>
          </cell>
        </row>
        <row r="1796">
          <cell r="A1796">
            <v>42891</v>
          </cell>
          <cell r="B1796">
            <v>99</v>
          </cell>
          <cell r="C1796">
            <v>100</v>
          </cell>
        </row>
        <row r="1797">
          <cell r="A1797">
            <v>42892</v>
          </cell>
          <cell r="B1797">
            <v>99</v>
          </cell>
          <cell r="C1797">
            <v>100</v>
          </cell>
        </row>
        <row r="1798">
          <cell r="A1798">
            <v>42893</v>
          </cell>
          <cell r="B1798">
            <v>99</v>
          </cell>
          <cell r="C1798">
            <v>100</v>
          </cell>
        </row>
        <row r="1799">
          <cell r="A1799">
            <v>42894</v>
          </cell>
          <cell r="B1799">
            <v>99</v>
          </cell>
          <cell r="C1799">
            <v>100</v>
          </cell>
        </row>
        <row r="1800">
          <cell r="A1800">
            <v>42895</v>
          </cell>
          <cell r="B1800">
            <v>99</v>
          </cell>
          <cell r="C1800">
            <v>100</v>
          </cell>
        </row>
        <row r="1801">
          <cell r="A1801">
            <v>42898</v>
          </cell>
          <cell r="B1801">
            <v>99</v>
          </cell>
          <cell r="C1801">
            <v>100</v>
          </cell>
        </row>
        <row r="1802">
          <cell r="A1802">
            <v>42899</v>
          </cell>
          <cell r="B1802">
            <v>99</v>
          </cell>
          <cell r="C1802">
            <v>100</v>
          </cell>
        </row>
        <row r="1803">
          <cell r="A1803">
            <v>42900</v>
          </cell>
          <cell r="B1803">
            <v>99</v>
          </cell>
          <cell r="C1803">
            <v>100</v>
          </cell>
        </row>
        <row r="1804">
          <cell r="A1804">
            <v>42901</v>
          </cell>
          <cell r="B1804">
            <v>99</v>
          </cell>
          <cell r="C1804">
            <v>100</v>
          </cell>
        </row>
        <row r="1805">
          <cell r="A1805">
            <v>42902</v>
          </cell>
          <cell r="B1805">
            <v>99</v>
          </cell>
          <cell r="C1805">
            <v>100</v>
          </cell>
        </row>
        <row r="1806">
          <cell r="A1806">
            <v>42905</v>
          </cell>
          <cell r="B1806">
            <v>99</v>
          </cell>
          <cell r="C1806">
            <v>100</v>
          </cell>
        </row>
        <row r="1807">
          <cell r="A1807">
            <v>42906</v>
          </cell>
          <cell r="B1807">
            <v>99</v>
          </cell>
          <cell r="C1807">
            <v>100</v>
          </cell>
        </row>
        <row r="1808">
          <cell r="A1808">
            <v>42907</v>
          </cell>
          <cell r="B1808">
            <v>99</v>
          </cell>
          <cell r="C1808">
            <v>100</v>
          </cell>
        </row>
        <row r="1809">
          <cell r="A1809">
            <v>42908</v>
          </cell>
          <cell r="B1809">
            <v>99</v>
          </cell>
          <cell r="C1809">
            <v>100</v>
          </cell>
        </row>
        <row r="1810">
          <cell r="A1810">
            <v>42909</v>
          </cell>
          <cell r="B1810">
            <v>99</v>
          </cell>
          <cell r="C1810">
            <v>100</v>
          </cell>
        </row>
        <row r="1811">
          <cell r="A1811">
            <v>42912</v>
          </cell>
          <cell r="B1811">
            <v>99</v>
          </cell>
          <cell r="C1811">
            <v>100</v>
          </cell>
        </row>
        <row r="1812">
          <cell r="A1812">
            <v>42913</v>
          </cell>
          <cell r="B1812">
            <v>99</v>
          </cell>
          <cell r="C1812">
            <v>100</v>
          </cell>
        </row>
        <row r="1813">
          <cell r="A1813">
            <v>42914</v>
          </cell>
          <cell r="B1813">
            <v>99</v>
          </cell>
          <cell r="C1813">
            <v>100</v>
          </cell>
        </row>
        <row r="1814">
          <cell r="A1814">
            <v>42915</v>
          </cell>
          <cell r="B1814">
            <v>99</v>
          </cell>
          <cell r="C1814">
            <v>100</v>
          </cell>
        </row>
        <row r="1815">
          <cell r="A1815">
            <v>42916</v>
          </cell>
          <cell r="B1815">
            <v>99</v>
          </cell>
          <cell r="C1815">
            <v>100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bid"/>
    </sheetNames>
    <sheetDataSet>
      <sheetData sheetId="0">
        <row r="519">
          <cell r="B519">
            <v>42828</v>
          </cell>
          <cell r="C519">
            <v>100.95</v>
          </cell>
          <cell r="D519">
            <v>101.7</v>
          </cell>
        </row>
        <row r="520">
          <cell r="B520">
            <v>42829</v>
          </cell>
          <cell r="C520">
            <v>100.95</v>
          </cell>
          <cell r="D520">
            <v>101.7</v>
          </cell>
        </row>
        <row r="521">
          <cell r="B521">
            <v>42830</v>
          </cell>
          <cell r="C521">
            <v>100.9</v>
          </cell>
          <cell r="D521">
            <v>101.65</v>
          </cell>
        </row>
        <row r="522">
          <cell r="B522">
            <v>42831</v>
          </cell>
          <cell r="C522">
            <v>100.9</v>
          </cell>
          <cell r="D522">
            <v>101.65</v>
          </cell>
        </row>
        <row r="523">
          <cell r="B523">
            <v>42832</v>
          </cell>
          <cell r="C523">
            <v>100.9</v>
          </cell>
          <cell r="D523">
            <v>101.65</v>
          </cell>
        </row>
        <row r="524">
          <cell r="B524">
            <v>42835</v>
          </cell>
          <cell r="C524">
            <v>100.9</v>
          </cell>
          <cell r="D524">
            <v>101.65</v>
          </cell>
        </row>
        <row r="525">
          <cell r="B525">
            <v>42836</v>
          </cell>
          <cell r="C525">
            <v>100.9</v>
          </cell>
          <cell r="D525">
            <v>101.6</v>
          </cell>
        </row>
        <row r="526">
          <cell r="B526">
            <v>42837</v>
          </cell>
          <cell r="C526">
            <v>100.85</v>
          </cell>
          <cell r="D526">
            <v>101.55</v>
          </cell>
        </row>
        <row r="527">
          <cell r="B527">
            <v>42838</v>
          </cell>
          <cell r="C527">
            <v>100.85</v>
          </cell>
          <cell r="D527">
            <v>101.55</v>
          </cell>
        </row>
        <row r="528">
          <cell r="B528">
            <v>42842</v>
          </cell>
          <cell r="C528">
            <v>101.015</v>
          </cell>
          <cell r="D528">
            <v>101.072</v>
          </cell>
        </row>
        <row r="529">
          <cell r="B529">
            <v>42843</v>
          </cell>
          <cell r="C529">
            <v>100.9</v>
          </cell>
          <cell r="D529">
            <v>101.45</v>
          </cell>
        </row>
        <row r="530">
          <cell r="B530">
            <v>42844</v>
          </cell>
          <cell r="C530">
            <v>100.75</v>
          </cell>
          <cell r="D530">
            <v>101.45</v>
          </cell>
        </row>
        <row r="531">
          <cell r="B531">
            <v>42845</v>
          </cell>
          <cell r="C531">
            <v>100.7</v>
          </cell>
          <cell r="D531">
            <v>101.35</v>
          </cell>
        </row>
        <row r="532">
          <cell r="B532">
            <v>42846</v>
          </cell>
          <cell r="C532">
            <v>100.7</v>
          </cell>
          <cell r="D532">
            <v>101.4</v>
          </cell>
        </row>
        <row r="533">
          <cell r="B533">
            <v>42849</v>
          </cell>
          <cell r="C533">
            <v>100.65</v>
          </cell>
          <cell r="D533">
            <v>101.35</v>
          </cell>
        </row>
        <row r="534">
          <cell r="B534">
            <v>42850</v>
          </cell>
          <cell r="C534">
            <v>100.65</v>
          </cell>
          <cell r="D534">
            <v>101.35</v>
          </cell>
        </row>
        <row r="535">
          <cell r="B535">
            <v>42851</v>
          </cell>
          <cell r="C535">
            <v>100.6</v>
          </cell>
          <cell r="D535">
            <v>101.3</v>
          </cell>
        </row>
        <row r="536">
          <cell r="B536">
            <v>42852</v>
          </cell>
          <cell r="C536">
            <v>100.7</v>
          </cell>
          <cell r="D536">
            <v>101.3</v>
          </cell>
        </row>
        <row r="537">
          <cell r="B537">
            <v>42853</v>
          </cell>
          <cell r="C537">
            <v>100.6</v>
          </cell>
          <cell r="D537">
            <v>101.3</v>
          </cell>
        </row>
        <row r="538">
          <cell r="B538">
            <v>42856</v>
          </cell>
          <cell r="C538">
            <v>100.879</v>
          </cell>
          <cell r="D538">
            <v>100.926</v>
          </cell>
        </row>
        <row r="539">
          <cell r="B539">
            <v>42857</v>
          </cell>
          <cell r="C539">
            <v>100.6</v>
          </cell>
          <cell r="D539">
            <v>101.3</v>
          </cell>
        </row>
        <row r="540">
          <cell r="B540">
            <v>42858</v>
          </cell>
          <cell r="C540">
            <v>100.6</v>
          </cell>
          <cell r="D540">
            <v>101.3</v>
          </cell>
        </row>
        <row r="541">
          <cell r="B541">
            <v>42859</v>
          </cell>
          <cell r="C541">
            <v>100.55</v>
          </cell>
          <cell r="D541">
            <v>101.25</v>
          </cell>
        </row>
        <row r="542">
          <cell r="B542">
            <v>42860</v>
          </cell>
          <cell r="C542">
            <v>100.55</v>
          </cell>
          <cell r="D542">
            <v>101.3</v>
          </cell>
        </row>
        <row r="543">
          <cell r="B543">
            <v>42863</v>
          </cell>
          <cell r="C543">
            <v>100.55</v>
          </cell>
          <cell r="D543">
            <v>101.25</v>
          </cell>
        </row>
        <row r="544">
          <cell r="B544">
            <v>42864</v>
          </cell>
          <cell r="C544">
            <v>100.55</v>
          </cell>
          <cell r="D544">
            <v>101.25</v>
          </cell>
        </row>
        <row r="545">
          <cell r="B545">
            <v>42865</v>
          </cell>
          <cell r="C545">
            <v>100.5</v>
          </cell>
          <cell r="D545">
            <v>101.2</v>
          </cell>
        </row>
        <row r="546">
          <cell r="B546">
            <v>42866</v>
          </cell>
          <cell r="C546">
            <v>100.7</v>
          </cell>
          <cell r="D546">
            <v>100.8</v>
          </cell>
        </row>
        <row r="547">
          <cell r="B547">
            <v>42867</v>
          </cell>
          <cell r="C547">
            <v>100.65</v>
          </cell>
          <cell r="D547">
            <v>100.8</v>
          </cell>
        </row>
        <row r="548">
          <cell r="B548">
            <v>42870</v>
          </cell>
          <cell r="C548">
            <v>100.55</v>
          </cell>
          <cell r="D548">
            <v>100.8</v>
          </cell>
        </row>
        <row r="549">
          <cell r="B549">
            <v>42871</v>
          </cell>
          <cell r="C549">
            <v>100.55</v>
          </cell>
          <cell r="D549">
            <v>100.75</v>
          </cell>
        </row>
        <row r="550">
          <cell r="B550">
            <v>42872</v>
          </cell>
          <cell r="C550">
            <v>100.55</v>
          </cell>
          <cell r="D550">
            <v>100.75</v>
          </cell>
        </row>
        <row r="551">
          <cell r="B551">
            <v>42873</v>
          </cell>
          <cell r="C551">
            <v>100.5</v>
          </cell>
          <cell r="D551">
            <v>100.75</v>
          </cell>
        </row>
        <row r="552">
          <cell r="B552">
            <v>42874</v>
          </cell>
          <cell r="C552">
            <v>100.5</v>
          </cell>
          <cell r="D552">
            <v>100.75</v>
          </cell>
        </row>
        <row r="553">
          <cell r="B553">
            <v>42877</v>
          </cell>
          <cell r="C553">
            <v>100.5</v>
          </cell>
          <cell r="D553">
            <v>100.7</v>
          </cell>
        </row>
        <row r="554">
          <cell r="B554">
            <v>42878</v>
          </cell>
          <cell r="C554">
            <v>100.5</v>
          </cell>
          <cell r="D554">
            <v>100.75</v>
          </cell>
        </row>
        <row r="555">
          <cell r="B555">
            <v>42879</v>
          </cell>
          <cell r="C555">
            <v>100.5</v>
          </cell>
          <cell r="D555">
            <v>100.75</v>
          </cell>
        </row>
        <row r="556">
          <cell r="B556">
            <v>42880</v>
          </cell>
          <cell r="C556">
            <v>100.5</v>
          </cell>
          <cell r="D556">
            <v>100.7</v>
          </cell>
        </row>
        <row r="557">
          <cell r="B557">
            <v>42881</v>
          </cell>
          <cell r="C557">
            <v>100.5</v>
          </cell>
          <cell r="D557">
            <v>100.8</v>
          </cell>
        </row>
        <row r="558">
          <cell r="B558">
            <v>42884</v>
          </cell>
          <cell r="C558">
            <v>100.5</v>
          </cell>
          <cell r="D558">
            <v>100.7</v>
          </cell>
        </row>
        <row r="559">
          <cell r="B559">
            <v>42885</v>
          </cell>
          <cell r="C559">
            <v>100.413</v>
          </cell>
          <cell r="D559">
            <v>100.467</v>
          </cell>
        </row>
        <row r="560">
          <cell r="B560">
            <v>42886</v>
          </cell>
          <cell r="C560">
            <v>100.4</v>
          </cell>
          <cell r="D560">
            <v>100.65</v>
          </cell>
        </row>
        <row r="561">
          <cell r="B561">
            <v>42887</v>
          </cell>
          <cell r="C561">
            <v>100.4</v>
          </cell>
          <cell r="D561">
            <v>100.65</v>
          </cell>
        </row>
        <row r="562">
          <cell r="B562">
            <v>42888</v>
          </cell>
          <cell r="C562">
            <v>100.4</v>
          </cell>
          <cell r="D562">
            <v>100.6</v>
          </cell>
        </row>
        <row r="563">
          <cell r="B563">
            <v>42891</v>
          </cell>
          <cell r="C563">
            <v>100.4</v>
          </cell>
          <cell r="D563">
            <v>101</v>
          </cell>
        </row>
        <row r="564">
          <cell r="B564">
            <v>42892</v>
          </cell>
          <cell r="C564">
            <v>100.4</v>
          </cell>
          <cell r="D564">
            <v>101</v>
          </cell>
        </row>
        <row r="565">
          <cell r="B565">
            <v>42893</v>
          </cell>
          <cell r="C565">
            <v>100.4</v>
          </cell>
          <cell r="D565">
            <v>101</v>
          </cell>
        </row>
        <row r="566">
          <cell r="B566">
            <v>42894</v>
          </cell>
          <cell r="C566">
            <v>100.4</v>
          </cell>
          <cell r="D566">
            <v>101</v>
          </cell>
        </row>
        <row r="567">
          <cell r="B567">
            <v>42895</v>
          </cell>
          <cell r="C567">
            <v>100.4</v>
          </cell>
          <cell r="D567">
            <v>101</v>
          </cell>
        </row>
        <row r="568">
          <cell r="B568">
            <v>42898</v>
          </cell>
          <cell r="C568">
            <v>100.4</v>
          </cell>
          <cell r="D568">
            <v>101</v>
          </cell>
        </row>
        <row r="569">
          <cell r="B569">
            <v>42899</v>
          </cell>
          <cell r="C569">
            <v>100.31</v>
          </cell>
          <cell r="D569">
            <v>100.34</v>
          </cell>
        </row>
        <row r="570">
          <cell r="B570">
            <v>42900</v>
          </cell>
          <cell r="C570">
            <v>100.31</v>
          </cell>
          <cell r="D570">
            <v>100.34</v>
          </cell>
        </row>
        <row r="571">
          <cell r="B571">
            <v>42901</v>
          </cell>
          <cell r="C571">
            <v>100.31</v>
          </cell>
          <cell r="D571">
            <v>100.34</v>
          </cell>
        </row>
        <row r="572">
          <cell r="B572">
            <v>42902</v>
          </cell>
          <cell r="C572">
            <v>100.31</v>
          </cell>
          <cell r="D572">
            <v>100.34</v>
          </cell>
        </row>
        <row r="573">
          <cell r="B573">
            <v>42905</v>
          </cell>
          <cell r="C573">
            <v>100.3</v>
          </cell>
          <cell r="D573">
            <v>100.34</v>
          </cell>
        </row>
        <row r="574">
          <cell r="B574">
            <v>42906</v>
          </cell>
          <cell r="C574">
            <v>100.3</v>
          </cell>
          <cell r="D574">
            <v>100.34</v>
          </cell>
        </row>
        <row r="575">
          <cell r="B575">
            <v>42907</v>
          </cell>
          <cell r="C575">
            <v>100.3</v>
          </cell>
          <cell r="D575">
            <v>100.34</v>
          </cell>
        </row>
        <row r="576">
          <cell r="B576">
            <v>42908</v>
          </cell>
          <cell r="C576">
            <v>100.3</v>
          </cell>
          <cell r="D576">
            <v>100.34</v>
          </cell>
        </row>
        <row r="577">
          <cell r="B577">
            <v>42909</v>
          </cell>
          <cell r="C577">
            <v>100.3</v>
          </cell>
          <cell r="D577">
            <v>100.34</v>
          </cell>
        </row>
        <row r="578">
          <cell r="B578">
            <v>42912</v>
          </cell>
          <cell r="C578">
            <v>100.164</v>
          </cell>
          <cell r="D578">
            <v>100.17</v>
          </cell>
        </row>
        <row r="579">
          <cell r="B579">
            <v>42913</v>
          </cell>
          <cell r="C579">
            <v>100.164</v>
          </cell>
          <cell r="D579">
            <v>100.17</v>
          </cell>
        </row>
        <row r="580">
          <cell r="B580">
            <v>42914</v>
          </cell>
          <cell r="C580">
            <v>100.164</v>
          </cell>
          <cell r="D580">
            <v>100.17</v>
          </cell>
        </row>
        <row r="581">
          <cell r="B581">
            <v>42915</v>
          </cell>
          <cell r="C581">
            <v>100.164</v>
          </cell>
          <cell r="D581">
            <v>100.17</v>
          </cell>
        </row>
        <row r="582">
          <cell r="B582">
            <v>42916</v>
          </cell>
          <cell r="C582">
            <v>100.164</v>
          </cell>
          <cell r="D582">
            <v>100.17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bid"/>
    </sheetNames>
    <sheetDataSet>
      <sheetData sheetId="0">
        <row r="525">
          <cell r="B525">
            <v>42828</v>
          </cell>
          <cell r="C525">
            <v>110.4</v>
          </cell>
          <cell r="D525">
            <v>111.45</v>
          </cell>
        </row>
        <row r="526">
          <cell r="B526">
            <v>42829</v>
          </cell>
          <cell r="C526">
            <v>110.5</v>
          </cell>
          <cell r="D526">
            <v>111.6</v>
          </cell>
        </row>
        <row r="527">
          <cell r="B527">
            <v>42830</v>
          </cell>
          <cell r="C527">
            <v>110.45</v>
          </cell>
          <cell r="D527">
            <v>111.7</v>
          </cell>
        </row>
        <row r="528">
          <cell r="B528">
            <v>42831</v>
          </cell>
          <cell r="C528">
            <v>110.5</v>
          </cell>
          <cell r="D528">
            <v>111.75</v>
          </cell>
        </row>
        <row r="529">
          <cell r="B529">
            <v>42832</v>
          </cell>
          <cell r="C529">
            <v>110.65</v>
          </cell>
          <cell r="D529">
            <v>112.05</v>
          </cell>
        </row>
        <row r="530">
          <cell r="B530">
            <v>42835</v>
          </cell>
          <cell r="C530">
            <v>110.55</v>
          </cell>
          <cell r="D530">
            <v>111.75</v>
          </cell>
        </row>
        <row r="531">
          <cell r="B531">
            <v>42836</v>
          </cell>
          <cell r="C531">
            <v>110.55</v>
          </cell>
          <cell r="D531">
            <v>111.7</v>
          </cell>
        </row>
        <row r="532">
          <cell r="B532">
            <v>42837</v>
          </cell>
          <cell r="C532">
            <v>110.84699999999999</v>
          </cell>
          <cell r="D532">
            <v>111.218</v>
          </cell>
        </row>
        <row r="533">
          <cell r="B533">
            <v>42838</v>
          </cell>
          <cell r="C533">
            <v>110.6</v>
          </cell>
          <cell r="D533">
            <v>111.8</v>
          </cell>
        </row>
        <row r="534">
          <cell r="B534">
            <v>42839</v>
          </cell>
          <cell r="C534">
            <v>110.88800000000001</v>
          </cell>
          <cell r="D534">
            <v>111.259</v>
          </cell>
        </row>
        <row r="535">
          <cell r="B535">
            <v>42842</v>
          </cell>
          <cell r="C535">
            <v>110.93</v>
          </cell>
          <cell r="D535">
            <v>111.301</v>
          </cell>
        </row>
        <row r="536">
          <cell r="B536">
            <v>42843</v>
          </cell>
          <cell r="C536">
            <v>111.093</v>
          </cell>
          <cell r="D536">
            <v>111.465</v>
          </cell>
        </row>
        <row r="537">
          <cell r="B537">
            <v>42844</v>
          </cell>
          <cell r="C537">
            <v>110.65</v>
          </cell>
          <cell r="D537">
            <v>111.8</v>
          </cell>
        </row>
        <row r="538">
          <cell r="B538">
            <v>42845</v>
          </cell>
          <cell r="C538">
            <v>110.35</v>
          </cell>
          <cell r="D538">
            <v>111.5</v>
          </cell>
        </row>
        <row r="539">
          <cell r="B539">
            <v>42846</v>
          </cell>
          <cell r="C539">
            <v>110.3</v>
          </cell>
          <cell r="D539">
            <v>111.45</v>
          </cell>
        </row>
        <row r="540">
          <cell r="B540">
            <v>42849</v>
          </cell>
          <cell r="C540">
            <v>110</v>
          </cell>
          <cell r="D540">
            <v>111.25</v>
          </cell>
        </row>
        <row r="541">
          <cell r="B541">
            <v>42850</v>
          </cell>
          <cell r="C541">
            <v>109.9</v>
          </cell>
          <cell r="D541">
            <v>111.15</v>
          </cell>
        </row>
        <row r="542">
          <cell r="B542">
            <v>42851</v>
          </cell>
          <cell r="C542">
            <v>110.17</v>
          </cell>
          <cell r="D542">
            <v>110.62</v>
          </cell>
        </row>
        <row r="543">
          <cell r="B543">
            <v>42852</v>
          </cell>
          <cell r="C543">
            <v>109.9</v>
          </cell>
          <cell r="D543">
            <v>111.09</v>
          </cell>
        </row>
        <row r="544">
          <cell r="B544">
            <v>42853</v>
          </cell>
          <cell r="C544">
            <v>109.81</v>
          </cell>
          <cell r="D544">
            <v>111.09</v>
          </cell>
        </row>
        <row r="545">
          <cell r="B545">
            <v>42856</v>
          </cell>
          <cell r="C545">
            <v>110.252</v>
          </cell>
          <cell r="D545">
            <v>110.619</v>
          </cell>
        </row>
        <row r="546">
          <cell r="B546">
            <v>42857</v>
          </cell>
          <cell r="C546">
            <v>110.36</v>
          </cell>
          <cell r="D546">
            <v>110.8</v>
          </cell>
        </row>
        <row r="547">
          <cell r="B547">
            <v>42858</v>
          </cell>
          <cell r="C547">
            <v>110.18</v>
          </cell>
          <cell r="D547">
            <v>110.62</v>
          </cell>
        </row>
        <row r="548">
          <cell r="B548">
            <v>42859</v>
          </cell>
          <cell r="C548">
            <v>110</v>
          </cell>
          <cell r="D548">
            <v>111.05</v>
          </cell>
        </row>
        <row r="549">
          <cell r="B549">
            <v>42860</v>
          </cell>
          <cell r="C549">
            <v>110</v>
          </cell>
          <cell r="D549">
            <v>111.05</v>
          </cell>
        </row>
        <row r="550">
          <cell r="B550">
            <v>42863</v>
          </cell>
          <cell r="C550">
            <v>109.8</v>
          </cell>
          <cell r="D550">
            <v>110.99</v>
          </cell>
        </row>
        <row r="551">
          <cell r="B551">
            <v>42864</v>
          </cell>
          <cell r="C551">
            <v>109.9</v>
          </cell>
          <cell r="D551">
            <v>110.94</v>
          </cell>
        </row>
        <row r="552">
          <cell r="B552">
            <v>42865</v>
          </cell>
          <cell r="C552">
            <v>109.8</v>
          </cell>
          <cell r="D552">
            <v>110.94</v>
          </cell>
        </row>
        <row r="553">
          <cell r="B553">
            <v>42866</v>
          </cell>
          <cell r="C553">
            <v>110.251</v>
          </cell>
          <cell r="D553">
            <v>110.616</v>
          </cell>
        </row>
        <row r="554">
          <cell r="B554">
            <v>42867</v>
          </cell>
          <cell r="C554">
            <v>110.27200000000001</v>
          </cell>
          <cell r="D554">
            <v>110.637</v>
          </cell>
        </row>
        <row r="555">
          <cell r="B555">
            <v>42870</v>
          </cell>
          <cell r="C555">
            <v>110.197</v>
          </cell>
          <cell r="D555">
            <v>110.562</v>
          </cell>
        </row>
        <row r="556">
          <cell r="B556">
            <v>42871</v>
          </cell>
          <cell r="C556">
            <v>110.093</v>
          </cell>
          <cell r="D556">
            <v>110.45699999999999</v>
          </cell>
        </row>
        <row r="557">
          <cell r="B557">
            <v>42872</v>
          </cell>
          <cell r="C557">
            <v>110.371</v>
          </cell>
          <cell r="D557">
            <v>110.736</v>
          </cell>
        </row>
        <row r="558">
          <cell r="B558">
            <v>42873</v>
          </cell>
          <cell r="C558">
            <v>110.483</v>
          </cell>
          <cell r="D558">
            <v>110.848</v>
          </cell>
        </row>
        <row r="559">
          <cell r="B559">
            <v>42874</v>
          </cell>
          <cell r="C559">
            <v>110.40900000000001</v>
          </cell>
          <cell r="D559">
            <v>110.774</v>
          </cell>
        </row>
        <row r="560">
          <cell r="B560">
            <v>42877</v>
          </cell>
          <cell r="C560">
            <v>110.407</v>
          </cell>
          <cell r="D560">
            <v>110.77200000000001</v>
          </cell>
        </row>
        <row r="561">
          <cell r="B561">
            <v>42878</v>
          </cell>
          <cell r="C561">
            <v>110.333</v>
          </cell>
          <cell r="D561">
            <v>110.697</v>
          </cell>
        </row>
        <row r="562">
          <cell r="B562">
            <v>42879</v>
          </cell>
          <cell r="C562">
            <v>110.458</v>
          </cell>
          <cell r="D562">
            <v>110.82299999999999</v>
          </cell>
        </row>
        <row r="563">
          <cell r="B563">
            <v>42880</v>
          </cell>
          <cell r="C563">
            <v>110.45399999999999</v>
          </cell>
          <cell r="D563">
            <v>110.818</v>
          </cell>
        </row>
        <row r="564">
          <cell r="B564">
            <v>42881</v>
          </cell>
          <cell r="C564">
            <v>110.575</v>
          </cell>
          <cell r="D564">
            <v>110.94</v>
          </cell>
        </row>
        <row r="565">
          <cell r="B565">
            <v>42884</v>
          </cell>
          <cell r="C565">
            <v>110.593</v>
          </cell>
          <cell r="D565">
            <v>110.95699999999999</v>
          </cell>
        </row>
        <row r="566">
          <cell r="B566">
            <v>42885</v>
          </cell>
          <cell r="C566">
            <v>110.587</v>
          </cell>
          <cell r="D566">
            <v>110.95099999999999</v>
          </cell>
        </row>
        <row r="567">
          <cell r="B567">
            <v>42886</v>
          </cell>
          <cell r="C567">
            <v>110.541</v>
          </cell>
          <cell r="D567">
            <v>110.905</v>
          </cell>
        </row>
        <row r="568">
          <cell r="B568">
            <v>42887</v>
          </cell>
          <cell r="C568">
            <v>110.974</v>
          </cell>
          <cell r="D568">
            <v>111.339</v>
          </cell>
        </row>
        <row r="569">
          <cell r="B569">
            <v>42888</v>
          </cell>
          <cell r="C569">
            <v>111.101</v>
          </cell>
          <cell r="D569">
            <v>111.467</v>
          </cell>
        </row>
        <row r="570">
          <cell r="B570">
            <v>42891</v>
          </cell>
          <cell r="C570">
            <v>111</v>
          </cell>
          <cell r="D570">
            <v>111.75</v>
          </cell>
        </row>
        <row r="571">
          <cell r="B571">
            <v>42892</v>
          </cell>
          <cell r="C571">
            <v>111</v>
          </cell>
          <cell r="D571">
            <v>111.75</v>
          </cell>
        </row>
        <row r="572">
          <cell r="B572">
            <v>42893</v>
          </cell>
          <cell r="C572">
            <v>111</v>
          </cell>
          <cell r="D572">
            <v>111.75</v>
          </cell>
        </row>
        <row r="573">
          <cell r="B573">
            <v>42894</v>
          </cell>
          <cell r="C573">
            <v>111</v>
          </cell>
          <cell r="D573">
            <v>111.75</v>
          </cell>
        </row>
        <row r="574">
          <cell r="B574">
            <v>42895</v>
          </cell>
          <cell r="C574">
            <v>111</v>
          </cell>
          <cell r="D574">
            <v>111.75</v>
          </cell>
        </row>
        <row r="575">
          <cell r="B575">
            <v>42898</v>
          </cell>
          <cell r="C575">
            <v>111.81399999999999</v>
          </cell>
          <cell r="D575">
            <v>112.182</v>
          </cell>
        </row>
        <row r="576">
          <cell r="B576">
            <v>42899</v>
          </cell>
          <cell r="C576">
            <v>111.65</v>
          </cell>
          <cell r="D576">
            <v>112.05</v>
          </cell>
        </row>
        <row r="577">
          <cell r="B577">
            <v>42900</v>
          </cell>
          <cell r="C577">
            <v>111.65</v>
          </cell>
          <cell r="D577">
            <v>112.05</v>
          </cell>
        </row>
        <row r="578">
          <cell r="B578">
            <v>42901</v>
          </cell>
          <cell r="C578">
            <v>111.828</v>
          </cell>
          <cell r="D578">
            <v>112.19499999999999</v>
          </cell>
        </row>
        <row r="579">
          <cell r="B579">
            <v>42902</v>
          </cell>
          <cell r="C579">
            <v>111.827</v>
          </cell>
          <cell r="D579">
            <v>112.194</v>
          </cell>
        </row>
        <row r="580">
          <cell r="B580">
            <v>42905</v>
          </cell>
          <cell r="C580">
            <v>111.7</v>
          </cell>
          <cell r="D580">
            <v>112.3</v>
          </cell>
        </row>
        <row r="581">
          <cell r="B581">
            <v>42906</v>
          </cell>
          <cell r="C581">
            <v>111.75</v>
          </cell>
          <cell r="D581">
            <v>112.116</v>
          </cell>
        </row>
        <row r="582">
          <cell r="B582">
            <v>42907</v>
          </cell>
          <cell r="C582">
            <v>111.7</v>
          </cell>
          <cell r="D582">
            <v>112.3</v>
          </cell>
        </row>
        <row r="583">
          <cell r="B583">
            <v>42908</v>
          </cell>
          <cell r="C583">
            <v>111.7</v>
          </cell>
          <cell r="D583">
            <v>112.3</v>
          </cell>
        </row>
        <row r="584">
          <cell r="B584">
            <v>42909</v>
          </cell>
          <cell r="C584">
            <v>111.7</v>
          </cell>
          <cell r="D584">
            <v>112.3</v>
          </cell>
        </row>
        <row r="585">
          <cell r="B585">
            <v>42912</v>
          </cell>
          <cell r="C585">
            <v>111.75</v>
          </cell>
          <cell r="D585">
            <v>112.29</v>
          </cell>
        </row>
        <row r="586">
          <cell r="B586">
            <v>42913</v>
          </cell>
          <cell r="C586">
            <v>111.75</v>
          </cell>
          <cell r="D586">
            <v>112.29</v>
          </cell>
        </row>
        <row r="587">
          <cell r="B587">
            <v>42914</v>
          </cell>
          <cell r="C587">
            <v>111.75</v>
          </cell>
          <cell r="D587">
            <v>112.29</v>
          </cell>
        </row>
        <row r="588">
          <cell r="B588">
            <v>42915</v>
          </cell>
          <cell r="C588">
            <v>111.75</v>
          </cell>
          <cell r="D588">
            <v>112.29</v>
          </cell>
        </row>
        <row r="589">
          <cell r="B589">
            <v>42916</v>
          </cell>
          <cell r="C589">
            <v>111.75</v>
          </cell>
          <cell r="D589">
            <v>112.29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bid"/>
    </sheetNames>
    <sheetDataSet>
      <sheetData sheetId="0">
        <row r="526">
          <cell r="B526">
            <v>42828</v>
          </cell>
          <cell r="C526">
            <v>105.5</v>
          </cell>
          <cell r="D526">
            <v>106.25</v>
          </cell>
          <cell r="E526">
            <v>104.953</v>
          </cell>
          <cell r="F526">
            <v>105.309</v>
          </cell>
        </row>
        <row r="527">
          <cell r="B527">
            <v>42829</v>
          </cell>
          <cell r="C527">
            <v>105.5</v>
          </cell>
          <cell r="D527">
            <v>106.25</v>
          </cell>
          <cell r="E527">
            <v>105.33</v>
          </cell>
          <cell r="F527">
            <v>105.81</v>
          </cell>
        </row>
        <row r="528">
          <cell r="B528">
            <v>42830</v>
          </cell>
          <cell r="C528">
            <v>105.5</v>
          </cell>
          <cell r="D528">
            <v>106.25</v>
          </cell>
          <cell r="E528">
            <v>105.43</v>
          </cell>
          <cell r="F528">
            <v>105.91</v>
          </cell>
        </row>
        <row r="529">
          <cell r="B529">
            <v>42831</v>
          </cell>
          <cell r="C529">
            <v>105.5</v>
          </cell>
          <cell r="D529">
            <v>106.25</v>
          </cell>
          <cell r="E529">
            <v>105.2</v>
          </cell>
          <cell r="F529">
            <v>105.556</v>
          </cell>
        </row>
        <row r="530">
          <cell r="B530">
            <v>42832</v>
          </cell>
          <cell r="C530">
            <v>105.5</v>
          </cell>
          <cell r="D530">
            <v>106.25</v>
          </cell>
          <cell r="E530">
            <v>105.24299999999999</v>
          </cell>
          <cell r="F530">
            <v>105.599</v>
          </cell>
        </row>
        <row r="531">
          <cell r="B531">
            <v>42835</v>
          </cell>
          <cell r="C531">
            <v>105.5</v>
          </cell>
          <cell r="D531">
            <v>106.25</v>
          </cell>
          <cell r="E531">
            <v>105.41</v>
          </cell>
          <cell r="F531">
            <v>105.89</v>
          </cell>
        </row>
        <row r="532">
          <cell r="B532">
            <v>42836</v>
          </cell>
          <cell r="C532">
            <v>105.5</v>
          </cell>
          <cell r="D532">
            <v>106.25</v>
          </cell>
          <cell r="E532">
            <v>105.44</v>
          </cell>
          <cell r="F532">
            <v>105.92</v>
          </cell>
        </row>
        <row r="533">
          <cell r="B533">
            <v>42837</v>
          </cell>
          <cell r="C533">
            <v>105.5</v>
          </cell>
          <cell r="D533">
            <v>106.25</v>
          </cell>
          <cell r="E533">
            <v>105.27200000000001</v>
          </cell>
          <cell r="F533">
            <v>105.627</v>
          </cell>
        </row>
        <row r="534">
          <cell r="B534">
            <v>42838</v>
          </cell>
          <cell r="C534">
            <v>105.5</v>
          </cell>
          <cell r="D534">
            <v>106.25</v>
          </cell>
          <cell r="E534">
            <v>105.191</v>
          </cell>
          <cell r="F534">
            <v>105.545</v>
          </cell>
        </row>
        <row r="535">
          <cell r="B535">
            <v>42839</v>
          </cell>
          <cell r="C535">
            <v>106.358</v>
          </cell>
          <cell r="D535">
            <v>106.76</v>
          </cell>
          <cell r="E535">
            <v>105.212</v>
          </cell>
          <cell r="F535">
            <v>105.56699999999999</v>
          </cell>
        </row>
        <row r="536">
          <cell r="B536">
            <v>42842</v>
          </cell>
          <cell r="C536">
            <v>106.358</v>
          </cell>
          <cell r="D536">
            <v>106.76</v>
          </cell>
          <cell r="E536">
            <v>105.212</v>
          </cell>
          <cell r="F536">
            <v>105.56699999999999</v>
          </cell>
        </row>
        <row r="537">
          <cell r="B537">
            <v>42843</v>
          </cell>
          <cell r="C537">
            <v>105.5</v>
          </cell>
          <cell r="D537">
            <v>106.25</v>
          </cell>
          <cell r="E537">
            <v>105.351</v>
          </cell>
          <cell r="F537">
            <v>105.706</v>
          </cell>
        </row>
        <row r="538">
          <cell r="B538">
            <v>42844</v>
          </cell>
          <cell r="C538">
            <v>105.5</v>
          </cell>
          <cell r="D538">
            <v>106.25</v>
          </cell>
          <cell r="E538">
            <v>105.34</v>
          </cell>
          <cell r="F538">
            <v>105.81</v>
          </cell>
        </row>
        <row r="539">
          <cell r="B539">
            <v>42845</v>
          </cell>
          <cell r="C539">
            <v>106.3</v>
          </cell>
          <cell r="D539">
            <v>107.15</v>
          </cell>
          <cell r="E539">
            <v>105.17</v>
          </cell>
          <cell r="F539">
            <v>105.64</v>
          </cell>
        </row>
        <row r="540">
          <cell r="B540">
            <v>42846</v>
          </cell>
          <cell r="C540">
            <v>106.35</v>
          </cell>
          <cell r="D540">
            <v>107.15</v>
          </cell>
          <cell r="E540">
            <v>105.07</v>
          </cell>
          <cell r="F540">
            <v>105.54</v>
          </cell>
        </row>
        <row r="541">
          <cell r="B541">
            <v>42849</v>
          </cell>
          <cell r="C541">
            <v>105.5</v>
          </cell>
          <cell r="D541">
            <v>106.25</v>
          </cell>
          <cell r="E541">
            <v>105.02</v>
          </cell>
          <cell r="F541">
            <v>105.49</v>
          </cell>
        </row>
        <row r="542">
          <cell r="B542">
            <v>42850</v>
          </cell>
          <cell r="C542">
            <v>106.3</v>
          </cell>
          <cell r="D542">
            <v>107.15</v>
          </cell>
          <cell r="E542">
            <v>104.71</v>
          </cell>
          <cell r="F542">
            <v>105.18</v>
          </cell>
        </row>
        <row r="543">
          <cell r="B543">
            <v>42851</v>
          </cell>
          <cell r="C543">
            <v>106.54</v>
          </cell>
          <cell r="D543">
            <v>106.94</v>
          </cell>
          <cell r="E543">
            <v>104.94</v>
          </cell>
          <cell r="F543">
            <v>105.41</v>
          </cell>
        </row>
        <row r="544">
          <cell r="B544">
            <v>42852</v>
          </cell>
          <cell r="C544">
            <v>106.3</v>
          </cell>
          <cell r="D544">
            <v>107.15</v>
          </cell>
          <cell r="E544">
            <v>105.23</v>
          </cell>
          <cell r="F544">
            <v>105.7</v>
          </cell>
        </row>
        <row r="545">
          <cell r="B545">
            <v>42853</v>
          </cell>
          <cell r="C545">
            <v>106.3</v>
          </cell>
          <cell r="D545">
            <v>107.2</v>
          </cell>
          <cell r="E545">
            <v>105.11</v>
          </cell>
          <cell r="F545">
            <v>105.58</v>
          </cell>
        </row>
        <row r="546">
          <cell r="B546">
            <v>42856</v>
          </cell>
          <cell r="C546">
            <v>106.477</v>
          </cell>
          <cell r="D546">
            <v>106.877</v>
          </cell>
          <cell r="E546">
            <v>105.13800000000001</v>
          </cell>
          <cell r="F546">
            <v>105.49</v>
          </cell>
        </row>
        <row r="547">
          <cell r="B547">
            <v>42857</v>
          </cell>
          <cell r="C547">
            <v>106.65</v>
          </cell>
          <cell r="D547">
            <v>107.05</v>
          </cell>
          <cell r="E547">
            <v>105.23</v>
          </cell>
          <cell r="F547">
            <v>105.58199999999999</v>
          </cell>
        </row>
        <row r="548">
          <cell r="B548">
            <v>42858</v>
          </cell>
          <cell r="C548">
            <v>106.56</v>
          </cell>
          <cell r="D548">
            <v>106.96</v>
          </cell>
          <cell r="E548">
            <v>104.95</v>
          </cell>
          <cell r="F548">
            <v>105.42</v>
          </cell>
        </row>
        <row r="549">
          <cell r="B549">
            <v>42859</v>
          </cell>
          <cell r="C549">
            <v>106.489</v>
          </cell>
          <cell r="D549">
            <v>106.88800000000001</v>
          </cell>
          <cell r="E549">
            <v>105.29600000000001</v>
          </cell>
          <cell r="F549">
            <v>105.648</v>
          </cell>
        </row>
        <row r="550">
          <cell r="B550">
            <v>42860</v>
          </cell>
          <cell r="C550">
            <v>106.3</v>
          </cell>
          <cell r="D550">
            <v>107.15</v>
          </cell>
          <cell r="E550">
            <v>105.413</v>
          </cell>
          <cell r="F550">
            <v>105.765</v>
          </cell>
        </row>
        <row r="551">
          <cell r="B551">
            <v>42863</v>
          </cell>
          <cell r="C551">
            <v>106.3</v>
          </cell>
          <cell r="D551">
            <v>107.25</v>
          </cell>
          <cell r="E551">
            <v>105.4</v>
          </cell>
          <cell r="F551">
            <v>105.752</v>
          </cell>
        </row>
        <row r="552">
          <cell r="B552">
            <v>42864</v>
          </cell>
          <cell r="C552">
            <v>106.3</v>
          </cell>
          <cell r="D552">
            <v>107.2</v>
          </cell>
          <cell r="E552">
            <v>105.375</v>
          </cell>
          <cell r="F552">
            <v>105.727</v>
          </cell>
        </row>
        <row r="553">
          <cell r="B553">
            <v>42865</v>
          </cell>
          <cell r="C553">
            <v>106.48699999999999</v>
          </cell>
          <cell r="D553">
            <v>106.88500000000001</v>
          </cell>
          <cell r="E553">
            <v>105.227</v>
          </cell>
          <cell r="F553">
            <v>105.578</v>
          </cell>
        </row>
        <row r="554">
          <cell r="B554">
            <v>42866</v>
          </cell>
          <cell r="C554">
            <v>106.672</v>
          </cell>
          <cell r="D554">
            <v>107.07</v>
          </cell>
          <cell r="E554">
            <v>105.369</v>
          </cell>
          <cell r="F554">
            <v>105.72</v>
          </cell>
        </row>
        <row r="555">
          <cell r="B555">
            <v>42867</v>
          </cell>
          <cell r="C555">
            <v>106.61799999999999</v>
          </cell>
          <cell r="D555">
            <v>107.01600000000001</v>
          </cell>
          <cell r="E555">
            <v>105.401</v>
          </cell>
          <cell r="F555">
            <v>105.752</v>
          </cell>
        </row>
        <row r="556">
          <cell r="B556">
            <v>42870</v>
          </cell>
          <cell r="C556">
            <v>106.3</v>
          </cell>
          <cell r="D556">
            <v>107.15</v>
          </cell>
          <cell r="E556">
            <v>105.40900000000001</v>
          </cell>
          <cell r="F556">
            <v>105.76</v>
          </cell>
        </row>
        <row r="557">
          <cell r="B557">
            <v>42871</v>
          </cell>
          <cell r="C557">
            <v>106.5</v>
          </cell>
          <cell r="D557">
            <v>106.9</v>
          </cell>
          <cell r="E557">
            <v>105.33799999999999</v>
          </cell>
          <cell r="F557">
            <v>105.68899999999999</v>
          </cell>
        </row>
        <row r="558">
          <cell r="B558">
            <v>42872</v>
          </cell>
          <cell r="C558">
            <v>106.759</v>
          </cell>
          <cell r="D558">
            <v>107.157</v>
          </cell>
          <cell r="E558">
            <v>105.57</v>
          </cell>
          <cell r="F558">
            <v>105.92100000000001</v>
          </cell>
        </row>
        <row r="559">
          <cell r="B559">
            <v>42873</v>
          </cell>
          <cell r="C559">
            <v>106.55</v>
          </cell>
          <cell r="D559">
            <v>106.85</v>
          </cell>
          <cell r="E559">
            <v>105.28100000000001</v>
          </cell>
          <cell r="F559">
            <v>105.631</v>
          </cell>
        </row>
        <row r="560">
          <cell r="B560">
            <v>42874</v>
          </cell>
          <cell r="C560">
            <v>106.65</v>
          </cell>
          <cell r="D560">
            <v>106.9</v>
          </cell>
          <cell r="E560">
            <v>105.40600000000001</v>
          </cell>
          <cell r="F560">
            <v>105.756</v>
          </cell>
        </row>
        <row r="561">
          <cell r="B561">
            <v>42877</v>
          </cell>
          <cell r="C561">
            <v>106.59</v>
          </cell>
          <cell r="D561">
            <v>106.986</v>
          </cell>
          <cell r="E561">
            <v>105.51</v>
          </cell>
          <cell r="F561">
            <v>105.86</v>
          </cell>
        </row>
        <row r="562">
          <cell r="B562">
            <v>42878</v>
          </cell>
          <cell r="C562">
            <v>106.64700000000001</v>
          </cell>
          <cell r="D562">
            <v>107.04300000000001</v>
          </cell>
          <cell r="E562">
            <v>105.40600000000001</v>
          </cell>
          <cell r="F562">
            <v>105.756</v>
          </cell>
        </row>
        <row r="563">
          <cell r="B563">
            <v>42879</v>
          </cell>
          <cell r="C563">
            <v>106.702</v>
          </cell>
          <cell r="D563">
            <v>107.098</v>
          </cell>
          <cell r="E563">
            <v>105.52200000000001</v>
          </cell>
          <cell r="F563">
            <v>105.872</v>
          </cell>
        </row>
        <row r="564">
          <cell r="B564">
            <v>42880</v>
          </cell>
          <cell r="C564">
            <v>106.706</v>
          </cell>
          <cell r="D564">
            <v>107.101</v>
          </cell>
          <cell r="E564">
            <v>105.568</v>
          </cell>
          <cell r="F564">
            <v>105.91800000000001</v>
          </cell>
        </row>
        <row r="565">
          <cell r="B565">
            <v>42881</v>
          </cell>
          <cell r="C565">
            <v>106.8</v>
          </cell>
          <cell r="D565">
            <v>107.196</v>
          </cell>
          <cell r="E565">
            <v>105.637</v>
          </cell>
          <cell r="F565">
            <v>105.98699999999999</v>
          </cell>
        </row>
        <row r="566">
          <cell r="B566">
            <v>42884</v>
          </cell>
          <cell r="C566">
            <v>106.5</v>
          </cell>
          <cell r="D566">
            <v>107.4</v>
          </cell>
          <cell r="E566">
            <v>105.68300000000001</v>
          </cell>
          <cell r="F566">
            <v>106.033</v>
          </cell>
        </row>
        <row r="567">
          <cell r="B567">
            <v>42885</v>
          </cell>
          <cell r="C567">
            <v>106.834</v>
          </cell>
          <cell r="D567">
            <v>107.229</v>
          </cell>
          <cell r="E567">
            <v>105.694</v>
          </cell>
          <cell r="F567">
            <v>106.044</v>
          </cell>
        </row>
        <row r="568">
          <cell r="B568">
            <v>42886</v>
          </cell>
          <cell r="C568">
            <v>106.926</v>
          </cell>
          <cell r="D568">
            <v>107.322</v>
          </cell>
          <cell r="E568">
            <v>105.694</v>
          </cell>
          <cell r="F568">
            <v>106.044</v>
          </cell>
        </row>
        <row r="569">
          <cell r="B569">
            <v>42887</v>
          </cell>
          <cell r="C569">
            <v>106.919</v>
          </cell>
          <cell r="D569">
            <v>107.31399999999999</v>
          </cell>
          <cell r="E569">
            <v>105.75</v>
          </cell>
          <cell r="F569">
            <v>106.099</v>
          </cell>
        </row>
        <row r="570">
          <cell r="B570">
            <v>42888</v>
          </cell>
          <cell r="C570">
            <v>106.95</v>
          </cell>
          <cell r="D570">
            <v>107.4</v>
          </cell>
          <cell r="E570">
            <v>105.795</v>
          </cell>
          <cell r="F570">
            <v>106.145</v>
          </cell>
        </row>
        <row r="571">
          <cell r="B571">
            <v>42891</v>
          </cell>
          <cell r="C571">
            <v>107.26</v>
          </cell>
          <cell r="D571">
            <v>107.65600000000001</v>
          </cell>
          <cell r="E571">
            <v>105.75</v>
          </cell>
          <cell r="F571">
            <v>106.4</v>
          </cell>
        </row>
        <row r="572">
          <cell r="B572">
            <v>42892</v>
          </cell>
          <cell r="C572">
            <v>107.22799999999999</v>
          </cell>
          <cell r="D572">
            <v>107.574</v>
          </cell>
          <cell r="E572">
            <v>105.75</v>
          </cell>
          <cell r="F572">
            <v>106.4</v>
          </cell>
        </row>
        <row r="573">
          <cell r="B573">
            <v>42893</v>
          </cell>
          <cell r="C573">
            <v>107</v>
          </cell>
          <cell r="D573">
            <v>107.75</v>
          </cell>
          <cell r="E573">
            <v>105.75</v>
          </cell>
          <cell r="F573">
            <v>106.4</v>
          </cell>
        </row>
        <row r="574">
          <cell r="B574">
            <v>42894</v>
          </cell>
          <cell r="C574">
            <v>107</v>
          </cell>
          <cell r="D574">
            <v>107.75</v>
          </cell>
          <cell r="E574">
            <v>105.75</v>
          </cell>
          <cell r="F574">
            <v>106.4</v>
          </cell>
        </row>
        <row r="575">
          <cell r="B575">
            <v>42895</v>
          </cell>
          <cell r="C575">
            <v>107</v>
          </cell>
          <cell r="D575">
            <v>107.75</v>
          </cell>
          <cell r="E575">
            <v>105.75</v>
          </cell>
          <cell r="F575">
            <v>106.4</v>
          </cell>
        </row>
        <row r="576">
          <cell r="B576">
            <v>42898</v>
          </cell>
          <cell r="C576">
            <v>107</v>
          </cell>
          <cell r="D576">
            <v>107.75</v>
          </cell>
          <cell r="E576">
            <v>105.75</v>
          </cell>
          <cell r="F576">
            <v>106.4</v>
          </cell>
        </row>
        <row r="577">
          <cell r="B577">
            <v>42899</v>
          </cell>
          <cell r="C577">
            <v>107.25</v>
          </cell>
          <cell r="D577">
            <v>107.55</v>
          </cell>
          <cell r="E577">
            <v>106.32</v>
          </cell>
          <cell r="F577">
            <v>106.675</v>
          </cell>
        </row>
        <row r="578">
          <cell r="B578">
            <v>42900</v>
          </cell>
          <cell r="C578">
            <v>107.435</v>
          </cell>
          <cell r="D578">
            <v>107.78</v>
          </cell>
          <cell r="E578">
            <v>106.32</v>
          </cell>
          <cell r="F578">
            <v>106.675</v>
          </cell>
        </row>
        <row r="579">
          <cell r="B579">
            <v>42901</v>
          </cell>
          <cell r="C579">
            <v>107.38500000000001</v>
          </cell>
          <cell r="D579">
            <v>107.73</v>
          </cell>
          <cell r="E579">
            <v>106.32</v>
          </cell>
          <cell r="F579">
            <v>106.675</v>
          </cell>
        </row>
        <row r="580">
          <cell r="B580">
            <v>42902</v>
          </cell>
          <cell r="C580">
            <v>107.35299999999999</v>
          </cell>
          <cell r="D580">
            <v>107.697</v>
          </cell>
          <cell r="E580">
            <v>106.32</v>
          </cell>
          <cell r="F580">
            <v>106.675</v>
          </cell>
        </row>
        <row r="581">
          <cell r="B581">
            <v>42905</v>
          </cell>
          <cell r="C581">
            <v>107.25</v>
          </cell>
          <cell r="D581">
            <v>108</v>
          </cell>
          <cell r="E581">
            <v>106.3</v>
          </cell>
          <cell r="F581">
            <v>107</v>
          </cell>
        </row>
        <row r="582">
          <cell r="B582">
            <v>42906</v>
          </cell>
          <cell r="C582">
            <v>107.25</v>
          </cell>
          <cell r="D582">
            <v>108</v>
          </cell>
          <cell r="E582">
            <v>106.3</v>
          </cell>
          <cell r="F582">
            <v>107</v>
          </cell>
        </row>
        <row r="583">
          <cell r="B583">
            <v>42907</v>
          </cell>
          <cell r="C583">
            <v>107.25</v>
          </cell>
          <cell r="D583">
            <v>108</v>
          </cell>
          <cell r="E583">
            <v>106.3</v>
          </cell>
          <cell r="F583">
            <v>107</v>
          </cell>
        </row>
        <row r="584">
          <cell r="B584">
            <v>42908</v>
          </cell>
          <cell r="C584">
            <v>107.25</v>
          </cell>
          <cell r="D584">
            <v>108</v>
          </cell>
          <cell r="E584">
            <v>106.3</v>
          </cell>
          <cell r="F584">
            <v>107</v>
          </cell>
        </row>
        <row r="585">
          <cell r="B585">
            <v>42909</v>
          </cell>
          <cell r="C585">
            <v>107.357</v>
          </cell>
          <cell r="D585">
            <v>107.7</v>
          </cell>
          <cell r="E585">
            <v>106.3</v>
          </cell>
          <cell r="F585">
            <v>107</v>
          </cell>
        </row>
        <row r="586">
          <cell r="B586">
            <v>42912</v>
          </cell>
          <cell r="C586">
            <v>107.38</v>
          </cell>
          <cell r="D586">
            <v>107.78</v>
          </cell>
          <cell r="E586">
            <v>106.3</v>
          </cell>
          <cell r="F586">
            <v>107</v>
          </cell>
        </row>
        <row r="587">
          <cell r="B587">
            <v>42913</v>
          </cell>
          <cell r="C587">
            <v>107.337</v>
          </cell>
          <cell r="D587">
            <v>107.68</v>
          </cell>
          <cell r="E587">
            <v>106.3</v>
          </cell>
          <cell r="F587">
            <v>107</v>
          </cell>
        </row>
        <row r="588">
          <cell r="B588">
            <v>42914</v>
          </cell>
          <cell r="C588">
            <v>107.38</v>
          </cell>
          <cell r="D588">
            <v>107.78</v>
          </cell>
          <cell r="E588">
            <v>106.3</v>
          </cell>
          <cell r="F588">
            <v>107</v>
          </cell>
        </row>
        <row r="589">
          <cell r="B589">
            <v>42915</v>
          </cell>
          <cell r="C589">
            <v>107.306</v>
          </cell>
          <cell r="D589">
            <v>107.648</v>
          </cell>
          <cell r="E589">
            <v>106.3</v>
          </cell>
          <cell r="F589">
            <v>107</v>
          </cell>
        </row>
        <row r="590">
          <cell r="B590">
            <v>42916</v>
          </cell>
          <cell r="C590">
            <v>107.38</v>
          </cell>
          <cell r="D590">
            <v>107.78</v>
          </cell>
          <cell r="E590">
            <v>106.3</v>
          </cell>
          <cell r="F590">
            <v>107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bid"/>
    </sheetNames>
    <sheetDataSet>
      <sheetData sheetId="0">
        <row r="526">
          <cell r="B526">
            <v>42828</v>
          </cell>
          <cell r="C526">
            <v>105.75</v>
          </cell>
          <cell r="D526">
            <v>106.55</v>
          </cell>
          <cell r="E526">
            <v>108.492</v>
          </cell>
          <cell r="F526">
            <v>109.104</v>
          </cell>
        </row>
        <row r="527">
          <cell r="B527">
            <v>42829</v>
          </cell>
          <cell r="C527">
            <v>105.85</v>
          </cell>
          <cell r="D527">
            <v>106.7</v>
          </cell>
          <cell r="E527">
            <v>108.55</v>
          </cell>
          <cell r="F527">
            <v>109.16200000000001</v>
          </cell>
        </row>
        <row r="528">
          <cell r="B528">
            <v>42830</v>
          </cell>
          <cell r="C528">
            <v>106.05</v>
          </cell>
          <cell r="D528">
            <v>106.8</v>
          </cell>
          <cell r="E528">
            <v>109.212</v>
          </cell>
          <cell r="F528">
            <v>109.828</v>
          </cell>
        </row>
        <row r="529">
          <cell r="B529">
            <v>42831</v>
          </cell>
          <cell r="C529">
            <v>106.1</v>
          </cell>
          <cell r="D529">
            <v>106.9</v>
          </cell>
          <cell r="E529">
            <v>109.21299999999999</v>
          </cell>
          <cell r="F529">
            <v>109.82899999999999</v>
          </cell>
        </row>
        <row r="530">
          <cell r="B530">
            <v>42832</v>
          </cell>
          <cell r="C530">
            <v>106.4</v>
          </cell>
          <cell r="D530">
            <v>107.15</v>
          </cell>
          <cell r="E530">
            <v>109.48099999999999</v>
          </cell>
          <cell r="F530">
            <v>110.098</v>
          </cell>
        </row>
        <row r="531">
          <cell r="B531">
            <v>42835</v>
          </cell>
          <cell r="C531">
            <v>106.5</v>
          </cell>
          <cell r="D531">
            <v>107.42</v>
          </cell>
          <cell r="E531">
            <v>109.63</v>
          </cell>
          <cell r="F531">
            <v>110.248</v>
          </cell>
        </row>
        <row r="532">
          <cell r="B532">
            <v>42836</v>
          </cell>
          <cell r="C532">
            <v>106.35</v>
          </cell>
          <cell r="D532">
            <v>107.25</v>
          </cell>
          <cell r="E532">
            <v>109.595</v>
          </cell>
          <cell r="F532">
            <v>110.21299999999999</v>
          </cell>
        </row>
        <row r="533">
          <cell r="B533">
            <v>42837</v>
          </cell>
          <cell r="C533">
            <v>106.3</v>
          </cell>
          <cell r="D533">
            <v>107.2</v>
          </cell>
          <cell r="E533">
            <v>109.92</v>
          </cell>
          <cell r="F533">
            <v>110.44</v>
          </cell>
        </row>
        <row r="534">
          <cell r="B534">
            <v>42838</v>
          </cell>
          <cell r="C534">
            <v>106.4</v>
          </cell>
          <cell r="D534">
            <v>107.2</v>
          </cell>
          <cell r="E534">
            <v>109.532</v>
          </cell>
          <cell r="F534">
            <v>110.149</v>
          </cell>
        </row>
        <row r="535">
          <cell r="B535">
            <v>42839</v>
          </cell>
          <cell r="C535">
            <v>106.547</v>
          </cell>
          <cell r="D535">
            <v>106.92</v>
          </cell>
          <cell r="E535">
            <v>109.486</v>
          </cell>
          <cell r="F535">
            <v>110.102</v>
          </cell>
        </row>
        <row r="536">
          <cell r="B536">
            <v>42842</v>
          </cell>
          <cell r="C536">
            <v>106.541</v>
          </cell>
          <cell r="D536">
            <v>106.914</v>
          </cell>
          <cell r="E536">
            <v>109.371</v>
          </cell>
          <cell r="F536">
            <v>109.98699999999999</v>
          </cell>
        </row>
        <row r="537">
          <cell r="B537">
            <v>42843</v>
          </cell>
          <cell r="C537">
            <v>106.651</v>
          </cell>
          <cell r="D537">
            <v>107.024</v>
          </cell>
          <cell r="E537">
            <v>109.51600000000001</v>
          </cell>
          <cell r="F537">
            <v>110.133</v>
          </cell>
        </row>
        <row r="538">
          <cell r="B538">
            <v>42844</v>
          </cell>
          <cell r="C538">
            <v>106.744</v>
          </cell>
          <cell r="D538">
            <v>107.11799999999999</v>
          </cell>
          <cell r="E538">
            <v>109.40300000000001</v>
          </cell>
          <cell r="F538">
            <v>110.01900000000001</v>
          </cell>
        </row>
        <row r="539">
          <cell r="B539">
            <v>42845</v>
          </cell>
          <cell r="C539">
            <v>106.464</v>
          </cell>
          <cell r="D539">
            <v>106.836</v>
          </cell>
          <cell r="E539">
            <v>109.17</v>
          </cell>
          <cell r="F539">
            <v>109.78400000000001</v>
          </cell>
        </row>
        <row r="540">
          <cell r="B540">
            <v>42846</v>
          </cell>
          <cell r="C540">
            <v>106.3</v>
          </cell>
          <cell r="D540">
            <v>107.09</v>
          </cell>
          <cell r="E540">
            <v>108.746</v>
          </cell>
          <cell r="F540">
            <v>109.357</v>
          </cell>
        </row>
        <row r="541">
          <cell r="B541">
            <v>42849</v>
          </cell>
          <cell r="C541">
            <v>106.55</v>
          </cell>
          <cell r="D541">
            <v>106.922</v>
          </cell>
          <cell r="E541">
            <v>108.78</v>
          </cell>
          <cell r="F541">
            <v>109.29</v>
          </cell>
        </row>
        <row r="542">
          <cell r="B542">
            <v>42850</v>
          </cell>
          <cell r="C542">
            <v>106.247</v>
          </cell>
          <cell r="D542">
            <v>106.61799999999999</v>
          </cell>
          <cell r="E542">
            <v>108.36499999999999</v>
          </cell>
          <cell r="F542">
            <v>108.973</v>
          </cell>
        </row>
        <row r="543">
          <cell r="B543">
            <v>42851</v>
          </cell>
          <cell r="C543">
            <v>105.43</v>
          </cell>
          <cell r="D543">
            <v>106.5</v>
          </cell>
          <cell r="E543">
            <v>108.45</v>
          </cell>
          <cell r="F543">
            <v>108.96</v>
          </cell>
        </row>
        <row r="544">
          <cell r="B544">
            <v>42852</v>
          </cell>
          <cell r="C544">
            <v>105.961</v>
          </cell>
          <cell r="D544">
            <v>106.331</v>
          </cell>
          <cell r="E544">
            <v>108.51300000000001</v>
          </cell>
          <cell r="F544">
            <v>109.121</v>
          </cell>
        </row>
        <row r="545">
          <cell r="B545">
            <v>42853</v>
          </cell>
          <cell r="C545">
            <v>105.55</v>
          </cell>
          <cell r="D545">
            <v>106.5</v>
          </cell>
          <cell r="E545">
            <v>108.274</v>
          </cell>
          <cell r="F545">
            <v>108.881</v>
          </cell>
        </row>
        <row r="546">
          <cell r="B546">
            <v>42856</v>
          </cell>
          <cell r="C546">
            <v>105.75</v>
          </cell>
          <cell r="D546">
            <v>106.119</v>
          </cell>
          <cell r="E546">
            <v>108.375</v>
          </cell>
          <cell r="F546">
            <v>108.982</v>
          </cell>
        </row>
        <row r="547">
          <cell r="B547">
            <v>42857</v>
          </cell>
          <cell r="C547">
            <v>105.55</v>
          </cell>
          <cell r="D547">
            <v>106.5</v>
          </cell>
          <cell r="E547">
            <v>108.87</v>
          </cell>
          <cell r="F547">
            <v>109.38</v>
          </cell>
        </row>
        <row r="548">
          <cell r="B548">
            <v>42858</v>
          </cell>
          <cell r="C548">
            <v>105.6</v>
          </cell>
          <cell r="D548">
            <v>106.5</v>
          </cell>
          <cell r="E548">
            <v>108.71</v>
          </cell>
          <cell r="F548">
            <v>109.22</v>
          </cell>
        </row>
        <row r="549">
          <cell r="B549">
            <v>42859</v>
          </cell>
          <cell r="C549">
            <v>105.648</v>
          </cell>
          <cell r="D549">
            <v>106.01600000000001</v>
          </cell>
          <cell r="E549">
            <v>108.773</v>
          </cell>
          <cell r="F549">
            <v>109.38200000000001</v>
          </cell>
        </row>
        <row r="550">
          <cell r="B550">
            <v>42860</v>
          </cell>
          <cell r="C550">
            <v>105.65</v>
          </cell>
          <cell r="D550">
            <v>106.6</v>
          </cell>
          <cell r="E550">
            <v>107.81</v>
          </cell>
          <cell r="F550">
            <v>108.32</v>
          </cell>
        </row>
        <row r="551">
          <cell r="B551">
            <v>42863</v>
          </cell>
          <cell r="C551">
            <v>105.75</v>
          </cell>
          <cell r="D551">
            <v>106.11799999999999</v>
          </cell>
          <cell r="E551">
            <v>108.685</v>
          </cell>
          <cell r="F551">
            <v>109.29300000000001</v>
          </cell>
        </row>
        <row r="552">
          <cell r="B552">
            <v>42864</v>
          </cell>
          <cell r="C552">
            <v>105.935</v>
          </cell>
          <cell r="D552">
            <v>106.304</v>
          </cell>
          <cell r="E552">
            <v>108.613</v>
          </cell>
          <cell r="F552">
            <v>109.221</v>
          </cell>
        </row>
        <row r="553">
          <cell r="B553">
            <v>42865</v>
          </cell>
          <cell r="C553">
            <v>105.41</v>
          </cell>
          <cell r="D553">
            <v>106.4</v>
          </cell>
          <cell r="E553">
            <v>108.221</v>
          </cell>
          <cell r="F553">
            <v>108.82599999999999</v>
          </cell>
        </row>
        <row r="554">
          <cell r="B554">
            <v>42866</v>
          </cell>
          <cell r="C554">
            <v>105.843</v>
          </cell>
          <cell r="D554">
            <v>106.211</v>
          </cell>
          <cell r="E554">
            <v>108.55200000000001</v>
          </cell>
          <cell r="F554">
            <v>109.15900000000001</v>
          </cell>
        </row>
        <row r="555">
          <cell r="B555">
            <v>42867</v>
          </cell>
          <cell r="C555">
            <v>105.94499999999999</v>
          </cell>
          <cell r="D555">
            <v>106.313</v>
          </cell>
          <cell r="E555">
            <v>108.521</v>
          </cell>
          <cell r="F555">
            <v>109.128</v>
          </cell>
        </row>
        <row r="556">
          <cell r="B556">
            <v>42870</v>
          </cell>
          <cell r="C556">
            <v>105.41</v>
          </cell>
          <cell r="D556">
            <v>106.4</v>
          </cell>
          <cell r="E556">
            <v>108.434</v>
          </cell>
          <cell r="F556">
            <v>109.04</v>
          </cell>
        </row>
        <row r="557">
          <cell r="B557">
            <v>42871</v>
          </cell>
          <cell r="C557">
            <v>105.75</v>
          </cell>
          <cell r="D557">
            <v>106.1</v>
          </cell>
          <cell r="E557">
            <v>108.313</v>
          </cell>
          <cell r="F557">
            <v>108.91800000000001</v>
          </cell>
        </row>
        <row r="558">
          <cell r="B558">
            <v>42872</v>
          </cell>
          <cell r="C558">
            <v>105.51</v>
          </cell>
          <cell r="D558">
            <v>106.1</v>
          </cell>
          <cell r="E558">
            <v>108.681</v>
          </cell>
          <cell r="F558">
            <v>109.288</v>
          </cell>
        </row>
        <row r="559">
          <cell r="B559">
            <v>42873</v>
          </cell>
          <cell r="C559">
            <v>105.952</v>
          </cell>
          <cell r="D559">
            <v>106.32</v>
          </cell>
          <cell r="E559">
            <v>108.217</v>
          </cell>
          <cell r="F559">
            <v>108.821</v>
          </cell>
        </row>
        <row r="560">
          <cell r="B560">
            <v>42874</v>
          </cell>
          <cell r="C560">
            <v>105.86199999999999</v>
          </cell>
          <cell r="D560">
            <v>106.229</v>
          </cell>
          <cell r="E560">
            <v>108.38500000000001</v>
          </cell>
          <cell r="F560">
            <v>108.99</v>
          </cell>
        </row>
        <row r="561">
          <cell r="B561">
            <v>42877</v>
          </cell>
          <cell r="C561">
            <v>105.727</v>
          </cell>
          <cell r="D561">
            <v>106.09399999999999</v>
          </cell>
          <cell r="E561">
            <v>108.304</v>
          </cell>
          <cell r="F561">
            <v>108.908</v>
          </cell>
        </row>
        <row r="562">
          <cell r="B562">
            <v>42878</v>
          </cell>
          <cell r="C562">
            <v>105.681</v>
          </cell>
          <cell r="D562">
            <v>106.047</v>
          </cell>
          <cell r="E562">
            <v>108.149</v>
          </cell>
          <cell r="F562">
            <v>108.752</v>
          </cell>
        </row>
        <row r="563">
          <cell r="B563">
            <v>42879</v>
          </cell>
          <cell r="C563">
            <v>105.774</v>
          </cell>
          <cell r="D563">
            <v>106.14100000000001</v>
          </cell>
          <cell r="E563">
            <v>108.486</v>
          </cell>
          <cell r="F563">
            <v>109.09099999999999</v>
          </cell>
        </row>
        <row r="564">
          <cell r="B564">
            <v>42880</v>
          </cell>
          <cell r="C564">
            <v>105.869</v>
          </cell>
          <cell r="D564">
            <v>106.236</v>
          </cell>
          <cell r="E564">
            <v>108.44499999999999</v>
          </cell>
          <cell r="F564">
            <v>109.04900000000001</v>
          </cell>
        </row>
        <row r="565">
          <cell r="B565">
            <v>42881</v>
          </cell>
          <cell r="C565">
            <v>105.78400000000001</v>
          </cell>
          <cell r="D565">
            <v>106.15</v>
          </cell>
          <cell r="E565">
            <v>108.62</v>
          </cell>
          <cell r="F565">
            <v>109.22499999999999</v>
          </cell>
        </row>
        <row r="566">
          <cell r="B566">
            <v>42884</v>
          </cell>
          <cell r="C566">
            <v>105.738</v>
          </cell>
          <cell r="D566">
            <v>106.104</v>
          </cell>
          <cell r="E566">
            <v>108.50700000000001</v>
          </cell>
          <cell r="F566">
            <v>109.111</v>
          </cell>
        </row>
        <row r="567">
          <cell r="B567">
            <v>42885</v>
          </cell>
          <cell r="C567">
            <v>105.816</v>
          </cell>
          <cell r="D567">
            <v>106.182</v>
          </cell>
          <cell r="E567">
            <v>108.81699999999999</v>
          </cell>
          <cell r="F567">
            <v>109.423</v>
          </cell>
        </row>
        <row r="568">
          <cell r="B568">
            <v>42886</v>
          </cell>
          <cell r="C568">
            <v>105.949</v>
          </cell>
          <cell r="D568">
            <v>106.316</v>
          </cell>
          <cell r="E568">
            <v>108.678</v>
          </cell>
          <cell r="F568">
            <v>109.283</v>
          </cell>
        </row>
        <row r="569">
          <cell r="B569">
            <v>42887</v>
          </cell>
          <cell r="C569">
            <v>106.428</v>
          </cell>
          <cell r="D569">
            <v>106.79600000000001</v>
          </cell>
          <cell r="E569">
            <v>108.901</v>
          </cell>
          <cell r="F569">
            <v>109.50700000000001</v>
          </cell>
        </row>
        <row r="570">
          <cell r="B570">
            <v>42888</v>
          </cell>
          <cell r="C570">
            <v>106.5</v>
          </cell>
          <cell r="D570">
            <v>106.75</v>
          </cell>
          <cell r="E570">
            <v>108.92</v>
          </cell>
          <cell r="F570">
            <v>109.526</v>
          </cell>
        </row>
        <row r="571">
          <cell r="B571">
            <v>42891</v>
          </cell>
          <cell r="C571">
            <v>106.3</v>
          </cell>
          <cell r="D571">
            <v>107</v>
          </cell>
          <cell r="E571">
            <v>108.8</v>
          </cell>
          <cell r="F571">
            <v>109.5</v>
          </cell>
        </row>
        <row r="572">
          <cell r="B572">
            <v>42892</v>
          </cell>
          <cell r="C572">
            <v>106.842</v>
          </cell>
          <cell r="D572">
            <v>107.30500000000001</v>
          </cell>
          <cell r="E572">
            <v>108.8</v>
          </cell>
          <cell r="F572">
            <v>109.5</v>
          </cell>
        </row>
        <row r="573">
          <cell r="B573">
            <v>42893</v>
          </cell>
          <cell r="C573">
            <v>106.3</v>
          </cell>
          <cell r="D573">
            <v>107</v>
          </cell>
          <cell r="E573">
            <v>108.8</v>
          </cell>
          <cell r="F573">
            <v>109.5</v>
          </cell>
        </row>
        <row r="574">
          <cell r="B574">
            <v>42894</v>
          </cell>
          <cell r="C574">
            <v>106.3</v>
          </cell>
          <cell r="D574">
            <v>107</v>
          </cell>
          <cell r="E574">
            <v>108.8</v>
          </cell>
          <cell r="F574">
            <v>109.5</v>
          </cell>
        </row>
        <row r="575">
          <cell r="B575">
            <v>42895</v>
          </cell>
          <cell r="C575">
            <v>106.3</v>
          </cell>
          <cell r="D575">
            <v>107</v>
          </cell>
          <cell r="E575">
            <v>108.8</v>
          </cell>
          <cell r="F575">
            <v>109.5</v>
          </cell>
        </row>
        <row r="576">
          <cell r="B576">
            <v>42898</v>
          </cell>
          <cell r="C576">
            <v>106.3</v>
          </cell>
          <cell r="D576">
            <v>107</v>
          </cell>
          <cell r="E576">
            <v>108.8</v>
          </cell>
          <cell r="F576">
            <v>109.5</v>
          </cell>
        </row>
        <row r="577">
          <cell r="B577">
            <v>42899</v>
          </cell>
          <cell r="C577">
            <v>107.25</v>
          </cell>
          <cell r="D577">
            <v>107.8</v>
          </cell>
          <cell r="E577">
            <v>109.5</v>
          </cell>
          <cell r="F577">
            <v>110.05</v>
          </cell>
        </row>
        <row r="578">
          <cell r="B578">
            <v>42900</v>
          </cell>
          <cell r="C578">
            <v>107.25</v>
          </cell>
          <cell r="D578">
            <v>107.8</v>
          </cell>
          <cell r="E578">
            <v>109.5</v>
          </cell>
          <cell r="F578">
            <v>110.05</v>
          </cell>
        </row>
        <row r="579">
          <cell r="B579">
            <v>42901</v>
          </cell>
          <cell r="C579">
            <v>107.25</v>
          </cell>
          <cell r="D579">
            <v>107.8</v>
          </cell>
          <cell r="E579">
            <v>109.5</v>
          </cell>
          <cell r="F579">
            <v>110.05</v>
          </cell>
        </row>
        <row r="580">
          <cell r="B580">
            <v>42902</v>
          </cell>
          <cell r="C580">
            <v>107.25</v>
          </cell>
          <cell r="D580">
            <v>107.8</v>
          </cell>
          <cell r="E580">
            <v>109.5</v>
          </cell>
          <cell r="F580">
            <v>110.05</v>
          </cell>
        </row>
        <row r="581">
          <cell r="B581">
            <v>42905</v>
          </cell>
          <cell r="C581">
            <v>107.313</v>
          </cell>
          <cell r="D581">
            <v>107.777</v>
          </cell>
          <cell r="E581">
            <v>109.5</v>
          </cell>
          <cell r="F581">
            <v>110.05</v>
          </cell>
        </row>
        <row r="582">
          <cell r="B582">
            <v>42906</v>
          </cell>
          <cell r="C582">
            <v>107.25</v>
          </cell>
          <cell r="D582">
            <v>108</v>
          </cell>
          <cell r="E582">
            <v>109.5</v>
          </cell>
          <cell r="F582">
            <v>110.05</v>
          </cell>
        </row>
        <row r="583">
          <cell r="B583">
            <v>42907</v>
          </cell>
          <cell r="C583">
            <v>107.25</v>
          </cell>
          <cell r="D583">
            <v>108</v>
          </cell>
          <cell r="E583">
            <v>109.5</v>
          </cell>
          <cell r="F583">
            <v>110.05</v>
          </cell>
        </row>
        <row r="584">
          <cell r="B584">
            <v>42908</v>
          </cell>
          <cell r="C584">
            <v>107.25</v>
          </cell>
          <cell r="D584">
            <v>108</v>
          </cell>
          <cell r="E584">
            <v>109.5</v>
          </cell>
          <cell r="F584">
            <v>110.05</v>
          </cell>
        </row>
        <row r="585">
          <cell r="B585">
            <v>42909</v>
          </cell>
          <cell r="C585">
            <v>107.297</v>
          </cell>
          <cell r="D585">
            <v>107.76</v>
          </cell>
          <cell r="E585">
            <v>109.5</v>
          </cell>
          <cell r="F585">
            <v>110.05</v>
          </cell>
        </row>
        <row r="586">
          <cell r="B586">
            <v>42912</v>
          </cell>
          <cell r="C586">
            <v>107.25</v>
          </cell>
          <cell r="D586">
            <v>108</v>
          </cell>
          <cell r="E586">
            <v>109.51</v>
          </cell>
          <cell r="F586">
            <v>110</v>
          </cell>
        </row>
        <row r="587">
          <cell r="B587">
            <v>42913</v>
          </cell>
          <cell r="C587">
            <v>107.178</v>
          </cell>
          <cell r="D587">
            <v>107.64</v>
          </cell>
          <cell r="E587">
            <v>109.51</v>
          </cell>
          <cell r="F587">
            <v>110</v>
          </cell>
        </row>
        <row r="588">
          <cell r="B588">
            <v>42914</v>
          </cell>
          <cell r="C588">
            <v>107.25</v>
          </cell>
          <cell r="D588">
            <v>108</v>
          </cell>
          <cell r="E588">
            <v>109.51</v>
          </cell>
          <cell r="F588">
            <v>110</v>
          </cell>
        </row>
        <row r="589">
          <cell r="B589">
            <v>42915</v>
          </cell>
          <cell r="C589">
            <v>107.25</v>
          </cell>
          <cell r="D589">
            <v>108</v>
          </cell>
          <cell r="E589">
            <v>109.51</v>
          </cell>
          <cell r="F589">
            <v>110</v>
          </cell>
        </row>
        <row r="590">
          <cell r="B590">
            <v>42916</v>
          </cell>
          <cell r="C590">
            <v>107.25</v>
          </cell>
          <cell r="D590">
            <v>108</v>
          </cell>
          <cell r="E590">
            <v>109.51</v>
          </cell>
          <cell r="F590">
            <v>110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bid"/>
    </sheetNames>
    <sheetDataSet>
      <sheetData sheetId="0">
        <row r="526">
          <cell r="B526">
            <v>42828</v>
          </cell>
          <cell r="C526">
            <v>102.68</v>
          </cell>
          <cell r="D526">
            <v>103.65</v>
          </cell>
        </row>
        <row r="527">
          <cell r="B527">
            <v>42829</v>
          </cell>
          <cell r="C527">
            <v>103.05</v>
          </cell>
          <cell r="D527">
            <v>103.8</v>
          </cell>
        </row>
        <row r="528">
          <cell r="B528">
            <v>42830</v>
          </cell>
          <cell r="C528">
            <v>103.3</v>
          </cell>
          <cell r="D528">
            <v>104.55</v>
          </cell>
        </row>
        <row r="529">
          <cell r="B529">
            <v>42831</v>
          </cell>
          <cell r="C529">
            <v>103.7</v>
          </cell>
          <cell r="D529">
            <v>104.35</v>
          </cell>
        </row>
        <row r="530">
          <cell r="B530">
            <v>42832</v>
          </cell>
          <cell r="C530">
            <v>104.05</v>
          </cell>
          <cell r="D530">
            <v>105.1</v>
          </cell>
        </row>
        <row r="531">
          <cell r="B531">
            <v>42835</v>
          </cell>
          <cell r="C531">
            <v>104.05</v>
          </cell>
          <cell r="D531">
            <v>105.2</v>
          </cell>
        </row>
        <row r="532">
          <cell r="B532">
            <v>42836</v>
          </cell>
          <cell r="C532">
            <v>103.8</v>
          </cell>
          <cell r="D532">
            <v>105.15</v>
          </cell>
        </row>
        <row r="533">
          <cell r="B533">
            <v>42837</v>
          </cell>
          <cell r="C533">
            <v>104.011</v>
          </cell>
          <cell r="D533">
            <v>104.726</v>
          </cell>
        </row>
        <row r="534">
          <cell r="B534">
            <v>42838</v>
          </cell>
          <cell r="C534">
            <v>103.8</v>
          </cell>
          <cell r="D534">
            <v>104.75</v>
          </cell>
        </row>
        <row r="535">
          <cell r="B535">
            <v>42839</v>
          </cell>
          <cell r="C535">
            <v>104.014</v>
          </cell>
          <cell r="D535">
            <v>104.729</v>
          </cell>
        </row>
        <row r="536">
          <cell r="B536">
            <v>42842</v>
          </cell>
          <cell r="C536">
            <v>104.014</v>
          </cell>
          <cell r="D536">
            <v>104.729</v>
          </cell>
        </row>
        <row r="537">
          <cell r="B537">
            <v>42843</v>
          </cell>
          <cell r="C537">
            <v>103.55</v>
          </cell>
          <cell r="D537">
            <v>104.75</v>
          </cell>
        </row>
        <row r="538">
          <cell r="B538">
            <v>42844</v>
          </cell>
          <cell r="C538">
            <v>103.43</v>
          </cell>
          <cell r="D538">
            <v>104.8</v>
          </cell>
        </row>
        <row r="539">
          <cell r="B539">
            <v>42845</v>
          </cell>
          <cell r="C539">
            <v>103.05</v>
          </cell>
          <cell r="D539">
            <v>103.9</v>
          </cell>
        </row>
        <row r="540">
          <cell r="B540">
            <v>42846</v>
          </cell>
          <cell r="C540">
            <v>102.68</v>
          </cell>
          <cell r="D540">
            <v>103.8</v>
          </cell>
        </row>
        <row r="541">
          <cell r="B541">
            <v>42849</v>
          </cell>
          <cell r="C541">
            <v>102.43</v>
          </cell>
          <cell r="D541">
            <v>103.45</v>
          </cell>
        </row>
        <row r="542">
          <cell r="B542">
            <v>42850</v>
          </cell>
          <cell r="C542">
            <v>101.95</v>
          </cell>
          <cell r="D542">
            <v>103.1</v>
          </cell>
        </row>
        <row r="543">
          <cell r="B543">
            <v>42851</v>
          </cell>
          <cell r="C543">
            <v>101.75</v>
          </cell>
          <cell r="D543">
            <v>102.9</v>
          </cell>
        </row>
        <row r="544">
          <cell r="B544">
            <v>42852</v>
          </cell>
          <cell r="C544">
            <v>102.05</v>
          </cell>
          <cell r="D544">
            <v>103.05</v>
          </cell>
        </row>
        <row r="545">
          <cell r="B545">
            <v>42853</v>
          </cell>
          <cell r="C545">
            <v>101.9</v>
          </cell>
          <cell r="D545">
            <v>102.85</v>
          </cell>
        </row>
        <row r="546">
          <cell r="B546">
            <v>42856</v>
          </cell>
          <cell r="C546">
            <v>102.25</v>
          </cell>
          <cell r="D546">
            <v>102.949</v>
          </cell>
        </row>
        <row r="547">
          <cell r="B547">
            <v>42857</v>
          </cell>
          <cell r="C547">
            <v>101.8</v>
          </cell>
          <cell r="D547">
            <v>102.95</v>
          </cell>
        </row>
        <row r="548">
          <cell r="B548">
            <v>42858</v>
          </cell>
          <cell r="C548">
            <v>101.85</v>
          </cell>
          <cell r="D548">
            <v>102.85</v>
          </cell>
        </row>
        <row r="549">
          <cell r="B549">
            <v>42859</v>
          </cell>
          <cell r="C549">
            <v>101.93</v>
          </cell>
          <cell r="D549">
            <v>103.15</v>
          </cell>
        </row>
        <row r="550">
          <cell r="B550">
            <v>42860</v>
          </cell>
          <cell r="C550">
            <v>101.93</v>
          </cell>
          <cell r="D550">
            <v>103.05</v>
          </cell>
        </row>
        <row r="551">
          <cell r="B551">
            <v>42863</v>
          </cell>
          <cell r="C551">
            <v>101.8</v>
          </cell>
          <cell r="D551">
            <v>103</v>
          </cell>
        </row>
        <row r="552">
          <cell r="B552">
            <v>42864</v>
          </cell>
          <cell r="C552">
            <v>101.55</v>
          </cell>
          <cell r="D552">
            <v>102.45</v>
          </cell>
        </row>
        <row r="553">
          <cell r="B553">
            <v>42865</v>
          </cell>
          <cell r="C553">
            <v>101.539</v>
          </cell>
          <cell r="D553">
            <v>102.23099999999999</v>
          </cell>
        </row>
        <row r="554">
          <cell r="B554">
            <v>42866</v>
          </cell>
          <cell r="C554">
            <v>101.818</v>
          </cell>
          <cell r="D554">
            <v>102.512</v>
          </cell>
        </row>
        <row r="555">
          <cell r="B555">
            <v>42867</v>
          </cell>
          <cell r="C555">
            <v>101.35</v>
          </cell>
          <cell r="D555">
            <v>102.45</v>
          </cell>
        </row>
        <row r="556">
          <cell r="B556">
            <v>42870</v>
          </cell>
          <cell r="C556">
            <v>101.3</v>
          </cell>
          <cell r="D556">
            <v>102.4</v>
          </cell>
        </row>
        <row r="557">
          <cell r="B557">
            <v>42871</v>
          </cell>
          <cell r="C557">
            <v>101.675</v>
          </cell>
          <cell r="D557">
            <v>102.36799999999999</v>
          </cell>
        </row>
        <row r="558">
          <cell r="B558">
            <v>42872</v>
          </cell>
          <cell r="C558">
            <v>101.5</v>
          </cell>
          <cell r="D558">
            <v>102.15</v>
          </cell>
        </row>
        <row r="559">
          <cell r="B559">
            <v>42873</v>
          </cell>
          <cell r="C559">
            <v>101.5</v>
          </cell>
          <cell r="D559">
            <v>102.05</v>
          </cell>
        </row>
        <row r="560">
          <cell r="B560">
            <v>42874</v>
          </cell>
          <cell r="C560">
            <v>101.5</v>
          </cell>
          <cell r="D560">
            <v>102.1</v>
          </cell>
        </row>
        <row r="561">
          <cell r="B561">
            <v>42877</v>
          </cell>
          <cell r="C561">
            <v>101.76300000000001</v>
          </cell>
          <cell r="D561">
            <v>102.456</v>
          </cell>
        </row>
        <row r="562">
          <cell r="B562">
            <v>42878</v>
          </cell>
          <cell r="C562">
            <v>101.63</v>
          </cell>
          <cell r="D562">
            <v>102.1</v>
          </cell>
        </row>
        <row r="563">
          <cell r="B563">
            <v>42879</v>
          </cell>
          <cell r="C563">
            <v>101.43</v>
          </cell>
          <cell r="D563">
            <v>102.45</v>
          </cell>
        </row>
        <row r="564">
          <cell r="B564">
            <v>42880</v>
          </cell>
          <cell r="C564">
            <v>101.88</v>
          </cell>
          <cell r="D564">
            <v>102.35</v>
          </cell>
        </row>
        <row r="565">
          <cell r="B565">
            <v>42881</v>
          </cell>
          <cell r="C565">
            <v>102.224</v>
          </cell>
          <cell r="D565">
            <v>102.92100000000001</v>
          </cell>
        </row>
        <row r="566">
          <cell r="B566">
            <v>42884</v>
          </cell>
          <cell r="C566">
            <v>101.932</v>
          </cell>
          <cell r="D566">
            <v>102.626</v>
          </cell>
        </row>
        <row r="567">
          <cell r="B567">
            <v>42885</v>
          </cell>
          <cell r="C567">
            <v>101.81</v>
          </cell>
          <cell r="D567">
            <v>102.503</v>
          </cell>
        </row>
        <row r="568">
          <cell r="B568">
            <v>42886</v>
          </cell>
          <cell r="C568">
            <v>102.38</v>
          </cell>
          <cell r="D568">
            <v>102.85</v>
          </cell>
        </row>
        <row r="569">
          <cell r="B569">
            <v>42887</v>
          </cell>
          <cell r="C569">
            <v>102.3</v>
          </cell>
          <cell r="D569">
            <v>103.25</v>
          </cell>
        </row>
        <row r="570">
          <cell r="B570">
            <v>42888</v>
          </cell>
          <cell r="C570">
            <v>102.5</v>
          </cell>
          <cell r="D570">
            <v>103</v>
          </cell>
        </row>
        <row r="571">
          <cell r="B571">
            <v>42891</v>
          </cell>
          <cell r="C571">
            <v>102.5</v>
          </cell>
          <cell r="D571">
            <v>103.25</v>
          </cell>
        </row>
        <row r="572">
          <cell r="B572">
            <v>42892</v>
          </cell>
          <cell r="C572">
            <v>102.5</v>
          </cell>
          <cell r="D572">
            <v>103.25</v>
          </cell>
        </row>
        <row r="573">
          <cell r="B573">
            <v>42893</v>
          </cell>
          <cell r="C573">
            <v>102.5</v>
          </cell>
          <cell r="D573">
            <v>103.25</v>
          </cell>
        </row>
        <row r="574">
          <cell r="B574">
            <v>42894</v>
          </cell>
          <cell r="C574">
            <v>102.5</v>
          </cell>
          <cell r="D574">
            <v>103.25</v>
          </cell>
        </row>
        <row r="575">
          <cell r="B575">
            <v>42895</v>
          </cell>
          <cell r="C575">
            <v>102.5</v>
          </cell>
          <cell r="D575">
            <v>103.25</v>
          </cell>
        </row>
        <row r="576">
          <cell r="B576">
            <v>42898</v>
          </cell>
          <cell r="C576">
            <v>102.5</v>
          </cell>
          <cell r="D576">
            <v>103.25</v>
          </cell>
        </row>
        <row r="577">
          <cell r="B577">
            <v>42899</v>
          </cell>
          <cell r="C577">
            <v>103.35</v>
          </cell>
          <cell r="D577">
            <v>103.8</v>
          </cell>
        </row>
        <row r="578">
          <cell r="B578">
            <v>42900</v>
          </cell>
          <cell r="C578">
            <v>103.35</v>
          </cell>
          <cell r="D578">
            <v>103.8</v>
          </cell>
        </row>
        <row r="579">
          <cell r="B579">
            <v>42901</v>
          </cell>
          <cell r="C579">
            <v>103.259</v>
          </cell>
          <cell r="D579">
            <v>103.96299999999999</v>
          </cell>
        </row>
        <row r="580">
          <cell r="B580">
            <v>42902</v>
          </cell>
          <cell r="C580">
            <v>103.35</v>
          </cell>
          <cell r="D580">
            <v>103.8</v>
          </cell>
        </row>
        <row r="581">
          <cell r="B581">
            <v>42905</v>
          </cell>
          <cell r="C581">
            <v>103.35</v>
          </cell>
          <cell r="D581">
            <v>104</v>
          </cell>
        </row>
        <row r="582">
          <cell r="B582">
            <v>42906</v>
          </cell>
          <cell r="C582">
            <v>103.35</v>
          </cell>
          <cell r="D582">
            <v>104</v>
          </cell>
        </row>
        <row r="583">
          <cell r="B583">
            <v>42907</v>
          </cell>
          <cell r="C583">
            <v>103.35</v>
          </cell>
          <cell r="D583">
            <v>104</v>
          </cell>
        </row>
        <row r="584">
          <cell r="B584">
            <v>42908</v>
          </cell>
          <cell r="C584">
            <v>103.35</v>
          </cell>
          <cell r="D584">
            <v>104</v>
          </cell>
        </row>
        <row r="585">
          <cell r="B585">
            <v>42909</v>
          </cell>
          <cell r="C585">
            <v>103.35</v>
          </cell>
          <cell r="D585">
            <v>104</v>
          </cell>
        </row>
        <row r="586">
          <cell r="B586">
            <v>42912</v>
          </cell>
          <cell r="C586">
            <v>103.45</v>
          </cell>
          <cell r="D586">
            <v>104</v>
          </cell>
        </row>
        <row r="587">
          <cell r="B587">
            <v>42913</v>
          </cell>
          <cell r="C587">
            <v>103.45</v>
          </cell>
          <cell r="D587">
            <v>104</v>
          </cell>
        </row>
        <row r="588">
          <cell r="B588">
            <v>42914</v>
          </cell>
          <cell r="C588">
            <v>103.45</v>
          </cell>
          <cell r="D588">
            <v>104</v>
          </cell>
        </row>
        <row r="589">
          <cell r="B589">
            <v>42915</v>
          </cell>
          <cell r="C589">
            <v>103.45</v>
          </cell>
          <cell r="D589">
            <v>104</v>
          </cell>
        </row>
        <row r="590">
          <cell r="B590">
            <v>42916</v>
          </cell>
          <cell r="C590">
            <v>103.45</v>
          </cell>
          <cell r="D590">
            <v>104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>
        <row r="2">
          <cell r="B2" t="str">
            <v>Гърция</v>
          </cell>
          <cell r="C2" t="str">
            <v>Ирландия</v>
          </cell>
          <cell r="D2" t="str">
            <v>Португалия</v>
          </cell>
          <cell r="E2" t="str">
            <v>Румъния</v>
          </cell>
          <cell r="F2" t="str">
            <v>България</v>
          </cell>
          <cell r="G2" t="str">
            <v>Франция</v>
          </cell>
          <cell r="H2" t="str">
            <v>Германия</v>
          </cell>
          <cell r="I2" t="str">
            <v>Италия</v>
          </cell>
          <cell r="J2" t="str">
            <v>Испания</v>
          </cell>
        </row>
        <row r="3">
          <cell r="A3" t="str">
            <v>VI</v>
          </cell>
          <cell r="B3">
            <v>7.92</v>
          </cell>
          <cell r="C3">
            <v>0.76</v>
          </cell>
          <cell r="D3">
            <v>3.2</v>
          </cell>
          <cell r="E3">
            <v>3.48</v>
          </cell>
          <cell r="F3">
            <v>2.4</v>
          </cell>
          <cell r="G3">
            <v>0.39</v>
          </cell>
          <cell r="H3">
            <v>-0.02</v>
          </cell>
          <cell r="I3">
            <v>1.45</v>
          </cell>
          <cell r="J3">
            <v>1.48</v>
          </cell>
        </row>
        <row r="4">
          <cell r="A4" t="str">
            <v>VII</v>
          </cell>
          <cell r="B4">
            <v>7.99</v>
          </cell>
          <cell r="C4">
            <v>0.47</v>
          </cell>
          <cell r="D4">
            <v>3.06</v>
          </cell>
          <cell r="E4">
            <v>3.14</v>
          </cell>
          <cell r="F4">
            <v>2.39</v>
          </cell>
          <cell r="G4">
            <v>0.17</v>
          </cell>
          <cell r="H4">
            <v>-0.15</v>
          </cell>
          <cell r="I4">
            <v>1.23</v>
          </cell>
          <cell r="J4">
            <v>1.17</v>
          </cell>
        </row>
        <row r="5">
          <cell r="A5" t="str">
            <v>VIII</v>
          </cell>
          <cell r="B5">
            <v>8.19</v>
          </cell>
          <cell r="C5">
            <v>0.4</v>
          </cell>
          <cell r="D5">
            <v>2.91</v>
          </cell>
          <cell r="E5">
            <v>2.93</v>
          </cell>
          <cell r="F5">
            <v>2.2799999999999998</v>
          </cell>
          <cell r="G5">
            <v>0.15</v>
          </cell>
          <cell r="H5">
            <v>-0.13</v>
          </cell>
          <cell r="I5">
            <v>1.18</v>
          </cell>
          <cell r="J5">
            <v>1.01</v>
          </cell>
        </row>
        <row r="6">
          <cell r="A6" t="str">
            <v>IX</v>
          </cell>
          <cell r="B6">
            <v>8.34</v>
          </cell>
          <cell r="C6">
            <v>0.42</v>
          </cell>
          <cell r="D6">
            <v>3.26</v>
          </cell>
          <cell r="E6">
            <v>2.92</v>
          </cell>
          <cell r="F6">
            <v>2.15</v>
          </cell>
          <cell r="G6">
            <v>0.18</v>
          </cell>
          <cell r="H6">
            <v>-0.09</v>
          </cell>
          <cell r="I6">
            <v>1.27</v>
          </cell>
          <cell r="J6">
            <v>1.04</v>
          </cell>
        </row>
        <row r="7">
          <cell r="A7" t="str">
            <v>X</v>
          </cell>
          <cell r="B7">
            <v>8.33</v>
          </cell>
          <cell r="C7">
            <v>0.5</v>
          </cell>
          <cell r="D7">
            <v>3.33</v>
          </cell>
          <cell r="E7">
            <v>2.94</v>
          </cell>
          <cell r="F7">
            <v>1.84</v>
          </cell>
          <cell r="G7">
            <v>0.33</v>
          </cell>
          <cell r="H7">
            <v>0</v>
          </cell>
          <cell r="I7">
            <v>1.45</v>
          </cell>
          <cell r="J7">
            <v>1.07</v>
          </cell>
        </row>
        <row r="8">
          <cell r="A8" t="str">
            <v>XI</v>
          </cell>
          <cell r="B8">
            <v>7.33</v>
          </cell>
          <cell r="C8">
            <v>0.85</v>
          </cell>
          <cell r="D8">
            <v>3.51</v>
          </cell>
          <cell r="E8">
            <v>3.56</v>
          </cell>
          <cell r="F8">
            <v>1.82</v>
          </cell>
          <cell r="G8">
            <v>0.67</v>
          </cell>
          <cell r="H8">
            <v>0.19</v>
          </cell>
          <cell r="I8">
            <v>1.94</v>
          </cell>
          <cell r="J8">
            <v>1.43</v>
          </cell>
        </row>
        <row r="9">
          <cell r="A9" t="str">
            <v>XII</v>
          </cell>
          <cell r="B9">
            <v>6.94</v>
          </cell>
          <cell r="C9">
            <v>0.84</v>
          </cell>
          <cell r="D9">
            <v>3.74</v>
          </cell>
          <cell r="E9">
            <v>3.73</v>
          </cell>
          <cell r="F9">
            <v>1.8</v>
          </cell>
          <cell r="G9">
            <v>0.75</v>
          </cell>
          <cell r="H9">
            <v>0.25</v>
          </cell>
          <cell r="I9">
            <v>1.89</v>
          </cell>
          <cell r="J9">
            <v>1.44</v>
          </cell>
        </row>
        <row r="10">
          <cell r="A10" t="str">
            <v>I</v>
          </cell>
          <cell r="B10">
            <v>7.04</v>
          </cell>
          <cell r="C10">
            <v>0.99</v>
          </cell>
          <cell r="D10">
            <v>3.95</v>
          </cell>
          <cell r="E10">
            <v>3.75</v>
          </cell>
          <cell r="F10">
            <v>1.77</v>
          </cell>
          <cell r="G10">
            <v>0.86</v>
          </cell>
          <cell r="H10">
            <v>0.25</v>
          </cell>
          <cell r="I10">
            <v>1.99</v>
          </cell>
          <cell r="J10">
            <v>1.46</v>
          </cell>
        </row>
        <row r="11">
          <cell r="A11" t="str">
            <v>II</v>
          </cell>
          <cell r="B11">
            <v>7.52</v>
          </cell>
          <cell r="C11">
            <v>1.06</v>
          </cell>
          <cell r="D11">
            <v>4.04</v>
          </cell>
          <cell r="E11">
            <v>3.96</v>
          </cell>
          <cell r="F11">
            <v>1.75</v>
          </cell>
          <cell r="G11">
            <v>1.03</v>
          </cell>
          <cell r="H11">
            <v>0.26</v>
          </cell>
          <cell r="I11">
            <v>2.35</v>
          </cell>
          <cell r="J11">
            <v>1.7</v>
          </cell>
        </row>
        <row r="12">
          <cell r="A12" t="str">
            <v>III</v>
          </cell>
          <cell r="B12">
            <v>7.17</v>
          </cell>
          <cell r="C12">
            <v>1.05</v>
          </cell>
          <cell r="D12">
            <v>3.99</v>
          </cell>
          <cell r="E12">
            <v>3.99</v>
          </cell>
          <cell r="F12">
            <v>1.73</v>
          </cell>
          <cell r="G12">
            <v>1.02</v>
          </cell>
          <cell r="H12">
            <v>0.35</v>
          </cell>
          <cell r="I12">
            <v>2.4</v>
          </cell>
          <cell r="J12">
            <v>1.72</v>
          </cell>
        </row>
        <row r="13">
          <cell r="A13" t="str">
            <v>IV</v>
          </cell>
          <cell r="B13">
            <v>6.7</v>
          </cell>
          <cell r="C13">
            <v>0.91</v>
          </cell>
          <cell r="D13">
            <v>3.77</v>
          </cell>
          <cell r="E13">
            <v>3.79</v>
          </cell>
          <cell r="F13">
            <v>1.78</v>
          </cell>
          <cell r="G13">
            <v>0.88</v>
          </cell>
          <cell r="H13">
            <v>0.22</v>
          </cell>
          <cell r="I13">
            <v>2.2599999999999998</v>
          </cell>
          <cell r="J13">
            <v>1.61</v>
          </cell>
        </row>
        <row r="14">
          <cell r="A14" t="str">
            <v>V</v>
          </cell>
          <cell r="B14">
            <v>5.86</v>
          </cell>
          <cell r="C14">
            <v>0.83</v>
          </cell>
          <cell r="D14">
            <v>3.29</v>
          </cell>
          <cell r="E14">
            <v>3.75</v>
          </cell>
          <cell r="F14">
            <v>1.74</v>
          </cell>
          <cell r="G14">
            <v>0.81</v>
          </cell>
          <cell r="H14">
            <v>0.34</v>
          </cell>
          <cell r="I14">
            <v>2.19</v>
          </cell>
          <cell r="J14">
            <v>1.57</v>
          </cell>
        </row>
        <row r="15">
          <cell r="A15" t="str">
            <v>VI</v>
          </cell>
          <cell r="B15">
            <v>5.76</v>
          </cell>
          <cell r="C15">
            <v>0.7</v>
          </cell>
          <cell r="D15">
            <v>2.97</v>
          </cell>
          <cell r="E15">
            <v>3.67</v>
          </cell>
          <cell r="F15">
            <v>1.7</v>
          </cell>
          <cell r="G15">
            <v>0.66</v>
          </cell>
          <cell r="H15">
            <v>0.25</v>
          </cell>
          <cell r="I15">
            <v>2.0499999999999998</v>
          </cell>
          <cell r="J15">
            <v>1.45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1"/>
  <sheetViews>
    <sheetView tabSelected="1" topLeftCell="B1" workbookViewId="0">
      <selection activeCell="O13" sqref="O13"/>
    </sheetView>
  </sheetViews>
  <sheetFormatPr defaultRowHeight="15"/>
  <cols>
    <col min="1" max="1" width="1.28515625" style="1" hidden="1" customWidth="1"/>
    <col min="2" max="2" width="2.85546875" style="1" customWidth="1"/>
    <col min="3" max="3" width="43.28515625" style="1" customWidth="1"/>
    <col min="4" max="4" width="9.42578125" style="1" customWidth="1"/>
    <col min="5" max="5" width="8.28515625" style="1" customWidth="1"/>
    <col min="6" max="6" width="4.7109375" style="1" customWidth="1"/>
    <col min="7" max="7" width="9.42578125" style="1" customWidth="1"/>
    <col min="8" max="8" width="8.28515625" style="1" customWidth="1"/>
    <col min="9" max="9" width="4.7109375" style="1" customWidth="1"/>
    <col min="10" max="10" width="9.42578125" style="1" customWidth="1"/>
    <col min="11" max="11" width="8.28515625" style="1" customWidth="1"/>
    <col min="12" max="12" width="4.7109375" style="1" customWidth="1"/>
    <col min="13" max="256" width="9.140625" style="1"/>
    <col min="257" max="257" width="0" style="1" hidden="1" customWidth="1"/>
    <col min="258" max="258" width="2.85546875" style="1" customWidth="1"/>
    <col min="259" max="259" width="43.28515625" style="1" customWidth="1"/>
    <col min="260" max="260" width="9.42578125" style="1" customWidth="1"/>
    <col min="261" max="261" width="8.28515625" style="1" customWidth="1"/>
    <col min="262" max="262" width="4.7109375" style="1" customWidth="1"/>
    <col min="263" max="263" width="9.42578125" style="1" customWidth="1"/>
    <col min="264" max="264" width="8.28515625" style="1" customWidth="1"/>
    <col min="265" max="265" width="4.7109375" style="1" customWidth="1"/>
    <col min="266" max="266" width="9.42578125" style="1" customWidth="1"/>
    <col min="267" max="267" width="8.28515625" style="1" customWidth="1"/>
    <col min="268" max="268" width="4.7109375" style="1" customWidth="1"/>
    <col min="269" max="512" width="9.140625" style="1"/>
    <col min="513" max="513" width="0" style="1" hidden="1" customWidth="1"/>
    <col min="514" max="514" width="2.85546875" style="1" customWidth="1"/>
    <col min="515" max="515" width="43.28515625" style="1" customWidth="1"/>
    <col min="516" max="516" width="9.42578125" style="1" customWidth="1"/>
    <col min="517" max="517" width="8.28515625" style="1" customWidth="1"/>
    <col min="518" max="518" width="4.7109375" style="1" customWidth="1"/>
    <col min="519" max="519" width="9.42578125" style="1" customWidth="1"/>
    <col min="520" max="520" width="8.28515625" style="1" customWidth="1"/>
    <col min="521" max="521" width="4.7109375" style="1" customWidth="1"/>
    <col min="522" max="522" width="9.42578125" style="1" customWidth="1"/>
    <col min="523" max="523" width="8.28515625" style="1" customWidth="1"/>
    <col min="524" max="524" width="4.7109375" style="1" customWidth="1"/>
    <col min="525" max="768" width="9.140625" style="1"/>
    <col min="769" max="769" width="0" style="1" hidden="1" customWidth="1"/>
    <col min="770" max="770" width="2.85546875" style="1" customWidth="1"/>
    <col min="771" max="771" width="43.28515625" style="1" customWidth="1"/>
    <col min="772" max="772" width="9.42578125" style="1" customWidth="1"/>
    <col min="773" max="773" width="8.28515625" style="1" customWidth="1"/>
    <col min="774" max="774" width="4.7109375" style="1" customWidth="1"/>
    <col min="775" max="775" width="9.42578125" style="1" customWidth="1"/>
    <col min="776" max="776" width="8.28515625" style="1" customWidth="1"/>
    <col min="777" max="777" width="4.7109375" style="1" customWidth="1"/>
    <col min="778" max="778" width="9.42578125" style="1" customWidth="1"/>
    <col min="779" max="779" width="8.28515625" style="1" customWidth="1"/>
    <col min="780" max="780" width="4.7109375" style="1" customWidth="1"/>
    <col min="781" max="1024" width="9.140625" style="1"/>
    <col min="1025" max="1025" width="0" style="1" hidden="1" customWidth="1"/>
    <col min="1026" max="1026" width="2.85546875" style="1" customWidth="1"/>
    <col min="1027" max="1027" width="43.28515625" style="1" customWidth="1"/>
    <col min="1028" max="1028" width="9.42578125" style="1" customWidth="1"/>
    <col min="1029" max="1029" width="8.28515625" style="1" customWidth="1"/>
    <col min="1030" max="1030" width="4.7109375" style="1" customWidth="1"/>
    <col min="1031" max="1031" width="9.42578125" style="1" customWidth="1"/>
    <col min="1032" max="1032" width="8.28515625" style="1" customWidth="1"/>
    <col min="1033" max="1033" width="4.7109375" style="1" customWidth="1"/>
    <col min="1034" max="1034" width="9.42578125" style="1" customWidth="1"/>
    <col min="1035" max="1035" width="8.28515625" style="1" customWidth="1"/>
    <col min="1036" max="1036" width="4.7109375" style="1" customWidth="1"/>
    <col min="1037" max="1280" width="9.140625" style="1"/>
    <col min="1281" max="1281" width="0" style="1" hidden="1" customWidth="1"/>
    <col min="1282" max="1282" width="2.85546875" style="1" customWidth="1"/>
    <col min="1283" max="1283" width="43.28515625" style="1" customWidth="1"/>
    <col min="1284" max="1284" width="9.42578125" style="1" customWidth="1"/>
    <col min="1285" max="1285" width="8.28515625" style="1" customWidth="1"/>
    <col min="1286" max="1286" width="4.7109375" style="1" customWidth="1"/>
    <col min="1287" max="1287" width="9.42578125" style="1" customWidth="1"/>
    <col min="1288" max="1288" width="8.28515625" style="1" customWidth="1"/>
    <col min="1289" max="1289" width="4.7109375" style="1" customWidth="1"/>
    <col min="1290" max="1290" width="9.42578125" style="1" customWidth="1"/>
    <col min="1291" max="1291" width="8.28515625" style="1" customWidth="1"/>
    <col min="1292" max="1292" width="4.7109375" style="1" customWidth="1"/>
    <col min="1293" max="1536" width="9.140625" style="1"/>
    <col min="1537" max="1537" width="0" style="1" hidden="1" customWidth="1"/>
    <col min="1538" max="1538" width="2.85546875" style="1" customWidth="1"/>
    <col min="1539" max="1539" width="43.28515625" style="1" customWidth="1"/>
    <col min="1540" max="1540" width="9.42578125" style="1" customWidth="1"/>
    <col min="1541" max="1541" width="8.28515625" style="1" customWidth="1"/>
    <col min="1542" max="1542" width="4.7109375" style="1" customWidth="1"/>
    <col min="1543" max="1543" width="9.42578125" style="1" customWidth="1"/>
    <col min="1544" max="1544" width="8.28515625" style="1" customWidth="1"/>
    <col min="1545" max="1545" width="4.7109375" style="1" customWidth="1"/>
    <col min="1546" max="1546" width="9.42578125" style="1" customWidth="1"/>
    <col min="1547" max="1547" width="8.28515625" style="1" customWidth="1"/>
    <col min="1548" max="1548" width="4.7109375" style="1" customWidth="1"/>
    <col min="1549" max="1792" width="9.140625" style="1"/>
    <col min="1793" max="1793" width="0" style="1" hidden="1" customWidth="1"/>
    <col min="1794" max="1794" width="2.85546875" style="1" customWidth="1"/>
    <col min="1795" max="1795" width="43.28515625" style="1" customWidth="1"/>
    <col min="1796" max="1796" width="9.42578125" style="1" customWidth="1"/>
    <col min="1797" max="1797" width="8.28515625" style="1" customWidth="1"/>
    <col min="1798" max="1798" width="4.7109375" style="1" customWidth="1"/>
    <col min="1799" max="1799" width="9.42578125" style="1" customWidth="1"/>
    <col min="1800" max="1800" width="8.28515625" style="1" customWidth="1"/>
    <col min="1801" max="1801" width="4.7109375" style="1" customWidth="1"/>
    <col min="1802" max="1802" width="9.42578125" style="1" customWidth="1"/>
    <col min="1803" max="1803" width="8.28515625" style="1" customWidth="1"/>
    <col min="1804" max="1804" width="4.7109375" style="1" customWidth="1"/>
    <col min="1805" max="2048" width="9.140625" style="1"/>
    <col min="2049" max="2049" width="0" style="1" hidden="1" customWidth="1"/>
    <col min="2050" max="2050" width="2.85546875" style="1" customWidth="1"/>
    <col min="2051" max="2051" width="43.28515625" style="1" customWidth="1"/>
    <col min="2052" max="2052" width="9.42578125" style="1" customWidth="1"/>
    <col min="2053" max="2053" width="8.28515625" style="1" customWidth="1"/>
    <col min="2054" max="2054" width="4.7109375" style="1" customWidth="1"/>
    <col min="2055" max="2055" width="9.42578125" style="1" customWidth="1"/>
    <col min="2056" max="2056" width="8.28515625" style="1" customWidth="1"/>
    <col min="2057" max="2057" width="4.7109375" style="1" customWidth="1"/>
    <col min="2058" max="2058" width="9.42578125" style="1" customWidth="1"/>
    <col min="2059" max="2059" width="8.28515625" style="1" customWidth="1"/>
    <col min="2060" max="2060" width="4.7109375" style="1" customWidth="1"/>
    <col min="2061" max="2304" width="9.140625" style="1"/>
    <col min="2305" max="2305" width="0" style="1" hidden="1" customWidth="1"/>
    <col min="2306" max="2306" width="2.85546875" style="1" customWidth="1"/>
    <col min="2307" max="2307" width="43.28515625" style="1" customWidth="1"/>
    <col min="2308" max="2308" width="9.42578125" style="1" customWidth="1"/>
    <col min="2309" max="2309" width="8.28515625" style="1" customWidth="1"/>
    <col min="2310" max="2310" width="4.7109375" style="1" customWidth="1"/>
    <col min="2311" max="2311" width="9.42578125" style="1" customWidth="1"/>
    <col min="2312" max="2312" width="8.28515625" style="1" customWidth="1"/>
    <col min="2313" max="2313" width="4.7109375" style="1" customWidth="1"/>
    <col min="2314" max="2314" width="9.42578125" style="1" customWidth="1"/>
    <col min="2315" max="2315" width="8.28515625" style="1" customWidth="1"/>
    <col min="2316" max="2316" width="4.7109375" style="1" customWidth="1"/>
    <col min="2317" max="2560" width="9.140625" style="1"/>
    <col min="2561" max="2561" width="0" style="1" hidden="1" customWidth="1"/>
    <col min="2562" max="2562" width="2.85546875" style="1" customWidth="1"/>
    <col min="2563" max="2563" width="43.28515625" style="1" customWidth="1"/>
    <col min="2564" max="2564" width="9.42578125" style="1" customWidth="1"/>
    <col min="2565" max="2565" width="8.28515625" style="1" customWidth="1"/>
    <col min="2566" max="2566" width="4.7109375" style="1" customWidth="1"/>
    <col min="2567" max="2567" width="9.42578125" style="1" customWidth="1"/>
    <col min="2568" max="2568" width="8.28515625" style="1" customWidth="1"/>
    <col min="2569" max="2569" width="4.7109375" style="1" customWidth="1"/>
    <col min="2570" max="2570" width="9.42578125" style="1" customWidth="1"/>
    <col min="2571" max="2571" width="8.28515625" style="1" customWidth="1"/>
    <col min="2572" max="2572" width="4.7109375" style="1" customWidth="1"/>
    <col min="2573" max="2816" width="9.140625" style="1"/>
    <col min="2817" max="2817" width="0" style="1" hidden="1" customWidth="1"/>
    <col min="2818" max="2818" width="2.85546875" style="1" customWidth="1"/>
    <col min="2819" max="2819" width="43.28515625" style="1" customWidth="1"/>
    <col min="2820" max="2820" width="9.42578125" style="1" customWidth="1"/>
    <col min="2821" max="2821" width="8.28515625" style="1" customWidth="1"/>
    <col min="2822" max="2822" width="4.7109375" style="1" customWidth="1"/>
    <col min="2823" max="2823" width="9.42578125" style="1" customWidth="1"/>
    <col min="2824" max="2824" width="8.28515625" style="1" customWidth="1"/>
    <col min="2825" max="2825" width="4.7109375" style="1" customWidth="1"/>
    <col min="2826" max="2826" width="9.42578125" style="1" customWidth="1"/>
    <col min="2827" max="2827" width="8.28515625" style="1" customWidth="1"/>
    <col min="2828" max="2828" width="4.7109375" style="1" customWidth="1"/>
    <col min="2829" max="3072" width="9.140625" style="1"/>
    <col min="3073" max="3073" width="0" style="1" hidden="1" customWidth="1"/>
    <col min="3074" max="3074" width="2.85546875" style="1" customWidth="1"/>
    <col min="3075" max="3075" width="43.28515625" style="1" customWidth="1"/>
    <col min="3076" max="3076" width="9.42578125" style="1" customWidth="1"/>
    <col min="3077" max="3077" width="8.28515625" style="1" customWidth="1"/>
    <col min="3078" max="3078" width="4.7109375" style="1" customWidth="1"/>
    <col min="3079" max="3079" width="9.42578125" style="1" customWidth="1"/>
    <col min="3080" max="3080" width="8.28515625" style="1" customWidth="1"/>
    <col min="3081" max="3081" width="4.7109375" style="1" customWidth="1"/>
    <col min="3082" max="3082" width="9.42578125" style="1" customWidth="1"/>
    <col min="3083" max="3083" width="8.28515625" style="1" customWidth="1"/>
    <col min="3084" max="3084" width="4.7109375" style="1" customWidth="1"/>
    <col min="3085" max="3328" width="9.140625" style="1"/>
    <col min="3329" max="3329" width="0" style="1" hidden="1" customWidth="1"/>
    <col min="3330" max="3330" width="2.85546875" style="1" customWidth="1"/>
    <col min="3331" max="3331" width="43.28515625" style="1" customWidth="1"/>
    <col min="3332" max="3332" width="9.42578125" style="1" customWidth="1"/>
    <col min="3333" max="3333" width="8.28515625" style="1" customWidth="1"/>
    <col min="3334" max="3334" width="4.7109375" style="1" customWidth="1"/>
    <col min="3335" max="3335" width="9.42578125" style="1" customWidth="1"/>
    <col min="3336" max="3336" width="8.28515625" style="1" customWidth="1"/>
    <col min="3337" max="3337" width="4.7109375" style="1" customWidth="1"/>
    <col min="3338" max="3338" width="9.42578125" style="1" customWidth="1"/>
    <col min="3339" max="3339" width="8.28515625" style="1" customWidth="1"/>
    <col min="3340" max="3340" width="4.7109375" style="1" customWidth="1"/>
    <col min="3341" max="3584" width="9.140625" style="1"/>
    <col min="3585" max="3585" width="0" style="1" hidden="1" customWidth="1"/>
    <col min="3586" max="3586" width="2.85546875" style="1" customWidth="1"/>
    <col min="3587" max="3587" width="43.28515625" style="1" customWidth="1"/>
    <col min="3588" max="3588" width="9.42578125" style="1" customWidth="1"/>
    <col min="3589" max="3589" width="8.28515625" style="1" customWidth="1"/>
    <col min="3590" max="3590" width="4.7109375" style="1" customWidth="1"/>
    <col min="3591" max="3591" width="9.42578125" style="1" customWidth="1"/>
    <col min="3592" max="3592" width="8.28515625" style="1" customWidth="1"/>
    <col min="3593" max="3593" width="4.7109375" style="1" customWidth="1"/>
    <col min="3594" max="3594" width="9.42578125" style="1" customWidth="1"/>
    <col min="3595" max="3595" width="8.28515625" style="1" customWidth="1"/>
    <col min="3596" max="3596" width="4.7109375" style="1" customWidth="1"/>
    <col min="3597" max="3840" width="9.140625" style="1"/>
    <col min="3841" max="3841" width="0" style="1" hidden="1" customWidth="1"/>
    <col min="3842" max="3842" width="2.85546875" style="1" customWidth="1"/>
    <col min="3843" max="3843" width="43.28515625" style="1" customWidth="1"/>
    <col min="3844" max="3844" width="9.42578125" style="1" customWidth="1"/>
    <col min="3845" max="3845" width="8.28515625" style="1" customWidth="1"/>
    <col min="3846" max="3846" width="4.7109375" style="1" customWidth="1"/>
    <col min="3847" max="3847" width="9.42578125" style="1" customWidth="1"/>
    <col min="3848" max="3848" width="8.28515625" style="1" customWidth="1"/>
    <col min="3849" max="3849" width="4.7109375" style="1" customWidth="1"/>
    <col min="3850" max="3850" width="9.42578125" style="1" customWidth="1"/>
    <col min="3851" max="3851" width="8.28515625" style="1" customWidth="1"/>
    <col min="3852" max="3852" width="4.7109375" style="1" customWidth="1"/>
    <col min="3853" max="4096" width="9.140625" style="1"/>
    <col min="4097" max="4097" width="0" style="1" hidden="1" customWidth="1"/>
    <col min="4098" max="4098" width="2.85546875" style="1" customWidth="1"/>
    <col min="4099" max="4099" width="43.28515625" style="1" customWidth="1"/>
    <col min="4100" max="4100" width="9.42578125" style="1" customWidth="1"/>
    <col min="4101" max="4101" width="8.28515625" style="1" customWidth="1"/>
    <col min="4102" max="4102" width="4.7109375" style="1" customWidth="1"/>
    <col min="4103" max="4103" width="9.42578125" style="1" customWidth="1"/>
    <col min="4104" max="4104" width="8.28515625" style="1" customWidth="1"/>
    <col min="4105" max="4105" width="4.7109375" style="1" customWidth="1"/>
    <col min="4106" max="4106" width="9.42578125" style="1" customWidth="1"/>
    <col min="4107" max="4107" width="8.28515625" style="1" customWidth="1"/>
    <col min="4108" max="4108" width="4.7109375" style="1" customWidth="1"/>
    <col min="4109" max="4352" width="9.140625" style="1"/>
    <col min="4353" max="4353" width="0" style="1" hidden="1" customWidth="1"/>
    <col min="4354" max="4354" width="2.85546875" style="1" customWidth="1"/>
    <col min="4355" max="4355" width="43.28515625" style="1" customWidth="1"/>
    <col min="4356" max="4356" width="9.42578125" style="1" customWidth="1"/>
    <col min="4357" max="4357" width="8.28515625" style="1" customWidth="1"/>
    <col min="4358" max="4358" width="4.7109375" style="1" customWidth="1"/>
    <col min="4359" max="4359" width="9.42578125" style="1" customWidth="1"/>
    <col min="4360" max="4360" width="8.28515625" style="1" customWidth="1"/>
    <col min="4361" max="4361" width="4.7109375" style="1" customWidth="1"/>
    <col min="4362" max="4362" width="9.42578125" style="1" customWidth="1"/>
    <col min="4363" max="4363" width="8.28515625" style="1" customWidth="1"/>
    <col min="4364" max="4364" width="4.7109375" style="1" customWidth="1"/>
    <col min="4365" max="4608" width="9.140625" style="1"/>
    <col min="4609" max="4609" width="0" style="1" hidden="1" customWidth="1"/>
    <col min="4610" max="4610" width="2.85546875" style="1" customWidth="1"/>
    <col min="4611" max="4611" width="43.28515625" style="1" customWidth="1"/>
    <col min="4612" max="4612" width="9.42578125" style="1" customWidth="1"/>
    <col min="4613" max="4613" width="8.28515625" style="1" customWidth="1"/>
    <col min="4614" max="4614" width="4.7109375" style="1" customWidth="1"/>
    <col min="4615" max="4615" width="9.42578125" style="1" customWidth="1"/>
    <col min="4616" max="4616" width="8.28515625" style="1" customWidth="1"/>
    <col min="4617" max="4617" width="4.7109375" style="1" customWidth="1"/>
    <col min="4618" max="4618" width="9.42578125" style="1" customWidth="1"/>
    <col min="4619" max="4619" width="8.28515625" style="1" customWidth="1"/>
    <col min="4620" max="4620" width="4.7109375" style="1" customWidth="1"/>
    <col min="4621" max="4864" width="9.140625" style="1"/>
    <col min="4865" max="4865" width="0" style="1" hidden="1" customWidth="1"/>
    <col min="4866" max="4866" width="2.85546875" style="1" customWidth="1"/>
    <col min="4867" max="4867" width="43.28515625" style="1" customWidth="1"/>
    <col min="4868" max="4868" width="9.42578125" style="1" customWidth="1"/>
    <col min="4869" max="4869" width="8.28515625" style="1" customWidth="1"/>
    <col min="4870" max="4870" width="4.7109375" style="1" customWidth="1"/>
    <col min="4871" max="4871" width="9.42578125" style="1" customWidth="1"/>
    <col min="4872" max="4872" width="8.28515625" style="1" customWidth="1"/>
    <col min="4873" max="4873" width="4.7109375" style="1" customWidth="1"/>
    <col min="4874" max="4874" width="9.42578125" style="1" customWidth="1"/>
    <col min="4875" max="4875" width="8.28515625" style="1" customWidth="1"/>
    <col min="4876" max="4876" width="4.7109375" style="1" customWidth="1"/>
    <col min="4877" max="5120" width="9.140625" style="1"/>
    <col min="5121" max="5121" width="0" style="1" hidden="1" customWidth="1"/>
    <col min="5122" max="5122" width="2.85546875" style="1" customWidth="1"/>
    <col min="5123" max="5123" width="43.28515625" style="1" customWidth="1"/>
    <col min="5124" max="5124" width="9.42578125" style="1" customWidth="1"/>
    <col min="5125" max="5125" width="8.28515625" style="1" customWidth="1"/>
    <col min="5126" max="5126" width="4.7109375" style="1" customWidth="1"/>
    <col min="5127" max="5127" width="9.42578125" style="1" customWidth="1"/>
    <col min="5128" max="5128" width="8.28515625" style="1" customWidth="1"/>
    <col min="5129" max="5129" width="4.7109375" style="1" customWidth="1"/>
    <col min="5130" max="5130" width="9.42578125" style="1" customWidth="1"/>
    <col min="5131" max="5131" width="8.28515625" style="1" customWidth="1"/>
    <col min="5132" max="5132" width="4.7109375" style="1" customWidth="1"/>
    <col min="5133" max="5376" width="9.140625" style="1"/>
    <col min="5377" max="5377" width="0" style="1" hidden="1" customWidth="1"/>
    <col min="5378" max="5378" width="2.85546875" style="1" customWidth="1"/>
    <col min="5379" max="5379" width="43.28515625" style="1" customWidth="1"/>
    <col min="5380" max="5380" width="9.42578125" style="1" customWidth="1"/>
    <col min="5381" max="5381" width="8.28515625" style="1" customWidth="1"/>
    <col min="5382" max="5382" width="4.7109375" style="1" customWidth="1"/>
    <col min="5383" max="5383" width="9.42578125" style="1" customWidth="1"/>
    <col min="5384" max="5384" width="8.28515625" style="1" customWidth="1"/>
    <col min="5385" max="5385" width="4.7109375" style="1" customWidth="1"/>
    <col min="5386" max="5386" width="9.42578125" style="1" customWidth="1"/>
    <col min="5387" max="5387" width="8.28515625" style="1" customWidth="1"/>
    <col min="5388" max="5388" width="4.7109375" style="1" customWidth="1"/>
    <col min="5389" max="5632" width="9.140625" style="1"/>
    <col min="5633" max="5633" width="0" style="1" hidden="1" customWidth="1"/>
    <col min="5634" max="5634" width="2.85546875" style="1" customWidth="1"/>
    <col min="5635" max="5635" width="43.28515625" style="1" customWidth="1"/>
    <col min="5636" max="5636" width="9.42578125" style="1" customWidth="1"/>
    <col min="5637" max="5637" width="8.28515625" style="1" customWidth="1"/>
    <col min="5638" max="5638" width="4.7109375" style="1" customWidth="1"/>
    <col min="5639" max="5639" width="9.42578125" style="1" customWidth="1"/>
    <col min="5640" max="5640" width="8.28515625" style="1" customWidth="1"/>
    <col min="5641" max="5641" width="4.7109375" style="1" customWidth="1"/>
    <col min="5642" max="5642" width="9.42578125" style="1" customWidth="1"/>
    <col min="5643" max="5643" width="8.28515625" style="1" customWidth="1"/>
    <col min="5644" max="5644" width="4.7109375" style="1" customWidth="1"/>
    <col min="5645" max="5888" width="9.140625" style="1"/>
    <col min="5889" max="5889" width="0" style="1" hidden="1" customWidth="1"/>
    <col min="5890" max="5890" width="2.85546875" style="1" customWidth="1"/>
    <col min="5891" max="5891" width="43.28515625" style="1" customWidth="1"/>
    <col min="5892" max="5892" width="9.42578125" style="1" customWidth="1"/>
    <col min="5893" max="5893" width="8.28515625" style="1" customWidth="1"/>
    <col min="5894" max="5894" width="4.7109375" style="1" customWidth="1"/>
    <col min="5895" max="5895" width="9.42578125" style="1" customWidth="1"/>
    <col min="5896" max="5896" width="8.28515625" style="1" customWidth="1"/>
    <col min="5897" max="5897" width="4.7109375" style="1" customWidth="1"/>
    <col min="5898" max="5898" width="9.42578125" style="1" customWidth="1"/>
    <col min="5899" max="5899" width="8.28515625" style="1" customWidth="1"/>
    <col min="5900" max="5900" width="4.7109375" style="1" customWidth="1"/>
    <col min="5901" max="6144" width="9.140625" style="1"/>
    <col min="6145" max="6145" width="0" style="1" hidden="1" customWidth="1"/>
    <col min="6146" max="6146" width="2.85546875" style="1" customWidth="1"/>
    <col min="6147" max="6147" width="43.28515625" style="1" customWidth="1"/>
    <col min="6148" max="6148" width="9.42578125" style="1" customWidth="1"/>
    <col min="6149" max="6149" width="8.28515625" style="1" customWidth="1"/>
    <col min="6150" max="6150" width="4.7109375" style="1" customWidth="1"/>
    <col min="6151" max="6151" width="9.42578125" style="1" customWidth="1"/>
    <col min="6152" max="6152" width="8.28515625" style="1" customWidth="1"/>
    <col min="6153" max="6153" width="4.7109375" style="1" customWidth="1"/>
    <col min="6154" max="6154" width="9.42578125" style="1" customWidth="1"/>
    <col min="6155" max="6155" width="8.28515625" style="1" customWidth="1"/>
    <col min="6156" max="6156" width="4.7109375" style="1" customWidth="1"/>
    <col min="6157" max="6400" width="9.140625" style="1"/>
    <col min="6401" max="6401" width="0" style="1" hidden="1" customWidth="1"/>
    <col min="6402" max="6402" width="2.85546875" style="1" customWidth="1"/>
    <col min="6403" max="6403" width="43.28515625" style="1" customWidth="1"/>
    <col min="6404" max="6404" width="9.42578125" style="1" customWidth="1"/>
    <col min="6405" max="6405" width="8.28515625" style="1" customWidth="1"/>
    <col min="6406" max="6406" width="4.7109375" style="1" customWidth="1"/>
    <col min="6407" max="6407" width="9.42578125" style="1" customWidth="1"/>
    <col min="6408" max="6408" width="8.28515625" style="1" customWidth="1"/>
    <col min="6409" max="6409" width="4.7109375" style="1" customWidth="1"/>
    <col min="6410" max="6410" width="9.42578125" style="1" customWidth="1"/>
    <col min="6411" max="6411" width="8.28515625" style="1" customWidth="1"/>
    <col min="6412" max="6412" width="4.7109375" style="1" customWidth="1"/>
    <col min="6413" max="6656" width="9.140625" style="1"/>
    <col min="6657" max="6657" width="0" style="1" hidden="1" customWidth="1"/>
    <col min="6658" max="6658" width="2.85546875" style="1" customWidth="1"/>
    <col min="6659" max="6659" width="43.28515625" style="1" customWidth="1"/>
    <col min="6660" max="6660" width="9.42578125" style="1" customWidth="1"/>
    <col min="6661" max="6661" width="8.28515625" style="1" customWidth="1"/>
    <col min="6662" max="6662" width="4.7109375" style="1" customWidth="1"/>
    <col min="6663" max="6663" width="9.42578125" style="1" customWidth="1"/>
    <col min="6664" max="6664" width="8.28515625" style="1" customWidth="1"/>
    <col min="6665" max="6665" width="4.7109375" style="1" customWidth="1"/>
    <col min="6666" max="6666" width="9.42578125" style="1" customWidth="1"/>
    <col min="6667" max="6667" width="8.28515625" style="1" customWidth="1"/>
    <col min="6668" max="6668" width="4.7109375" style="1" customWidth="1"/>
    <col min="6669" max="6912" width="9.140625" style="1"/>
    <col min="6913" max="6913" width="0" style="1" hidden="1" customWidth="1"/>
    <col min="6914" max="6914" width="2.85546875" style="1" customWidth="1"/>
    <col min="6915" max="6915" width="43.28515625" style="1" customWidth="1"/>
    <col min="6916" max="6916" width="9.42578125" style="1" customWidth="1"/>
    <col min="6917" max="6917" width="8.28515625" style="1" customWidth="1"/>
    <col min="6918" max="6918" width="4.7109375" style="1" customWidth="1"/>
    <col min="6919" max="6919" width="9.42578125" style="1" customWidth="1"/>
    <col min="6920" max="6920" width="8.28515625" style="1" customWidth="1"/>
    <col min="6921" max="6921" width="4.7109375" style="1" customWidth="1"/>
    <col min="6922" max="6922" width="9.42578125" style="1" customWidth="1"/>
    <col min="6923" max="6923" width="8.28515625" style="1" customWidth="1"/>
    <col min="6924" max="6924" width="4.7109375" style="1" customWidth="1"/>
    <col min="6925" max="7168" width="9.140625" style="1"/>
    <col min="7169" max="7169" width="0" style="1" hidden="1" customWidth="1"/>
    <col min="7170" max="7170" width="2.85546875" style="1" customWidth="1"/>
    <col min="7171" max="7171" width="43.28515625" style="1" customWidth="1"/>
    <col min="7172" max="7172" width="9.42578125" style="1" customWidth="1"/>
    <col min="7173" max="7173" width="8.28515625" style="1" customWidth="1"/>
    <col min="7174" max="7174" width="4.7109375" style="1" customWidth="1"/>
    <col min="7175" max="7175" width="9.42578125" style="1" customWidth="1"/>
    <col min="7176" max="7176" width="8.28515625" style="1" customWidth="1"/>
    <col min="7177" max="7177" width="4.7109375" style="1" customWidth="1"/>
    <col min="7178" max="7178" width="9.42578125" style="1" customWidth="1"/>
    <col min="7179" max="7179" width="8.28515625" style="1" customWidth="1"/>
    <col min="7180" max="7180" width="4.7109375" style="1" customWidth="1"/>
    <col min="7181" max="7424" width="9.140625" style="1"/>
    <col min="7425" max="7425" width="0" style="1" hidden="1" customWidth="1"/>
    <col min="7426" max="7426" width="2.85546875" style="1" customWidth="1"/>
    <col min="7427" max="7427" width="43.28515625" style="1" customWidth="1"/>
    <col min="7428" max="7428" width="9.42578125" style="1" customWidth="1"/>
    <col min="7429" max="7429" width="8.28515625" style="1" customWidth="1"/>
    <col min="7430" max="7430" width="4.7109375" style="1" customWidth="1"/>
    <col min="7431" max="7431" width="9.42578125" style="1" customWidth="1"/>
    <col min="7432" max="7432" width="8.28515625" style="1" customWidth="1"/>
    <col min="7433" max="7433" width="4.7109375" style="1" customWidth="1"/>
    <col min="7434" max="7434" width="9.42578125" style="1" customWidth="1"/>
    <col min="7435" max="7435" width="8.28515625" style="1" customWidth="1"/>
    <col min="7436" max="7436" width="4.7109375" style="1" customWidth="1"/>
    <col min="7437" max="7680" width="9.140625" style="1"/>
    <col min="7681" max="7681" width="0" style="1" hidden="1" customWidth="1"/>
    <col min="7682" max="7682" width="2.85546875" style="1" customWidth="1"/>
    <col min="7683" max="7683" width="43.28515625" style="1" customWidth="1"/>
    <col min="7684" max="7684" width="9.42578125" style="1" customWidth="1"/>
    <col min="7685" max="7685" width="8.28515625" style="1" customWidth="1"/>
    <col min="7686" max="7686" width="4.7109375" style="1" customWidth="1"/>
    <col min="7687" max="7687" width="9.42578125" style="1" customWidth="1"/>
    <col min="7688" max="7688" width="8.28515625" style="1" customWidth="1"/>
    <col min="7689" max="7689" width="4.7109375" style="1" customWidth="1"/>
    <col min="7690" max="7690" width="9.42578125" style="1" customWidth="1"/>
    <col min="7691" max="7691" width="8.28515625" style="1" customWidth="1"/>
    <col min="7692" max="7692" width="4.7109375" style="1" customWidth="1"/>
    <col min="7693" max="7936" width="9.140625" style="1"/>
    <col min="7937" max="7937" width="0" style="1" hidden="1" customWidth="1"/>
    <col min="7938" max="7938" width="2.85546875" style="1" customWidth="1"/>
    <col min="7939" max="7939" width="43.28515625" style="1" customWidth="1"/>
    <col min="7940" max="7940" width="9.42578125" style="1" customWidth="1"/>
    <col min="7941" max="7941" width="8.28515625" style="1" customWidth="1"/>
    <col min="7942" max="7942" width="4.7109375" style="1" customWidth="1"/>
    <col min="7943" max="7943" width="9.42578125" style="1" customWidth="1"/>
    <col min="7944" max="7944" width="8.28515625" style="1" customWidth="1"/>
    <col min="7945" max="7945" width="4.7109375" style="1" customWidth="1"/>
    <col min="7946" max="7946" width="9.42578125" style="1" customWidth="1"/>
    <col min="7947" max="7947" width="8.28515625" style="1" customWidth="1"/>
    <col min="7948" max="7948" width="4.7109375" style="1" customWidth="1"/>
    <col min="7949" max="8192" width="9.140625" style="1"/>
    <col min="8193" max="8193" width="0" style="1" hidden="1" customWidth="1"/>
    <col min="8194" max="8194" width="2.85546875" style="1" customWidth="1"/>
    <col min="8195" max="8195" width="43.28515625" style="1" customWidth="1"/>
    <col min="8196" max="8196" width="9.42578125" style="1" customWidth="1"/>
    <col min="8197" max="8197" width="8.28515625" style="1" customWidth="1"/>
    <col min="8198" max="8198" width="4.7109375" style="1" customWidth="1"/>
    <col min="8199" max="8199" width="9.42578125" style="1" customWidth="1"/>
    <col min="8200" max="8200" width="8.28515625" style="1" customWidth="1"/>
    <col min="8201" max="8201" width="4.7109375" style="1" customWidth="1"/>
    <col min="8202" max="8202" width="9.42578125" style="1" customWidth="1"/>
    <col min="8203" max="8203" width="8.28515625" style="1" customWidth="1"/>
    <col min="8204" max="8204" width="4.7109375" style="1" customWidth="1"/>
    <col min="8205" max="8448" width="9.140625" style="1"/>
    <col min="8449" max="8449" width="0" style="1" hidden="1" customWidth="1"/>
    <col min="8450" max="8450" width="2.85546875" style="1" customWidth="1"/>
    <col min="8451" max="8451" width="43.28515625" style="1" customWidth="1"/>
    <col min="8452" max="8452" width="9.42578125" style="1" customWidth="1"/>
    <col min="8453" max="8453" width="8.28515625" style="1" customWidth="1"/>
    <col min="8454" max="8454" width="4.7109375" style="1" customWidth="1"/>
    <col min="8455" max="8455" width="9.42578125" style="1" customWidth="1"/>
    <col min="8456" max="8456" width="8.28515625" style="1" customWidth="1"/>
    <col min="8457" max="8457" width="4.7109375" style="1" customWidth="1"/>
    <col min="8458" max="8458" width="9.42578125" style="1" customWidth="1"/>
    <col min="8459" max="8459" width="8.28515625" style="1" customWidth="1"/>
    <col min="8460" max="8460" width="4.7109375" style="1" customWidth="1"/>
    <col min="8461" max="8704" width="9.140625" style="1"/>
    <col min="8705" max="8705" width="0" style="1" hidden="1" customWidth="1"/>
    <col min="8706" max="8706" width="2.85546875" style="1" customWidth="1"/>
    <col min="8707" max="8707" width="43.28515625" style="1" customWidth="1"/>
    <col min="8708" max="8708" width="9.42578125" style="1" customWidth="1"/>
    <col min="8709" max="8709" width="8.28515625" style="1" customWidth="1"/>
    <col min="8710" max="8710" width="4.7109375" style="1" customWidth="1"/>
    <col min="8711" max="8711" width="9.42578125" style="1" customWidth="1"/>
    <col min="8712" max="8712" width="8.28515625" style="1" customWidth="1"/>
    <col min="8713" max="8713" width="4.7109375" style="1" customWidth="1"/>
    <col min="8714" max="8714" width="9.42578125" style="1" customWidth="1"/>
    <col min="8715" max="8715" width="8.28515625" style="1" customWidth="1"/>
    <col min="8716" max="8716" width="4.7109375" style="1" customWidth="1"/>
    <col min="8717" max="8960" width="9.140625" style="1"/>
    <col min="8961" max="8961" width="0" style="1" hidden="1" customWidth="1"/>
    <col min="8962" max="8962" width="2.85546875" style="1" customWidth="1"/>
    <col min="8963" max="8963" width="43.28515625" style="1" customWidth="1"/>
    <col min="8964" max="8964" width="9.42578125" style="1" customWidth="1"/>
    <col min="8965" max="8965" width="8.28515625" style="1" customWidth="1"/>
    <col min="8966" max="8966" width="4.7109375" style="1" customWidth="1"/>
    <col min="8967" max="8967" width="9.42578125" style="1" customWidth="1"/>
    <col min="8968" max="8968" width="8.28515625" style="1" customWidth="1"/>
    <col min="8969" max="8969" width="4.7109375" style="1" customWidth="1"/>
    <col min="8970" max="8970" width="9.42578125" style="1" customWidth="1"/>
    <col min="8971" max="8971" width="8.28515625" style="1" customWidth="1"/>
    <col min="8972" max="8972" width="4.7109375" style="1" customWidth="1"/>
    <col min="8973" max="9216" width="9.140625" style="1"/>
    <col min="9217" max="9217" width="0" style="1" hidden="1" customWidth="1"/>
    <col min="9218" max="9218" width="2.85546875" style="1" customWidth="1"/>
    <col min="9219" max="9219" width="43.28515625" style="1" customWidth="1"/>
    <col min="9220" max="9220" width="9.42578125" style="1" customWidth="1"/>
    <col min="9221" max="9221" width="8.28515625" style="1" customWidth="1"/>
    <col min="9222" max="9222" width="4.7109375" style="1" customWidth="1"/>
    <col min="9223" max="9223" width="9.42578125" style="1" customWidth="1"/>
    <col min="9224" max="9224" width="8.28515625" style="1" customWidth="1"/>
    <col min="9225" max="9225" width="4.7109375" style="1" customWidth="1"/>
    <col min="9226" max="9226" width="9.42578125" style="1" customWidth="1"/>
    <col min="9227" max="9227" width="8.28515625" style="1" customWidth="1"/>
    <col min="9228" max="9228" width="4.7109375" style="1" customWidth="1"/>
    <col min="9229" max="9472" width="9.140625" style="1"/>
    <col min="9473" max="9473" width="0" style="1" hidden="1" customWidth="1"/>
    <col min="9474" max="9474" width="2.85546875" style="1" customWidth="1"/>
    <col min="9475" max="9475" width="43.28515625" style="1" customWidth="1"/>
    <col min="9476" max="9476" width="9.42578125" style="1" customWidth="1"/>
    <col min="9477" max="9477" width="8.28515625" style="1" customWidth="1"/>
    <col min="9478" max="9478" width="4.7109375" style="1" customWidth="1"/>
    <col min="9479" max="9479" width="9.42578125" style="1" customWidth="1"/>
    <col min="9480" max="9480" width="8.28515625" style="1" customWidth="1"/>
    <col min="9481" max="9481" width="4.7109375" style="1" customWidth="1"/>
    <col min="9482" max="9482" width="9.42578125" style="1" customWidth="1"/>
    <col min="9483" max="9483" width="8.28515625" style="1" customWidth="1"/>
    <col min="9484" max="9484" width="4.7109375" style="1" customWidth="1"/>
    <col min="9485" max="9728" width="9.140625" style="1"/>
    <col min="9729" max="9729" width="0" style="1" hidden="1" customWidth="1"/>
    <col min="9730" max="9730" width="2.85546875" style="1" customWidth="1"/>
    <col min="9731" max="9731" width="43.28515625" style="1" customWidth="1"/>
    <col min="9732" max="9732" width="9.42578125" style="1" customWidth="1"/>
    <col min="9733" max="9733" width="8.28515625" style="1" customWidth="1"/>
    <col min="9734" max="9734" width="4.7109375" style="1" customWidth="1"/>
    <col min="9735" max="9735" width="9.42578125" style="1" customWidth="1"/>
    <col min="9736" max="9736" width="8.28515625" style="1" customWidth="1"/>
    <col min="9737" max="9737" width="4.7109375" style="1" customWidth="1"/>
    <col min="9738" max="9738" width="9.42578125" style="1" customWidth="1"/>
    <col min="9739" max="9739" width="8.28515625" style="1" customWidth="1"/>
    <col min="9740" max="9740" width="4.7109375" style="1" customWidth="1"/>
    <col min="9741" max="9984" width="9.140625" style="1"/>
    <col min="9985" max="9985" width="0" style="1" hidden="1" customWidth="1"/>
    <col min="9986" max="9986" width="2.85546875" style="1" customWidth="1"/>
    <col min="9987" max="9987" width="43.28515625" style="1" customWidth="1"/>
    <col min="9988" max="9988" width="9.42578125" style="1" customWidth="1"/>
    <col min="9989" max="9989" width="8.28515625" style="1" customWidth="1"/>
    <col min="9990" max="9990" width="4.7109375" style="1" customWidth="1"/>
    <col min="9991" max="9991" width="9.42578125" style="1" customWidth="1"/>
    <col min="9992" max="9992" width="8.28515625" style="1" customWidth="1"/>
    <col min="9993" max="9993" width="4.7109375" style="1" customWidth="1"/>
    <col min="9994" max="9994" width="9.42578125" style="1" customWidth="1"/>
    <col min="9995" max="9995" width="8.28515625" style="1" customWidth="1"/>
    <col min="9996" max="9996" width="4.7109375" style="1" customWidth="1"/>
    <col min="9997" max="10240" width="9.140625" style="1"/>
    <col min="10241" max="10241" width="0" style="1" hidden="1" customWidth="1"/>
    <col min="10242" max="10242" width="2.85546875" style="1" customWidth="1"/>
    <col min="10243" max="10243" width="43.28515625" style="1" customWidth="1"/>
    <col min="10244" max="10244" width="9.42578125" style="1" customWidth="1"/>
    <col min="10245" max="10245" width="8.28515625" style="1" customWidth="1"/>
    <col min="10246" max="10246" width="4.7109375" style="1" customWidth="1"/>
    <col min="10247" max="10247" width="9.42578125" style="1" customWidth="1"/>
    <col min="10248" max="10248" width="8.28515625" style="1" customWidth="1"/>
    <col min="10249" max="10249" width="4.7109375" style="1" customWidth="1"/>
    <col min="10250" max="10250" width="9.42578125" style="1" customWidth="1"/>
    <col min="10251" max="10251" width="8.28515625" style="1" customWidth="1"/>
    <col min="10252" max="10252" width="4.7109375" style="1" customWidth="1"/>
    <col min="10253" max="10496" width="9.140625" style="1"/>
    <col min="10497" max="10497" width="0" style="1" hidden="1" customWidth="1"/>
    <col min="10498" max="10498" width="2.85546875" style="1" customWidth="1"/>
    <col min="10499" max="10499" width="43.28515625" style="1" customWidth="1"/>
    <col min="10500" max="10500" width="9.42578125" style="1" customWidth="1"/>
    <col min="10501" max="10501" width="8.28515625" style="1" customWidth="1"/>
    <col min="10502" max="10502" width="4.7109375" style="1" customWidth="1"/>
    <col min="10503" max="10503" width="9.42578125" style="1" customWidth="1"/>
    <col min="10504" max="10504" width="8.28515625" style="1" customWidth="1"/>
    <col min="10505" max="10505" width="4.7109375" style="1" customWidth="1"/>
    <col min="10506" max="10506" width="9.42578125" style="1" customWidth="1"/>
    <col min="10507" max="10507" width="8.28515625" style="1" customWidth="1"/>
    <col min="10508" max="10508" width="4.7109375" style="1" customWidth="1"/>
    <col min="10509" max="10752" width="9.140625" style="1"/>
    <col min="10753" max="10753" width="0" style="1" hidden="1" customWidth="1"/>
    <col min="10754" max="10754" width="2.85546875" style="1" customWidth="1"/>
    <col min="10755" max="10755" width="43.28515625" style="1" customWidth="1"/>
    <col min="10756" max="10756" width="9.42578125" style="1" customWidth="1"/>
    <col min="10757" max="10757" width="8.28515625" style="1" customWidth="1"/>
    <col min="10758" max="10758" width="4.7109375" style="1" customWidth="1"/>
    <col min="10759" max="10759" width="9.42578125" style="1" customWidth="1"/>
    <col min="10760" max="10760" width="8.28515625" style="1" customWidth="1"/>
    <col min="10761" max="10761" width="4.7109375" style="1" customWidth="1"/>
    <col min="10762" max="10762" width="9.42578125" style="1" customWidth="1"/>
    <col min="10763" max="10763" width="8.28515625" style="1" customWidth="1"/>
    <col min="10764" max="10764" width="4.7109375" style="1" customWidth="1"/>
    <col min="10765" max="11008" width="9.140625" style="1"/>
    <col min="11009" max="11009" width="0" style="1" hidden="1" customWidth="1"/>
    <col min="11010" max="11010" width="2.85546875" style="1" customWidth="1"/>
    <col min="11011" max="11011" width="43.28515625" style="1" customWidth="1"/>
    <col min="11012" max="11012" width="9.42578125" style="1" customWidth="1"/>
    <col min="11013" max="11013" width="8.28515625" style="1" customWidth="1"/>
    <col min="11014" max="11014" width="4.7109375" style="1" customWidth="1"/>
    <col min="11015" max="11015" width="9.42578125" style="1" customWidth="1"/>
    <col min="11016" max="11016" width="8.28515625" style="1" customWidth="1"/>
    <col min="11017" max="11017" width="4.7109375" style="1" customWidth="1"/>
    <col min="11018" max="11018" width="9.42578125" style="1" customWidth="1"/>
    <col min="11019" max="11019" width="8.28515625" style="1" customWidth="1"/>
    <col min="11020" max="11020" width="4.7109375" style="1" customWidth="1"/>
    <col min="11021" max="11264" width="9.140625" style="1"/>
    <col min="11265" max="11265" width="0" style="1" hidden="1" customWidth="1"/>
    <col min="11266" max="11266" width="2.85546875" style="1" customWidth="1"/>
    <col min="11267" max="11267" width="43.28515625" style="1" customWidth="1"/>
    <col min="11268" max="11268" width="9.42578125" style="1" customWidth="1"/>
    <col min="11269" max="11269" width="8.28515625" style="1" customWidth="1"/>
    <col min="11270" max="11270" width="4.7109375" style="1" customWidth="1"/>
    <col min="11271" max="11271" width="9.42578125" style="1" customWidth="1"/>
    <col min="11272" max="11272" width="8.28515625" style="1" customWidth="1"/>
    <col min="11273" max="11273" width="4.7109375" style="1" customWidth="1"/>
    <col min="11274" max="11274" width="9.42578125" style="1" customWidth="1"/>
    <col min="11275" max="11275" width="8.28515625" style="1" customWidth="1"/>
    <col min="11276" max="11276" width="4.7109375" style="1" customWidth="1"/>
    <col min="11277" max="11520" width="9.140625" style="1"/>
    <col min="11521" max="11521" width="0" style="1" hidden="1" customWidth="1"/>
    <col min="11522" max="11522" width="2.85546875" style="1" customWidth="1"/>
    <col min="11523" max="11523" width="43.28515625" style="1" customWidth="1"/>
    <col min="11524" max="11524" width="9.42578125" style="1" customWidth="1"/>
    <col min="11525" max="11525" width="8.28515625" style="1" customWidth="1"/>
    <col min="11526" max="11526" width="4.7109375" style="1" customWidth="1"/>
    <col min="11527" max="11527" width="9.42578125" style="1" customWidth="1"/>
    <col min="11528" max="11528" width="8.28515625" style="1" customWidth="1"/>
    <col min="11529" max="11529" width="4.7109375" style="1" customWidth="1"/>
    <col min="11530" max="11530" width="9.42578125" style="1" customWidth="1"/>
    <col min="11531" max="11531" width="8.28515625" style="1" customWidth="1"/>
    <col min="11532" max="11532" width="4.7109375" style="1" customWidth="1"/>
    <col min="11533" max="11776" width="9.140625" style="1"/>
    <col min="11777" max="11777" width="0" style="1" hidden="1" customWidth="1"/>
    <col min="11778" max="11778" width="2.85546875" style="1" customWidth="1"/>
    <col min="11779" max="11779" width="43.28515625" style="1" customWidth="1"/>
    <col min="11780" max="11780" width="9.42578125" style="1" customWidth="1"/>
    <col min="11781" max="11781" width="8.28515625" style="1" customWidth="1"/>
    <col min="11782" max="11782" width="4.7109375" style="1" customWidth="1"/>
    <col min="11783" max="11783" width="9.42578125" style="1" customWidth="1"/>
    <col min="11784" max="11784" width="8.28515625" style="1" customWidth="1"/>
    <col min="11785" max="11785" width="4.7109375" style="1" customWidth="1"/>
    <col min="11786" max="11786" width="9.42578125" style="1" customWidth="1"/>
    <col min="11787" max="11787" width="8.28515625" style="1" customWidth="1"/>
    <col min="11788" max="11788" width="4.7109375" style="1" customWidth="1"/>
    <col min="11789" max="12032" width="9.140625" style="1"/>
    <col min="12033" max="12033" width="0" style="1" hidden="1" customWidth="1"/>
    <col min="12034" max="12034" width="2.85546875" style="1" customWidth="1"/>
    <col min="12035" max="12035" width="43.28515625" style="1" customWidth="1"/>
    <col min="12036" max="12036" width="9.42578125" style="1" customWidth="1"/>
    <col min="12037" max="12037" width="8.28515625" style="1" customWidth="1"/>
    <col min="12038" max="12038" width="4.7109375" style="1" customWidth="1"/>
    <col min="12039" max="12039" width="9.42578125" style="1" customWidth="1"/>
    <col min="12040" max="12040" width="8.28515625" style="1" customWidth="1"/>
    <col min="12041" max="12041" width="4.7109375" style="1" customWidth="1"/>
    <col min="12042" max="12042" width="9.42578125" style="1" customWidth="1"/>
    <col min="12043" max="12043" width="8.28515625" style="1" customWidth="1"/>
    <col min="12044" max="12044" width="4.7109375" style="1" customWidth="1"/>
    <col min="12045" max="12288" width="9.140625" style="1"/>
    <col min="12289" max="12289" width="0" style="1" hidden="1" customWidth="1"/>
    <col min="12290" max="12290" width="2.85546875" style="1" customWidth="1"/>
    <col min="12291" max="12291" width="43.28515625" style="1" customWidth="1"/>
    <col min="12292" max="12292" width="9.42578125" style="1" customWidth="1"/>
    <col min="12293" max="12293" width="8.28515625" style="1" customWidth="1"/>
    <col min="12294" max="12294" width="4.7109375" style="1" customWidth="1"/>
    <col min="12295" max="12295" width="9.42578125" style="1" customWidth="1"/>
    <col min="12296" max="12296" width="8.28515625" style="1" customWidth="1"/>
    <col min="12297" max="12297" width="4.7109375" style="1" customWidth="1"/>
    <col min="12298" max="12298" width="9.42578125" style="1" customWidth="1"/>
    <col min="12299" max="12299" width="8.28515625" style="1" customWidth="1"/>
    <col min="12300" max="12300" width="4.7109375" style="1" customWidth="1"/>
    <col min="12301" max="12544" width="9.140625" style="1"/>
    <col min="12545" max="12545" width="0" style="1" hidden="1" customWidth="1"/>
    <col min="12546" max="12546" width="2.85546875" style="1" customWidth="1"/>
    <col min="12547" max="12547" width="43.28515625" style="1" customWidth="1"/>
    <col min="12548" max="12548" width="9.42578125" style="1" customWidth="1"/>
    <col min="12549" max="12549" width="8.28515625" style="1" customWidth="1"/>
    <col min="12550" max="12550" width="4.7109375" style="1" customWidth="1"/>
    <col min="12551" max="12551" width="9.42578125" style="1" customWidth="1"/>
    <col min="12552" max="12552" width="8.28515625" style="1" customWidth="1"/>
    <col min="12553" max="12553" width="4.7109375" style="1" customWidth="1"/>
    <col min="12554" max="12554" width="9.42578125" style="1" customWidth="1"/>
    <col min="12555" max="12555" width="8.28515625" style="1" customWidth="1"/>
    <col min="12556" max="12556" width="4.7109375" style="1" customWidth="1"/>
    <col min="12557" max="12800" width="9.140625" style="1"/>
    <col min="12801" max="12801" width="0" style="1" hidden="1" customWidth="1"/>
    <col min="12802" max="12802" width="2.85546875" style="1" customWidth="1"/>
    <col min="12803" max="12803" width="43.28515625" style="1" customWidth="1"/>
    <col min="12804" max="12804" width="9.42578125" style="1" customWidth="1"/>
    <col min="12805" max="12805" width="8.28515625" style="1" customWidth="1"/>
    <col min="12806" max="12806" width="4.7109375" style="1" customWidth="1"/>
    <col min="12807" max="12807" width="9.42578125" style="1" customWidth="1"/>
    <col min="12808" max="12808" width="8.28515625" style="1" customWidth="1"/>
    <col min="12809" max="12809" width="4.7109375" style="1" customWidth="1"/>
    <col min="12810" max="12810" width="9.42578125" style="1" customWidth="1"/>
    <col min="12811" max="12811" width="8.28515625" style="1" customWidth="1"/>
    <col min="12812" max="12812" width="4.7109375" style="1" customWidth="1"/>
    <col min="12813" max="13056" width="9.140625" style="1"/>
    <col min="13057" max="13057" width="0" style="1" hidden="1" customWidth="1"/>
    <col min="13058" max="13058" width="2.85546875" style="1" customWidth="1"/>
    <col min="13059" max="13059" width="43.28515625" style="1" customWidth="1"/>
    <col min="13060" max="13060" width="9.42578125" style="1" customWidth="1"/>
    <col min="13061" max="13061" width="8.28515625" style="1" customWidth="1"/>
    <col min="13062" max="13062" width="4.7109375" style="1" customWidth="1"/>
    <col min="13063" max="13063" width="9.42578125" style="1" customWidth="1"/>
    <col min="13064" max="13064" width="8.28515625" style="1" customWidth="1"/>
    <col min="13065" max="13065" width="4.7109375" style="1" customWidth="1"/>
    <col min="13066" max="13066" width="9.42578125" style="1" customWidth="1"/>
    <col min="13067" max="13067" width="8.28515625" style="1" customWidth="1"/>
    <col min="13068" max="13068" width="4.7109375" style="1" customWidth="1"/>
    <col min="13069" max="13312" width="9.140625" style="1"/>
    <col min="13313" max="13313" width="0" style="1" hidden="1" customWidth="1"/>
    <col min="13314" max="13314" width="2.85546875" style="1" customWidth="1"/>
    <col min="13315" max="13315" width="43.28515625" style="1" customWidth="1"/>
    <col min="13316" max="13316" width="9.42578125" style="1" customWidth="1"/>
    <col min="13317" max="13317" width="8.28515625" style="1" customWidth="1"/>
    <col min="13318" max="13318" width="4.7109375" style="1" customWidth="1"/>
    <col min="13319" max="13319" width="9.42578125" style="1" customWidth="1"/>
    <col min="13320" max="13320" width="8.28515625" style="1" customWidth="1"/>
    <col min="13321" max="13321" width="4.7109375" style="1" customWidth="1"/>
    <col min="13322" max="13322" width="9.42578125" style="1" customWidth="1"/>
    <col min="13323" max="13323" width="8.28515625" style="1" customWidth="1"/>
    <col min="13324" max="13324" width="4.7109375" style="1" customWidth="1"/>
    <col min="13325" max="13568" width="9.140625" style="1"/>
    <col min="13569" max="13569" width="0" style="1" hidden="1" customWidth="1"/>
    <col min="13570" max="13570" width="2.85546875" style="1" customWidth="1"/>
    <col min="13571" max="13571" width="43.28515625" style="1" customWidth="1"/>
    <col min="13572" max="13572" width="9.42578125" style="1" customWidth="1"/>
    <col min="13573" max="13573" width="8.28515625" style="1" customWidth="1"/>
    <col min="13574" max="13574" width="4.7109375" style="1" customWidth="1"/>
    <col min="13575" max="13575" width="9.42578125" style="1" customWidth="1"/>
    <col min="13576" max="13576" width="8.28515625" style="1" customWidth="1"/>
    <col min="13577" max="13577" width="4.7109375" style="1" customWidth="1"/>
    <col min="13578" max="13578" width="9.42578125" style="1" customWidth="1"/>
    <col min="13579" max="13579" width="8.28515625" style="1" customWidth="1"/>
    <col min="13580" max="13580" width="4.7109375" style="1" customWidth="1"/>
    <col min="13581" max="13824" width="9.140625" style="1"/>
    <col min="13825" max="13825" width="0" style="1" hidden="1" customWidth="1"/>
    <col min="13826" max="13826" width="2.85546875" style="1" customWidth="1"/>
    <col min="13827" max="13827" width="43.28515625" style="1" customWidth="1"/>
    <col min="13828" max="13828" width="9.42578125" style="1" customWidth="1"/>
    <col min="13829" max="13829" width="8.28515625" style="1" customWidth="1"/>
    <col min="13830" max="13830" width="4.7109375" style="1" customWidth="1"/>
    <col min="13831" max="13831" width="9.42578125" style="1" customWidth="1"/>
    <col min="13832" max="13832" width="8.28515625" style="1" customWidth="1"/>
    <col min="13833" max="13833" width="4.7109375" style="1" customWidth="1"/>
    <col min="13834" max="13834" width="9.42578125" style="1" customWidth="1"/>
    <col min="13835" max="13835" width="8.28515625" style="1" customWidth="1"/>
    <col min="13836" max="13836" width="4.7109375" style="1" customWidth="1"/>
    <col min="13837" max="14080" width="9.140625" style="1"/>
    <col min="14081" max="14081" width="0" style="1" hidden="1" customWidth="1"/>
    <col min="14082" max="14082" width="2.85546875" style="1" customWidth="1"/>
    <col min="14083" max="14083" width="43.28515625" style="1" customWidth="1"/>
    <col min="14084" max="14084" width="9.42578125" style="1" customWidth="1"/>
    <col min="14085" max="14085" width="8.28515625" style="1" customWidth="1"/>
    <col min="14086" max="14086" width="4.7109375" style="1" customWidth="1"/>
    <col min="14087" max="14087" width="9.42578125" style="1" customWidth="1"/>
    <col min="14088" max="14088" width="8.28515625" style="1" customWidth="1"/>
    <col min="14089" max="14089" width="4.7109375" style="1" customWidth="1"/>
    <col min="14090" max="14090" width="9.42578125" style="1" customWidth="1"/>
    <col min="14091" max="14091" width="8.28515625" style="1" customWidth="1"/>
    <col min="14092" max="14092" width="4.7109375" style="1" customWidth="1"/>
    <col min="14093" max="14336" width="9.140625" style="1"/>
    <col min="14337" max="14337" width="0" style="1" hidden="1" customWidth="1"/>
    <col min="14338" max="14338" width="2.85546875" style="1" customWidth="1"/>
    <col min="14339" max="14339" width="43.28515625" style="1" customWidth="1"/>
    <col min="14340" max="14340" width="9.42578125" style="1" customWidth="1"/>
    <col min="14341" max="14341" width="8.28515625" style="1" customWidth="1"/>
    <col min="14342" max="14342" width="4.7109375" style="1" customWidth="1"/>
    <col min="14343" max="14343" width="9.42578125" style="1" customWidth="1"/>
    <col min="14344" max="14344" width="8.28515625" style="1" customWidth="1"/>
    <col min="14345" max="14345" width="4.7109375" style="1" customWidth="1"/>
    <col min="14346" max="14346" width="9.42578125" style="1" customWidth="1"/>
    <col min="14347" max="14347" width="8.28515625" style="1" customWidth="1"/>
    <col min="14348" max="14348" width="4.7109375" style="1" customWidth="1"/>
    <col min="14349" max="14592" width="9.140625" style="1"/>
    <col min="14593" max="14593" width="0" style="1" hidden="1" customWidth="1"/>
    <col min="14594" max="14594" width="2.85546875" style="1" customWidth="1"/>
    <col min="14595" max="14595" width="43.28515625" style="1" customWidth="1"/>
    <col min="14596" max="14596" width="9.42578125" style="1" customWidth="1"/>
    <col min="14597" max="14597" width="8.28515625" style="1" customWidth="1"/>
    <col min="14598" max="14598" width="4.7109375" style="1" customWidth="1"/>
    <col min="14599" max="14599" width="9.42578125" style="1" customWidth="1"/>
    <col min="14600" max="14600" width="8.28515625" style="1" customWidth="1"/>
    <col min="14601" max="14601" width="4.7109375" style="1" customWidth="1"/>
    <col min="14602" max="14602" width="9.42578125" style="1" customWidth="1"/>
    <col min="14603" max="14603" width="8.28515625" style="1" customWidth="1"/>
    <col min="14604" max="14604" width="4.7109375" style="1" customWidth="1"/>
    <col min="14605" max="14848" width="9.140625" style="1"/>
    <col min="14849" max="14849" width="0" style="1" hidden="1" customWidth="1"/>
    <col min="14850" max="14850" width="2.85546875" style="1" customWidth="1"/>
    <col min="14851" max="14851" width="43.28515625" style="1" customWidth="1"/>
    <col min="14852" max="14852" width="9.42578125" style="1" customWidth="1"/>
    <col min="14853" max="14853" width="8.28515625" style="1" customWidth="1"/>
    <col min="14854" max="14854" width="4.7109375" style="1" customWidth="1"/>
    <col min="14855" max="14855" width="9.42578125" style="1" customWidth="1"/>
    <col min="14856" max="14856" width="8.28515625" style="1" customWidth="1"/>
    <col min="14857" max="14857" width="4.7109375" style="1" customWidth="1"/>
    <col min="14858" max="14858" width="9.42578125" style="1" customWidth="1"/>
    <col min="14859" max="14859" width="8.28515625" style="1" customWidth="1"/>
    <col min="14860" max="14860" width="4.7109375" style="1" customWidth="1"/>
    <col min="14861" max="15104" width="9.140625" style="1"/>
    <col min="15105" max="15105" width="0" style="1" hidden="1" customWidth="1"/>
    <col min="15106" max="15106" width="2.85546875" style="1" customWidth="1"/>
    <col min="15107" max="15107" width="43.28515625" style="1" customWidth="1"/>
    <col min="15108" max="15108" width="9.42578125" style="1" customWidth="1"/>
    <col min="15109" max="15109" width="8.28515625" style="1" customWidth="1"/>
    <col min="15110" max="15110" width="4.7109375" style="1" customWidth="1"/>
    <col min="15111" max="15111" width="9.42578125" style="1" customWidth="1"/>
    <col min="15112" max="15112" width="8.28515625" style="1" customWidth="1"/>
    <col min="15113" max="15113" width="4.7109375" style="1" customWidth="1"/>
    <col min="15114" max="15114" width="9.42578125" style="1" customWidth="1"/>
    <col min="15115" max="15115" width="8.28515625" style="1" customWidth="1"/>
    <col min="15116" max="15116" width="4.7109375" style="1" customWidth="1"/>
    <col min="15117" max="15360" width="9.140625" style="1"/>
    <col min="15361" max="15361" width="0" style="1" hidden="1" customWidth="1"/>
    <col min="15362" max="15362" width="2.85546875" style="1" customWidth="1"/>
    <col min="15363" max="15363" width="43.28515625" style="1" customWidth="1"/>
    <col min="15364" max="15364" width="9.42578125" style="1" customWidth="1"/>
    <col min="15365" max="15365" width="8.28515625" style="1" customWidth="1"/>
    <col min="15366" max="15366" width="4.7109375" style="1" customWidth="1"/>
    <col min="15367" max="15367" width="9.42578125" style="1" customWidth="1"/>
    <col min="15368" max="15368" width="8.28515625" style="1" customWidth="1"/>
    <col min="15369" max="15369" width="4.7109375" style="1" customWidth="1"/>
    <col min="15370" max="15370" width="9.42578125" style="1" customWidth="1"/>
    <col min="15371" max="15371" width="8.28515625" style="1" customWidth="1"/>
    <col min="15372" max="15372" width="4.7109375" style="1" customWidth="1"/>
    <col min="15373" max="15616" width="9.140625" style="1"/>
    <col min="15617" max="15617" width="0" style="1" hidden="1" customWidth="1"/>
    <col min="15618" max="15618" width="2.85546875" style="1" customWidth="1"/>
    <col min="15619" max="15619" width="43.28515625" style="1" customWidth="1"/>
    <col min="15620" max="15620" width="9.42578125" style="1" customWidth="1"/>
    <col min="15621" max="15621" width="8.28515625" style="1" customWidth="1"/>
    <col min="15622" max="15622" width="4.7109375" style="1" customWidth="1"/>
    <col min="15623" max="15623" width="9.42578125" style="1" customWidth="1"/>
    <col min="15624" max="15624" width="8.28515625" style="1" customWidth="1"/>
    <col min="15625" max="15625" width="4.7109375" style="1" customWidth="1"/>
    <col min="15626" max="15626" width="9.42578125" style="1" customWidth="1"/>
    <col min="15627" max="15627" width="8.28515625" style="1" customWidth="1"/>
    <col min="15628" max="15628" width="4.7109375" style="1" customWidth="1"/>
    <col min="15629" max="15872" width="9.140625" style="1"/>
    <col min="15873" max="15873" width="0" style="1" hidden="1" customWidth="1"/>
    <col min="15874" max="15874" width="2.85546875" style="1" customWidth="1"/>
    <col min="15875" max="15875" width="43.28515625" style="1" customWidth="1"/>
    <col min="15876" max="15876" width="9.42578125" style="1" customWidth="1"/>
    <col min="15877" max="15877" width="8.28515625" style="1" customWidth="1"/>
    <col min="15878" max="15878" width="4.7109375" style="1" customWidth="1"/>
    <col min="15879" max="15879" width="9.42578125" style="1" customWidth="1"/>
    <col min="15880" max="15880" width="8.28515625" style="1" customWidth="1"/>
    <col min="15881" max="15881" width="4.7109375" style="1" customWidth="1"/>
    <col min="15882" max="15882" width="9.42578125" style="1" customWidth="1"/>
    <col min="15883" max="15883" width="8.28515625" style="1" customWidth="1"/>
    <col min="15884" max="15884" width="4.7109375" style="1" customWidth="1"/>
    <col min="15885" max="16128" width="9.140625" style="1"/>
    <col min="16129" max="16129" width="0" style="1" hidden="1" customWidth="1"/>
    <col min="16130" max="16130" width="2.85546875" style="1" customWidth="1"/>
    <col min="16131" max="16131" width="43.28515625" style="1" customWidth="1"/>
    <col min="16132" max="16132" width="9.42578125" style="1" customWidth="1"/>
    <col min="16133" max="16133" width="8.28515625" style="1" customWidth="1"/>
    <col min="16134" max="16134" width="4.7109375" style="1" customWidth="1"/>
    <col min="16135" max="16135" width="9.42578125" style="1" customWidth="1"/>
    <col min="16136" max="16136" width="8.28515625" style="1" customWidth="1"/>
    <col min="16137" max="16137" width="4.7109375" style="1" customWidth="1"/>
    <col min="16138" max="16138" width="9.42578125" style="1" customWidth="1"/>
    <col min="16139" max="16139" width="8.28515625" style="1" customWidth="1"/>
    <col min="16140" max="16140" width="4.7109375" style="1" customWidth="1"/>
    <col min="16141" max="16384" width="9.140625" style="1"/>
  </cols>
  <sheetData>
    <row r="2" spans="3:12">
      <c r="C2" s="1" t="s">
        <v>0</v>
      </c>
    </row>
    <row r="3" spans="3:12">
      <c r="C3" s="569" t="s">
        <v>1</v>
      </c>
      <c r="D3" s="570"/>
      <c r="E3" s="570"/>
      <c r="F3" s="570"/>
      <c r="G3" s="570"/>
      <c r="H3" s="570"/>
      <c r="I3" s="570"/>
      <c r="J3" s="570"/>
      <c r="K3" s="570"/>
      <c r="L3" s="570"/>
    </row>
    <row r="4" spans="3:12">
      <c r="C4" s="569" t="s">
        <v>374</v>
      </c>
      <c r="D4" s="570"/>
      <c r="E4" s="570"/>
      <c r="F4" s="570"/>
      <c r="G4" s="570"/>
      <c r="H4" s="570"/>
      <c r="I4" s="570"/>
      <c r="J4" s="570"/>
      <c r="K4" s="570"/>
      <c r="L4" s="570"/>
    </row>
    <row r="5" spans="3:12" ht="17.100000000000001" customHeight="1">
      <c r="C5" s="287" t="s">
        <v>2</v>
      </c>
      <c r="D5" s="571" t="s">
        <v>4</v>
      </c>
      <c r="E5" s="572"/>
      <c r="F5" s="573"/>
      <c r="G5" s="571" t="s">
        <v>3</v>
      </c>
      <c r="H5" s="572"/>
      <c r="I5" s="573"/>
      <c r="J5" s="571" t="s">
        <v>4</v>
      </c>
      <c r="K5" s="572"/>
      <c r="L5" s="573"/>
    </row>
    <row r="6" spans="3:12" ht="15" customHeight="1">
      <c r="C6" s="2" t="s">
        <v>5</v>
      </c>
      <c r="D6" s="563">
        <v>42788</v>
      </c>
      <c r="E6" s="564"/>
      <c r="F6" s="565"/>
      <c r="G6" s="563">
        <v>42760</v>
      </c>
      <c r="H6" s="564"/>
      <c r="I6" s="565"/>
      <c r="J6" s="563">
        <v>42788</v>
      </c>
      <c r="K6" s="564"/>
      <c r="L6" s="565"/>
    </row>
    <row r="7" spans="3:12" ht="15" customHeight="1">
      <c r="C7" s="2" t="s">
        <v>6</v>
      </c>
      <c r="D7" s="563">
        <v>44249</v>
      </c>
      <c r="E7" s="564"/>
      <c r="F7" s="565"/>
      <c r="G7" s="563">
        <v>46593</v>
      </c>
      <c r="H7" s="564"/>
      <c r="I7" s="565"/>
      <c r="J7" s="563">
        <v>44249</v>
      </c>
      <c r="K7" s="564"/>
      <c r="L7" s="565"/>
    </row>
    <row r="8" spans="3:12" ht="15" customHeight="1">
      <c r="C8" s="2" t="s">
        <v>7</v>
      </c>
      <c r="D8" s="566" t="s">
        <v>8</v>
      </c>
      <c r="E8" s="567"/>
      <c r="F8" s="568"/>
      <c r="G8" s="566" t="s">
        <v>8</v>
      </c>
      <c r="H8" s="567"/>
      <c r="I8" s="568"/>
      <c r="J8" s="566" t="s">
        <v>8</v>
      </c>
      <c r="K8" s="567"/>
      <c r="L8" s="568"/>
    </row>
    <row r="9" spans="3:12" ht="15" customHeight="1">
      <c r="C9" s="2" t="s">
        <v>9</v>
      </c>
      <c r="D9" s="559">
        <v>0.3</v>
      </c>
      <c r="E9" s="560"/>
      <c r="F9" s="561"/>
      <c r="G9" s="559">
        <v>1.95</v>
      </c>
      <c r="H9" s="560"/>
      <c r="I9" s="561"/>
      <c r="J9" s="559">
        <v>0.3</v>
      </c>
      <c r="K9" s="560"/>
      <c r="L9" s="561"/>
    </row>
    <row r="10" spans="3:12" ht="17.100000000000001" customHeight="1">
      <c r="C10" s="288" t="s">
        <v>10</v>
      </c>
      <c r="D10" s="562" t="s">
        <v>371</v>
      </c>
      <c r="E10" s="562">
        <v>39209</v>
      </c>
      <c r="F10" s="562" t="s">
        <v>11</v>
      </c>
      <c r="G10" s="562" t="s">
        <v>372</v>
      </c>
      <c r="H10" s="562">
        <v>39209</v>
      </c>
      <c r="I10" s="562" t="s">
        <v>11</v>
      </c>
      <c r="J10" s="562" t="s">
        <v>373</v>
      </c>
      <c r="K10" s="562">
        <v>39209</v>
      </c>
      <c r="L10" s="562" t="s">
        <v>11</v>
      </c>
    </row>
    <row r="11" spans="3:12" ht="15" customHeight="1">
      <c r="C11" s="286" t="s">
        <v>12</v>
      </c>
      <c r="D11" s="554">
        <v>42851</v>
      </c>
      <c r="E11" s="555">
        <v>39211</v>
      </c>
      <c r="F11" s="555"/>
      <c r="G11" s="554">
        <v>42872</v>
      </c>
      <c r="H11" s="555">
        <v>39211</v>
      </c>
      <c r="I11" s="555"/>
      <c r="J11" s="554">
        <v>42907</v>
      </c>
      <c r="K11" s="555">
        <v>39211</v>
      </c>
      <c r="L11" s="555"/>
    </row>
    <row r="12" spans="3:12" ht="15" customHeight="1">
      <c r="C12" s="3" t="s">
        <v>13</v>
      </c>
      <c r="D12" s="556"/>
      <c r="E12" s="557"/>
      <c r="F12" s="558"/>
      <c r="G12" s="556"/>
      <c r="H12" s="557"/>
      <c r="I12" s="558"/>
      <c r="J12" s="556"/>
      <c r="K12" s="557"/>
      <c r="L12" s="558"/>
    </row>
    <row r="13" spans="3:12" ht="15" customHeight="1">
      <c r="C13" s="4" t="s">
        <v>14</v>
      </c>
      <c r="D13" s="548">
        <v>60000000</v>
      </c>
      <c r="E13" s="549"/>
      <c r="F13" s="550"/>
      <c r="G13" s="548">
        <v>100000000</v>
      </c>
      <c r="H13" s="549"/>
      <c r="I13" s="550"/>
      <c r="J13" s="548">
        <v>50000000</v>
      </c>
      <c r="K13" s="549"/>
      <c r="L13" s="550"/>
    </row>
    <row r="14" spans="3:12" ht="15" customHeight="1">
      <c r="C14" s="5" t="s">
        <v>15</v>
      </c>
      <c r="D14" s="551"/>
      <c r="E14" s="552"/>
      <c r="F14" s="552"/>
      <c r="G14" s="551"/>
      <c r="H14" s="552"/>
      <c r="I14" s="552"/>
      <c r="J14" s="551"/>
      <c r="K14" s="552"/>
      <c r="L14" s="553"/>
    </row>
    <row r="15" spans="3:12" ht="15" customHeight="1">
      <c r="C15" s="6" t="s">
        <v>16</v>
      </c>
      <c r="D15" s="540">
        <v>149350000</v>
      </c>
      <c r="E15" s="541"/>
      <c r="F15" s="542"/>
      <c r="G15" s="546">
        <v>147100000</v>
      </c>
      <c r="H15" s="547"/>
      <c r="I15" s="547"/>
      <c r="J15" s="540">
        <v>103000000</v>
      </c>
      <c r="K15" s="541"/>
      <c r="L15" s="542"/>
    </row>
    <row r="16" spans="3:12" ht="15" customHeight="1">
      <c r="C16" s="6" t="s">
        <v>17</v>
      </c>
      <c r="D16" s="540">
        <v>107350000</v>
      </c>
      <c r="E16" s="541"/>
      <c r="F16" s="542"/>
      <c r="G16" s="540">
        <v>130100000</v>
      </c>
      <c r="H16" s="541"/>
      <c r="I16" s="541"/>
      <c r="J16" s="540">
        <v>94000000</v>
      </c>
      <c r="K16" s="541"/>
      <c r="L16" s="542"/>
    </row>
    <row r="17" spans="3:12" ht="15" customHeight="1">
      <c r="C17" s="6" t="s">
        <v>18</v>
      </c>
      <c r="D17" s="543">
        <f>+D15-D16</f>
        <v>42000000</v>
      </c>
      <c r="E17" s="544"/>
      <c r="F17" s="545"/>
      <c r="G17" s="543">
        <f>+G15-G16</f>
        <v>17000000</v>
      </c>
      <c r="H17" s="544"/>
      <c r="I17" s="544"/>
      <c r="J17" s="543">
        <f>+J15-J16</f>
        <v>9000000</v>
      </c>
      <c r="K17" s="544"/>
      <c r="L17" s="545"/>
    </row>
    <row r="18" spans="3:12" ht="15" customHeight="1">
      <c r="C18" s="7" t="s">
        <v>19</v>
      </c>
      <c r="D18" s="8"/>
      <c r="E18" s="9"/>
      <c r="F18" s="10"/>
      <c r="G18" s="11"/>
      <c r="H18" s="9"/>
      <c r="I18" s="10"/>
      <c r="J18" s="11"/>
      <c r="K18" s="9"/>
      <c r="L18" s="10"/>
    </row>
    <row r="19" spans="3:12" ht="15" customHeight="1">
      <c r="C19" s="12" t="s">
        <v>20</v>
      </c>
      <c r="D19" s="540">
        <v>60000000</v>
      </c>
      <c r="E19" s="541"/>
      <c r="F19" s="542"/>
      <c r="G19" s="540">
        <v>100000000</v>
      </c>
      <c r="H19" s="541"/>
      <c r="I19" s="542"/>
      <c r="J19" s="540">
        <v>50000000</v>
      </c>
      <c r="K19" s="541"/>
      <c r="L19" s="542"/>
    </row>
    <row r="20" spans="3:12" ht="15" customHeight="1">
      <c r="C20" s="12" t="s">
        <v>21</v>
      </c>
      <c r="D20" s="540">
        <v>30000000</v>
      </c>
      <c r="E20" s="541"/>
      <c r="F20" s="542"/>
      <c r="G20" s="540">
        <v>83000000</v>
      </c>
      <c r="H20" s="541"/>
      <c r="I20" s="542"/>
      <c r="J20" s="540">
        <v>41000000</v>
      </c>
      <c r="K20" s="541"/>
      <c r="L20" s="542"/>
    </row>
    <row r="21" spans="3:12" ht="15" customHeight="1">
      <c r="C21" s="13" t="s">
        <v>22</v>
      </c>
      <c r="D21" s="543">
        <f>D19-D20</f>
        <v>30000000</v>
      </c>
      <c r="E21" s="544"/>
      <c r="F21" s="545"/>
      <c r="G21" s="543">
        <f>+G19-G20</f>
        <v>17000000</v>
      </c>
      <c r="H21" s="544"/>
      <c r="I21" s="545"/>
      <c r="J21" s="543">
        <f>+J19-J20</f>
        <v>9000000</v>
      </c>
      <c r="K21" s="544"/>
      <c r="L21" s="545"/>
    </row>
    <row r="22" spans="3:12" ht="17.100000000000001" customHeight="1">
      <c r="C22" s="289" t="s">
        <v>23</v>
      </c>
      <c r="D22" s="290"/>
      <c r="E22" s="291"/>
      <c r="F22" s="292"/>
      <c r="G22" s="290"/>
      <c r="H22" s="291"/>
      <c r="I22" s="291"/>
      <c r="J22" s="290"/>
      <c r="K22" s="291"/>
      <c r="L22" s="292"/>
    </row>
    <row r="23" spans="3:12" ht="17.100000000000001" customHeight="1">
      <c r="C23" s="289" t="s">
        <v>24</v>
      </c>
      <c r="D23" s="293"/>
      <c r="E23" s="294"/>
      <c r="F23" s="295"/>
      <c r="G23" s="293"/>
      <c r="H23" s="294"/>
      <c r="I23" s="294"/>
      <c r="J23" s="293"/>
      <c r="K23" s="294"/>
      <c r="L23" s="295"/>
    </row>
    <row r="24" spans="3:12" ht="17.100000000000001" customHeight="1">
      <c r="C24" s="289" t="s">
        <v>25</v>
      </c>
      <c r="D24" s="296" t="s">
        <v>26</v>
      </c>
      <c r="E24" s="297"/>
      <c r="F24" s="298" t="s">
        <v>27</v>
      </c>
      <c r="G24" s="296" t="s">
        <v>26</v>
      </c>
      <c r="H24" s="299"/>
      <c r="I24" s="300" t="s">
        <v>27</v>
      </c>
      <c r="J24" s="296" t="s">
        <v>26</v>
      </c>
      <c r="K24" s="297"/>
      <c r="L24" s="298" t="s">
        <v>27</v>
      </c>
    </row>
    <row r="25" spans="3:12" ht="15" customHeight="1">
      <c r="C25" s="7" t="s">
        <v>28</v>
      </c>
      <c r="D25" s="14">
        <v>100.66</v>
      </c>
      <c r="E25" s="15"/>
      <c r="F25" s="16">
        <v>0.13</v>
      </c>
      <c r="G25" s="17">
        <v>101.2</v>
      </c>
      <c r="H25" s="15"/>
      <c r="I25" s="18">
        <v>1.83</v>
      </c>
      <c r="J25" s="17">
        <v>100.83</v>
      </c>
      <c r="K25" s="15"/>
      <c r="L25" s="16">
        <v>7.0000000000000007E-2</v>
      </c>
    </row>
    <row r="26" spans="3:12" ht="15" customHeight="1">
      <c r="C26" s="4" t="s">
        <v>29</v>
      </c>
      <c r="D26" s="19">
        <v>100.92</v>
      </c>
      <c r="E26" s="20"/>
      <c r="F26" s="21">
        <v>0.06</v>
      </c>
      <c r="G26" s="22">
        <v>102.21</v>
      </c>
      <c r="H26" s="20"/>
      <c r="I26" s="23">
        <v>1.72</v>
      </c>
      <c r="J26" s="22">
        <v>101.03</v>
      </c>
      <c r="K26" s="20"/>
      <c r="L26" s="21">
        <v>0.02</v>
      </c>
    </row>
    <row r="27" spans="3:12" ht="15" customHeight="1">
      <c r="C27" s="13" t="s">
        <v>30</v>
      </c>
      <c r="D27" s="24">
        <v>100.74</v>
      </c>
      <c r="E27" s="25"/>
      <c r="F27" s="26">
        <v>0.11</v>
      </c>
      <c r="G27" s="27">
        <v>101.67</v>
      </c>
      <c r="H27" s="25"/>
      <c r="I27" s="28">
        <v>1.78</v>
      </c>
      <c r="J27" s="27">
        <v>100.92</v>
      </c>
      <c r="K27" s="25"/>
      <c r="L27" s="26">
        <v>0.05</v>
      </c>
    </row>
    <row r="28" spans="3:12" ht="17.100000000000001" customHeight="1">
      <c r="C28" s="29"/>
      <c r="D28" s="30"/>
      <c r="E28" s="30"/>
      <c r="F28" s="30" t="s">
        <v>31</v>
      </c>
      <c r="G28" s="29"/>
      <c r="H28" s="29"/>
      <c r="I28" s="29"/>
      <c r="J28" s="29"/>
      <c r="K28" s="29"/>
      <c r="L28" s="29"/>
    </row>
    <row r="29" spans="3:12" ht="15.75">
      <c r="D29" s="31"/>
      <c r="E29" s="32"/>
      <c r="F29" s="31"/>
      <c r="H29" s="33"/>
    </row>
    <row r="30" spans="3:12" ht="15.75">
      <c r="C30" s="34" t="s">
        <v>31</v>
      </c>
      <c r="D30" s="537"/>
      <c r="E30" s="537"/>
      <c r="F30" s="537"/>
      <c r="G30" s="537"/>
      <c r="H30" s="537"/>
      <c r="I30" s="537"/>
    </row>
    <row r="31" spans="3:12" ht="15.75">
      <c r="C31" s="34"/>
      <c r="D31" s="536"/>
      <c r="E31" s="536"/>
      <c r="F31" s="536"/>
      <c r="G31" s="536"/>
      <c r="H31" s="536"/>
      <c r="I31" s="536"/>
    </row>
    <row r="32" spans="3:12" ht="15.75">
      <c r="C32" s="34"/>
      <c r="D32" s="536"/>
      <c r="E32" s="536"/>
      <c r="F32" s="536"/>
      <c r="G32" s="536"/>
      <c r="H32" s="536"/>
      <c r="I32" s="536"/>
    </row>
    <row r="33" spans="3:9" ht="15.75">
      <c r="C33" s="34"/>
      <c r="D33" s="538"/>
      <c r="E33" s="538"/>
      <c r="F33" s="538"/>
      <c r="G33" s="538"/>
      <c r="H33" s="538"/>
      <c r="I33" s="538"/>
    </row>
    <row r="34" spans="3:9" ht="15.75">
      <c r="C34" s="34"/>
      <c r="D34" s="539"/>
      <c r="E34" s="539"/>
      <c r="F34" s="539"/>
      <c r="G34" s="539"/>
      <c r="H34" s="539"/>
      <c r="I34" s="539"/>
    </row>
    <row r="35" spans="3:9" ht="15.75">
      <c r="C35" s="34"/>
      <c r="D35" s="536"/>
      <c r="E35" s="536"/>
      <c r="F35" s="536"/>
      <c r="G35" s="536"/>
      <c r="H35" s="536"/>
      <c r="I35" s="536"/>
    </row>
    <row r="36" spans="3:9" ht="15.75">
      <c r="C36" s="34"/>
      <c r="D36" s="536"/>
      <c r="E36" s="537"/>
      <c r="F36" s="537"/>
      <c r="G36" s="536"/>
      <c r="H36" s="537"/>
      <c r="I36" s="537"/>
    </row>
    <row r="37" spans="3:9" ht="15.75">
      <c r="C37" s="34"/>
      <c r="D37" s="537"/>
      <c r="E37" s="537"/>
      <c r="F37" s="537"/>
      <c r="G37" s="537"/>
      <c r="H37" s="537"/>
      <c r="I37" s="537"/>
    </row>
    <row r="38" spans="3:9" ht="15.75">
      <c r="C38" s="34"/>
      <c r="D38" s="35"/>
      <c r="E38" s="35"/>
      <c r="F38" s="35"/>
      <c r="G38" s="35"/>
      <c r="H38" s="35"/>
      <c r="I38" s="35"/>
    </row>
    <row r="39" spans="3:9" ht="15.75">
      <c r="C39" s="34"/>
      <c r="D39" s="35"/>
      <c r="E39" s="36"/>
      <c r="F39" s="35"/>
      <c r="G39" s="35"/>
      <c r="H39" s="36"/>
      <c r="I39" s="35"/>
    </row>
    <row r="40" spans="3:9" ht="15.75">
      <c r="C40" s="37"/>
      <c r="D40" s="537"/>
      <c r="E40" s="537"/>
      <c r="F40" s="537"/>
      <c r="G40" s="537"/>
      <c r="H40" s="537"/>
      <c r="I40" s="537"/>
    </row>
    <row r="41" spans="3:9">
      <c r="C41" s="38"/>
      <c r="D41" s="38"/>
      <c r="E41" s="38"/>
      <c r="F41" s="38"/>
      <c r="G41" s="38"/>
      <c r="H41" s="38"/>
      <c r="I41" s="38"/>
    </row>
  </sheetData>
  <mergeCells count="68">
    <mergeCell ref="D6:F6"/>
    <mergeCell ref="G6:I6"/>
    <mergeCell ref="J6:L6"/>
    <mergeCell ref="C3:L3"/>
    <mergeCell ref="C4:L4"/>
    <mergeCell ref="D5:F5"/>
    <mergeCell ref="G5:I5"/>
    <mergeCell ref="J5:L5"/>
    <mergeCell ref="D7:F7"/>
    <mergeCell ref="G7:I7"/>
    <mergeCell ref="J7:L7"/>
    <mergeCell ref="D8:F8"/>
    <mergeCell ref="G8:I8"/>
    <mergeCell ref="J8:L8"/>
    <mergeCell ref="D9:F9"/>
    <mergeCell ref="G9:I9"/>
    <mergeCell ref="J9:L9"/>
    <mergeCell ref="D10:F10"/>
    <mergeCell ref="G10:I10"/>
    <mergeCell ref="J10:L10"/>
    <mergeCell ref="D11:F11"/>
    <mergeCell ref="G11:I11"/>
    <mergeCell ref="J11:L11"/>
    <mergeCell ref="D12:F12"/>
    <mergeCell ref="G12:I12"/>
    <mergeCell ref="J12:L12"/>
    <mergeCell ref="D13:F13"/>
    <mergeCell ref="G13:I13"/>
    <mergeCell ref="J13:L13"/>
    <mergeCell ref="D14:F14"/>
    <mergeCell ref="G14:I14"/>
    <mergeCell ref="J14:L14"/>
    <mergeCell ref="D15:F15"/>
    <mergeCell ref="G15:I15"/>
    <mergeCell ref="J15:L15"/>
    <mergeCell ref="D16:F16"/>
    <mergeCell ref="G16:I16"/>
    <mergeCell ref="J16:L16"/>
    <mergeCell ref="D17:F17"/>
    <mergeCell ref="G17:I17"/>
    <mergeCell ref="J17:L17"/>
    <mergeCell ref="D19:F19"/>
    <mergeCell ref="G19:I19"/>
    <mergeCell ref="J19:L19"/>
    <mergeCell ref="D20:F20"/>
    <mergeCell ref="G20:I20"/>
    <mergeCell ref="J20:L20"/>
    <mergeCell ref="D21:F21"/>
    <mergeCell ref="G21:I21"/>
    <mergeCell ref="J21:L21"/>
    <mergeCell ref="D30:F30"/>
    <mergeCell ref="G30:I30"/>
    <mergeCell ref="D31:F31"/>
    <mergeCell ref="G31:I31"/>
    <mergeCell ref="D32:F32"/>
    <mergeCell ref="G32:I32"/>
    <mergeCell ref="D33:F33"/>
    <mergeCell ref="G33:I33"/>
    <mergeCell ref="D34:F34"/>
    <mergeCell ref="G34:I34"/>
    <mergeCell ref="D35:F35"/>
    <mergeCell ref="G35:I35"/>
    <mergeCell ref="D36:F36"/>
    <mergeCell ref="G36:I36"/>
    <mergeCell ref="D37:F37"/>
    <mergeCell ref="G37:I37"/>
    <mergeCell ref="D40:F40"/>
    <mergeCell ref="G40:I4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4"/>
  <sheetViews>
    <sheetView topLeftCell="A22" workbookViewId="0">
      <selection activeCell="E29" sqref="E29"/>
    </sheetView>
  </sheetViews>
  <sheetFormatPr defaultRowHeight="15"/>
  <cols>
    <col min="1" max="1" width="6.42578125" customWidth="1"/>
    <col min="2" max="2" width="13.5703125" customWidth="1"/>
    <col min="3" max="3" width="18.5703125" customWidth="1"/>
    <col min="4" max="4" width="27.140625" customWidth="1"/>
    <col min="257" max="257" width="6.42578125" customWidth="1"/>
    <col min="258" max="258" width="13.5703125" customWidth="1"/>
    <col min="259" max="259" width="18.5703125" customWidth="1"/>
    <col min="260" max="260" width="27.140625" customWidth="1"/>
    <col min="513" max="513" width="6.42578125" customWidth="1"/>
    <col min="514" max="514" width="13.5703125" customWidth="1"/>
    <col min="515" max="515" width="18.5703125" customWidth="1"/>
    <col min="516" max="516" width="27.140625" customWidth="1"/>
    <col min="769" max="769" width="6.42578125" customWidth="1"/>
    <col min="770" max="770" width="13.5703125" customWidth="1"/>
    <col min="771" max="771" width="18.5703125" customWidth="1"/>
    <col min="772" max="772" width="27.140625" customWidth="1"/>
    <col min="1025" max="1025" width="6.42578125" customWidth="1"/>
    <col min="1026" max="1026" width="13.5703125" customWidth="1"/>
    <col min="1027" max="1027" width="18.5703125" customWidth="1"/>
    <col min="1028" max="1028" width="27.140625" customWidth="1"/>
    <col min="1281" max="1281" width="6.42578125" customWidth="1"/>
    <col min="1282" max="1282" width="13.5703125" customWidth="1"/>
    <col min="1283" max="1283" width="18.5703125" customWidth="1"/>
    <col min="1284" max="1284" width="27.140625" customWidth="1"/>
    <col min="1537" max="1537" width="6.42578125" customWidth="1"/>
    <col min="1538" max="1538" width="13.5703125" customWidth="1"/>
    <col min="1539" max="1539" width="18.5703125" customWidth="1"/>
    <col min="1540" max="1540" width="27.140625" customWidth="1"/>
    <col min="1793" max="1793" width="6.42578125" customWidth="1"/>
    <col min="1794" max="1794" width="13.5703125" customWidth="1"/>
    <col min="1795" max="1795" width="18.5703125" customWidth="1"/>
    <col min="1796" max="1796" width="27.140625" customWidth="1"/>
    <col min="2049" max="2049" width="6.42578125" customWidth="1"/>
    <col min="2050" max="2050" width="13.5703125" customWidth="1"/>
    <col min="2051" max="2051" width="18.5703125" customWidth="1"/>
    <col min="2052" max="2052" width="27.140625" customWidth="1"/>
    <col min="2305" max="2305" width="6.42578125" customWidth="1"/>
    <col min="2306" max="2306" width="13.5703125" customWidth="1"/>
    <col min="2307" max="2307" width="18.5703125" customWidth="1"/>
    <col min="2308" max="2308" width="27.140625" customWidth="1"/>
    <col min="2561" max="2561" width="6.42578125" customWidth="1"/>
    <col min="2562" max="2562" width="13.5703125" customWidth="1"/>
    <col min="2563" max="2563" width="18.5703125" customWidth="1"/>
    <col min="2564" max="2564" width="27.140625" customWidth="1"/>
    <col min="2817" max="2817" width="6.42578125" customWidth="1"/>
    <col min="2818" max="2818" width="13.5703125" customWidth="1"/>
    <col min="2819" max="2819" width="18.5703125" customWidth="1"/>
    <col min="2820" max="2820" width="27.140625" customWidth="1"/>
    <col min="3073" max="3073" width="6.42578125" customWidth="1"/>
    <col min="3074" max="3074" width="13.5703125" customWidth="1"/>
    <col min="3075" max="3075" width="18.5703125" customWidth="1"/>
    <col min="3076" max="3076" width="27.140625" customWidth="1"/>
    <col min="3329" max="3329" width="6.42578125" customWidth="1"/>
    <col min="3330" max="3330" width="13.5703125" customWidth="1"/>
    <col min="3331" max="3331" width="18.5703125" customWidth="1"/>
    <col min="3332" max="3332" width="27.140625" customWidth="1"/>
    <col min="3585" max="3585" width="6.42578125" customWidth="1"/>
    <col min="3586" max="3586" width="13.5703125" customWidth="1"/>
    <col min="3587" max="3587" width="18.5703125" customWidth="1"/>
    <col min="3588" max="3588" width="27.140625" customWidth="1"/>
    <col min="3841" max="3841" width="6.42578125" customWidth="1"/>
    <col min="3842" max="3842" width="13.5703125" customWidth="1"/>
    <col min="3843" max="3843" width="18.5703125" customWidth="1"/>
    <col min="3844" max="3844" width="27.140625" customWidth="1"/>
    <col min="4097" max="4097" width="6.42578125" customWidth="1"/>
    <col min="4098" max="4098" width="13.5703125" customWidth="1"/>
    <col min="4099" max="4099" width="18.5703125" customWidth="1"/>
    <col min="4100" max="4100" width="27.140625" customWidth="1"/>
    <col min="4353" max="4353" width="6.42578125" customWidth="1"/>
    <col min="4354" max="4354" width="13.5703125" customWidth="1"/>
    <col min="4355" max="4355" width="18.5703125" customWidth="1"/>
    <col min="4356" max="4356" width="27.140625" customWidth="1"/>
    <col min="4609" max="4609" width="6.42578125" customWidth="1"/>
    <col min="4610" max="4610" width="13.5703125" customWidth="1"/>
    <col min="4611" max="4611" width="18.5703125" customWidth="1"/>
    <col min="4612" max="4612" width="27.140625" customWidth="1"/>
    <col min="4865" max="4865" width="6.42578125" customWidth="1"/>
    <col min="4866" max="4866" width="13.5703125" customWidth="1"/>
    <col min="4867" max="4867" width="18.5703125" customWidth="1"/>
    <col min="4868" max="4868" width="27.140625" customWidth="1"/>
    <col min="5121" max="5121" width="6.42578125" customWidth="1"/>
    <col min="5122" max="5122" width="13.5703125" customWidth="1"/>
    <col min="5123" max="5123" width="18.5703125" customWidth="1"/>
    <col min="5124" max="5124" width="27.140625" customWidth="1"/>
    <col min="5377" max="5377" width="6.42578125" customWidth="1"/>
    <col min="5378" max="5378" width="13.5703125" customWidth="1"/>
    <col min="5379" max="5379" width="18.5703125" customWidth="1"/>
    <col min="5380" max="5380" width="27.140625" customWidth="1"/>
    <col min="5633" max="5633" width="6.42578125" customWidth="1"/>
    <col min="5634" max="5634" width="13.5703125" customWidth="1"/>
    <col min="5635" max="5635" width="18.5703125" customWidth="1"/>
    <col min="5636" max="5636" width="27.140625" customWidth="1"/>
    <col min="5889" max="5889" width="6.42578125" customWidth="1"/>
    <col min="5890" max="5890" width="13.5703125" customWidth="1"/>
    <col min="5891" max="5891" width="18.5703125" customWidth="1"/>
    <col min="5892" max="5892" width="27.140625" customWidth="1"/>
    <col min="6145" max="6145" width="6.42578125" customWidth="1"/>
    <col min="6146" max="6146" width="13.5703125" customWidth="1"/>
    <col min="6147" max="6147" width="18.5703125" customWidth="1"/>
    <col min="6148" max="6148" width="27.140625" customWidth="1"/>
    <col min="6401" max="6401" width="6.42578125" customWidth="1"/>
    <col min="6402" max="6402" width="13.5703125" customWidth="1"/>
    <col min="6403" max="6403" width="18.5703125" customWidth="1"/>
    <col min="6404" max="6404" width="27.140625" customWidth="1"/>
    <col min="6657" max="6657" width="6.42578125" customWidth="1"/>
    <col min="6658" max="6658" width="13.5703125" customWidth="1"/>
    <col min="6659" max="6659" width="18.5703125" customWidth="1"/>
    <col min="6660" max="6660" width="27.140625" customWidth="1"/>
    <col min="6913" max="6913" width="6.42578125" customWidth="1"/>
    <col min="6914" max="6914" width="13.5703125" customWidth="1"/>
    <col min="6915" max="6915" width="18.5703125" customWidth="1"/>
    <col min="6916" max="6916" width="27.140625" customWidth="1"/>
    <col min="7169" max="7169" width="6.42578125" customWidth="1"/>
    <col min="7170" max="7170" width="13.5703125" customWidth="1"/>
    <col min="7171" max="7171" width="18.5703125" customWidth="1"/>
    <col min="7172" max="7172" width="27.140625" customWidth="1"/>
    <col min="7425" max="7425" width="6.42578125" customWidth="1"/>
    <col min="7426" max="7426" width="13.5703125" customWidth="1"/>
    <col min="7427" max="7427" width="18.5703125" customWidth="1"/>
    <col min="7428" max="7428" width="27.140625" customWidth="1"/>
    <col min="7681" max="7681" width="6.42578125" customWidth="1"/>
    <col min="7682" max="7682" width="13.5703125" customWidth="1"/>
    <col min="7683" max="7683" width="18.5703125" customWidth="1"/>
    <col min="7684" max="7684" width="27.140625" customWidth="1"/>
    <col min="7937" max="7937" width="6.42578125" customWidth="1"/>
    <col min="7938" max="7938" width="13.5703125" customWidth="1"/>
    <col min="7939" max="7939" width="18.5703125" customWidth="1"/>
    <col min="7940" max="7940" width="27.140625" customWidth="1"/>
    <col min="8193" max="8193" width="6.42578125" customWidth="1"/>
    <col min="8194" max="8194" width="13.5703125" customWidth="1"/>
    <col min="8195" max="8195" width="18.5703125" customWidth="1"/>
    <col min="8196" max="8196" width="27.140625" customWidth="1"/>
    <col min="8449" max="8449" width="6.42578125" customWidth="1"/>
    <col min="8450" max="8450" width="13.5703125" customWidth="1"/>
    <col min="8451" max="8451" width="18.5703125" customWidth="1"/>
    <col min="8452" max="8452" width="27.140625" customWidth="1"/>
    <col min="8705" max="8705" width="6.42578125" customWidth="1"/>
    <col min="8706" max="8706" width="13.5703125" customWidth="1"/>
    <col min="8707" max="8707" width="18.5703125" customWidth="1"/>
    <col min="8708" max="8708" width="27.140625" customWidth="1"/>
    <col min="8961" max="8961" width="6.42578125" customWidth="1"/>
    <col min="8962" max="8962" width="13.5703125" customWidth="1"/>
    <col min="8963" max="8963" width="18.5703125" customWidth="1"/>
    <col min="8964" max="8964" width="27.140625" customWidth="1"/>
    <col min="9217" max="9217" width="6.42578125" customWidth="1"/>
    <col min="9218" max="9218" width="13.5703125" customWidth="1"/>
    <col min="9219" max="9219" width="18.5703125" customWidth="1"/>
    <col min="9220" max="9220" width="27.140625" customWidth="1"/>
    <col min="9473" max="9473" width="6.42578125" customWidth="1"/>
    <col min="9474" max="9474" width="13.5703125" customWidth="1"/>
    <col min="9475" max="9475" width="18.5703125" customWidth="1"/>
    <col min="9476" max="9476" width="27.140625" customWidth="1"/>
    <col min="9729" max="9729" width="6.42578125" customWidth="1"/>
    <col min="9730" max="9730" width="13.5703125" customWidth="1"/>
    <col min="9731" max="9731" width="18.5703125" customWidth="1"/>
    <col min="9732" max="9732" width="27.140625" customWidth="1"/>
    <col min="9985" max="9985" width="6.42578125" customWidth="1"/>
    <col min="9986" max="9986" width="13.5703125" customWidth="1"/>
    <col min="9987" max="9987" width="18.5703125" customWidth="1"/>
    <col min="9988" max="9988" width="27.140625" customWidth="1"/>
    <col min="10241" max="10241" width="6.42578125" customWidth="1"/>
    <col min="10242" max="10242" width="13.5703125" customWidth="1"/>
    <col min="10243" max="10243" width="18.5703125" customWidth="1"/>
    <col min="10244" max="10244" width="27.140625" customWidth="1"/>
    <col min="10497" max="10497" width="6.42578125" customWidth="1"/>
    <col min="10498" max="10498" width="13.5703125" customWidth="1"/>
    <col min="10499" max="10499" width="18.5703125" customWidth="1"/>
    <col min="10500" max="10500" width="27.140625" customWidth="1"/>
    <col min="10753" max="10753" width="6.42578125" customWidth="1"/>
    <col min="10754" max="10754" width="13.5703125" customWidth="1"/>
    <col min="10755" max="10755" width="18.5703125" customWidth="1"/>
    <col min="10756" max="10756" width="27.140625" customWidth="1"/>
    <col min="11009" max="11009" width="6.42578125" customWidth="1"/>
    <col min="11010" max="11010" width="13.5703125" customWidth="1"/>
    <col min="11011" max="11011" width="18.5703125" customWidth="1"/>
    <col min="11012" max="11012" width="27.140625" customWidth="1"/>
    <col min="11265" max="11265" width="6.42578125" customWidth="1"/>
    <col min="11266" max="11266" width="13.5703125" customWidth="1"/>
    <col min="11267" max="11267" width="18.5703125" customWidth="1"/>
    <col min="11268" max="11268" width="27.140625" customWidth="1"/>
    <col min="11521" max="11521" width="6.42578125" customWidth="1"/>
    <col min="11522" max="11522" width="13.5703125" customWidth="1"/>
    <col min="11523" max="11523" width="18.5703125" customWidth="1"/>
    <col min="11524" max="11524" width="27.140625" customWidth="1"/>
    <col min="11777" max="11777" width="6.42578125" customWidth="1"/>
    <col min="11778" max="11778" width="13.5703125" customWidth="1"/>
    <col min="11779" max="11779" width="18.5703125" customWidth="1"/>
    <col min="11780" max="11780" width="27.140625" customWidth="1"/>
    <col min="12033" max="12033" width="6.42578125" customWidth="1"/>
    <col min="12034" max="12034" width="13.5703125" customWidth="1"/>
    <col min="12035" max="12035" width="18.5703125" customWidth="1"/>
    <col min="12036" max="12036" width="27.140625" customWidth="1"/>
    <col min="12289" max="12289" width="6.42578125" customWidth="1"/>
    <col min="12290" max="12290" width="13.5703125" customWidth="1"/>
    <col min="12291" max="12291" width="18.5703125" customWidth="1"/>
    <col min="12292" max="12292" width="27.140625" customWidth="1"/>
    <col min="12545" max="12545" width="6.42578125" customWidth="1"/>
    <col min="12546" max="12546" width="13.5703125" customWidth="1"/>
    <col min="12547" max="12547" width="18.5703125" customWidth="1"/>
    <col min="12548" max="12548" width="27.140625" customWidth="1"/>
    <col min="12801" max="12801" width="6.42578125" customWidth="1"/>
    <col min="12802" max="12802" width="13.5703125" customWidth="1"/>
    <col min="12803" max="12803" width="18.5703125" customWidth="1"/>
    <col min="12804" max="12804" width="27.140625" customWidth="1"/>
    <col min="13057" max="13057" width="6.42578125" customWidth="1"/>
    <col min="13058" max="13058" width="13.5703125" customWidth="1"/>
    <col min="13059" max="13059" width="18.5703125" customWidth="1"/>
    <col min="13060" max="13060" width="27.140625" customWidth="1"/>
    <col min="13313" max="13313" width="6.42578125" customWidth="1"/>
    <col min="13314" max="13314" width="13.5703125" customWidth="1"/>
    <col min="13315" max="13315" width="18.5703125" customWidth="1"/>
    <col min="13316" max="13316" width="27.140625" customWidth="1"/>
    <col min="13569" max="13569" width="6.42578125" customWidth="1"/>
    <col min="13570" max="13570" width="13.5703125" customWidth="1"/>
    <col min="13571" max="13571" width="18.5703125" customWidth="1"/>
    <col min="13572" max="13572" width="27.140625" customWidth="1"/>
    <col min="13825" max="13825" width="6.42578125" customWidth="1"/>
    <col min="13826" max="13826" width="13.5703125" customWidth="1"/>
    <col min="13827" max="13827" width="18.5703125" customWidth="1"/>
    <col min="13828" max="13828" width="27.140625" customWidth="1"/>
    <col min="14081" max="14081" width="6.42578125" customWidth="1"/>
    <col min="14082" max="14082" width="13.5703125" customWidth="1"/>
    <col min="14083" max="14083" width="18.5703125" customWidth="1"/>
    <col min="14084" max="14084" width="27.140625" customWidth="1"/>
    <col min="14337" max="14337" width="6.42578125" customWidth="1"/>
    <col min="14338" max="14338" width="13.5703125" customWidth="1"/>
    <col min="14339" max="14339" width="18.5703125" customWidth="1"/>
    <col min="14340" max="14340" width="27.140625" customWidth="1"/>
    <col min="14593" max="14593" width="6.42578125" customWidth="1"/>
    <col min="14594" max="14594" width="13.5703125" customWidth="1"/>
    <col min="14595" max="14595" width="18.5703125" customWidth="1"/>
    <col min="14596" max="14596" width="27.140625" customWidth="1"/>
    <col min="14849" max="14849" width="6.42578125" customWidth="1"/>
    <col min="14850" max="14850" width="13.5703125" customWidth="1"/>
    <col min="14851" max="14851" width="18.5703125" customWidth="1"/>
    <col min="14852" max="14852" width="27.140625" customWidth="1"/>
    <col min="15105" max="15105" width="6.42578125" customWidth="1"/>
    <col min="15106" max="15106" width="13.5703125" customWidth="1"/>
    <col min="15107" max="15107" width="18.5703125" customWidth="1"/>
    <col min="15108" max="15108" width="27.140625" customWidth="1"/>
    <col min="15361" max="15361" width="6.42578125" customWidth="1"/>
    <col min="15362" max="15362" width="13.5703125" customWidth="1"/>
    <col min="15363" max="15363" width="18.5703125" customWidth="1"/>
    <col min="15364" max="15364" width="27.140625" customWidth="1"/>
    <col min="15617" max="15617" width="6.42578125" customWidth="1"/>
    <col min="15618" max="15618" width="13.5703125" customWidth="1"/>
    <col min="15619" max="15619" width="18.5703125" customWidth="1"/>
    <col min="15620" max="15620" width="27.140625" customWidth="1"/>
    <col min="15873" max="15873" width="6.42578125" customWidth="1"/>
    <col min="15874" max="15874" width="13.5703125" customWidth="1"/>
    <col min="15875" max="15875" width="18.5703125" customWidth="1"/>
    <col min="15876" max="15876" width="27.140625" customWidth="1"/>
    <col min="16129" max="16129" width="6.42578125" customWidth="1"/>
    <col min="16130" max="16130" width="13.5703125" customWidth="1"/>
    <col min="16131" max="16131" width="18.5703125" customWidth="1"/>
    <col min="16132" max="16132" width="27.140625" customWidth="1"/>
  </cols>
  <sheetData>
    <row r="1" spans="2:7">
      <c r="B1" s="574" t="s">
        <v>376</v>
      </c>
      <c r="C1" s="574"/>
      <c r="D1" s="575"/>
      <c r="E1" s="575"/>
      <c r="F1" s="575"/>
    </row>
    <row r="2" spans="2:7">
      <c r="B2" s="576" t="s">
        <v>377</v>
      </c>
      <c r="C2" s="576"/>
      <c r="D2" s="575"/>
      <c r="E2" s="575"/>
      <c r="F2" s="575"/>
      <c r="G2" s="575"/>
    </row>
    <row r="3" spans="2:7">
      <c r="B3" s="223" t="s">
        <v>378</v>
      </c>
      <c r="C3" s="79"/>
    </row>
    <row r="4" spans="2:7" ht="15.75" thickBot="1">
      <c r="B4" s="303"/>
      <c r="F4" s="79"/>
    </row>
    <row r="5" spans="2:7" ht="40.5" customHeight="1">
      <c r="B5" s="304" t="s">
        <v>379</v>
      </c>
      <c r="C5" s="305" t="s">
        <v>380</v>
      </c>
      <c r="D5" s="306" t="s">
        <v>381</v>
      </c>
    </row>
    <row r="6" spans="2:7">
      <c r="B6" s="307" t="s">
        <v>382</v>
      </c>
      <c r="C6" s="308"/>
      <c r="D6" s="309">
        <v>2.33</v>
      </c>
    </row>
    <row r="7" spans="2:7">
      <c r="B7" s="307" t="s">
        <v>383</v>
      </c>
      <c r="C7" s="310"/>
      <c r="D7" s="309">
        <v>4.22</v>
      </c>
    </row>
    <row r="8" spans="2:7">
      <c r="B8" s="307" t="s">
        <v>384</v>
      </c>
      <c r="C8" s="311">
        <v>3.55</v>
      </c>
      <c r="D8" s="312">
        <f>4.22-(4.22-1.92)/2</f>
        <v>3.07</v>
      </c>
    </row>
    <row r="9" spans="2:7">
      <c r="B9" s="307" t="s">
        <v>385</v>
      </c>
      <c r="C9" s="313">
        <v>3.02</v>
      </c>
      <c r="D9" s="309">
        <v>1.92</v>
      </c>
    </row>
    <row r="10" spans="2:7">
      <c r="B10" s="307" t="s">
        <v>386</v>
      </c>
      <c r="C10" s="311">
        <v>2.4900000000000002</v>
      </c>
      <c r="D10" s="312">
        <v>1.6950000000000001</v>
      </c>
    </row>
    <row r="11" spans="2:7">
      <c r="B11" s="307" t="s">
        <v>382</v>
      </c>
      <c r="C11" s="313">
        <v>2.2749999999999999</v>
      </c>
      <c r="D11" s="309">
        <v>1.47</v>
      </c>
    </row>
    <row r="12" spans="2:7">
      <c r="B12" s="307" t="s">
        <v>387</v>
      </c>
      <c r="C12" s="311">
        <v>2.06</v>
      </c>
      <c r="D12" s="309"/>
    </row>
    <row r="13" spans="2:7">
      <c r="C13" s="314"/>
    </row>
    <row r="14" spans="2:7">
      <c r="C14" s="314"/>
    </row>
    <row r="15" spans="2:7">
      <c r="C15" s="314"/>
    </row>
    <row r="16" spans="2:7">
      <c r="C16" s="314"/>
    </row>
    <row r="17" spans="2:3">
      <c r="C17" s="314"/>
    </row>
    <row r="18" spans="2:3">
      <c r="C18" s="314"/>
    </row>
    <row r="19" spans="2:3">
      <c r="C19" s="314"/>
    </row>
    <row r="20" spans="2:3">
      <c r="C20" s="314"/>
    </row>
    <row r="21" spans="2:3">
      <c r="C21" s="314"/>
    </row>
    <row r="22" spans="2:3">
      <c r="C22" s="314"/>
    </row>
    <row r="23" spans="2:3">
      <c r="C23" s="314"/>
    </row>
    <row r="24" spans="2:3">
      <c r="C24" s="314"/>
    </row>
    <row r="25" spans="2:3">
      <c r="C25" s="314"/>
    </row>
    <row r="26" spans="2:3">
      <c r="C26" s="314"/>
    </row>
    <row r="27" spans="2:3">
      <c r="C27" s="314"/>
    </row>
    <row r="28" spans="2:3">
      <c r="C28" s="314"/>
    </row>
    <row r="29" spans="2:3">
      <c r="C29" s="314"/>
    </row>
    <row r="30" spans="2:3">
      <c r="C30" s="314"/>
    </row>
    <row r="31" spans="2:3">
      <c r="C31" s="314"/>
    </row>
    <row r="32" spans="2:3">
      <c r="B32" s="315"/>
      <c r="C32" s="316"/>
    </row>
    <row r="33" spans="2:3">
      <c r="B33" s="315"/>
      <c r="C33" s="317"/>
    </row>
    <row r="34" spans="2:3">
      <c r="B34" s="318"/>
      <c r="C34" s="317"/>
    </row>
    <row r="35" spans="2:3">
      <c r="B35" s="99"/>
    </row>
    <row r="36" spans="2:3">
      <c r="B36" s="99"/>
    </row>
    <row r="37" spans="2:3">
      <c r="B37" s="319"/>
      <c r="C37" s="319"/>
    </row>
    <row r="38" spans="2:3">
      <c r="B38" s="315"/>
      <c r="C38" s="317"/>
    </row>
    <row r="39" spans="2:3">
      <c r="B39" s="315"/>
      <c r="C39" s="317"/>
    </row>
    <row r="40" spans="2:3">
      <c r="B40" s="315"/>
      <c r="C40" s="317"/>
    </row>
    <row r="41" spans="2:3">
      <c r="B41" s="315"/>
      <c r="C41" s="317"/>
    </row>
    <row r="42" spans="2:3">
      <c r="B42" s="315"/>
      <c r="C42" s="317"/>
    </row>
    <row r="43" spans="2:3">
      <c r="B43" s="99"/>
    </row>
    <row r="44" spans="2:3">
      <c r="B44" s="99"/>
    </row>
  </sheetData>
  <mergeCells count="2">
    <mergeCell ref="B1:F1"/>
    <mergeCell ref="B2:G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E29" sqref="E29"/>
    </sheetView>
  </sheetViews>
  <sheetFormatPr defaultRowHeight="15"/>
  <cols>
    <col min="1" max="1" width="20.140625" style="39" customWidth="1"/>
    <col min="2" max="2" width="19" style="39" customWidth="1"/>
    <col min="3" max="3" width="26.28515625" style="39" bestFit="1" customWidth="1"/>
    <col min="4" max="4" width="28.5703125" style="39" customWidth="1"/>
    <col min="5" max="5" width="23.7109375" style="39" customWidth="1"/>
    <col min="6" max="256" width="9.140625" style="39"/>
    <col min="257" max="257" width="20.140625" style="39" customWidth="1"/>
    <col min="258" max="258" width="19" style="39" customWidth="1"/>
    <col min="259" max="259" width="26.28515625" style="39" bestFit="1" customWidth="1"/>
    <col min="260" max="260" width="28.5703125" style="39" customWidth="1"/>
    <col min="261" max="261" width="23.7109375" style="39" customWidth="1"/>
    <col min="262" max="512" width="9.140625" style="39"/>
    <col min="513" max="513" width="20.140625" style="39" customWidth="1"/>
    <col min="514" max="514" width="19" style="39" customWidth="1"/>
    <col min="515" max="515" width="26.28515625" style="39" bestFit="1" customWidth="1"/>
    <col min="516" max="516" width="28.5703125" style="39" customWidth="1"/>
    <col min="517" max="517" width="23.7109375" style="39" customWidth="1"/>
    <col min="518" max="768" width="9.140625" style="39"/>
    <col min="769" max="769" width="20.140625" style="39" customWidth="1"/>
    <col min="770" max="770" width="19" style="39" customWidth="1"/>
    <col min="771" max="771" width="26.28515625" style="39" bestFit="1" customWidth="1"/>
    <col min="772" max="772" width="28.5703125" style="39" customWidth="1"/>
    <col min="773" max="773" width="23.7109375" style="39" customWidth="1"/>
    <col min="774" max="1024" width="9.140625" style="39"/>
    <col min="1025" max="1025" width="20.140625" style="39" customWidth="1"/>
    <col min="1026" max="1026" width="19" style="39" customWidth="1"/>
    <col min="1027" max="1027" width="26.28515625" style="39" bestFit="1" customWidth="1"/>
    <col min="1028" max="1028" width="28.5703125" style="39" customWidth="1"/>
    <col min="1029" max="1029" width="23.7109375" style="39" customWidth="1"/>
    <col min="1030" max="1280" width="9.140625" style="39"/>
    <col min="1281" max="1281" width="20.140625" style="39" customWidth="1"/>
    <col min="1282" max="1282" width="19" style="39" customWidth="1"/>
    <col min="1283" max="1283" width="26.28515625" style="39" bestFit="1" customWidth="1"/>
    <col min="1284" max="1284" width="28.5703125" style="39" customWidth="1"/>
    <col min="1285" max="1285" width="23.7109375" style="39" customWidth="1"/>
    <col min="1286" max="1536" width="9.140625" style="39"/>
    <col min="1537" max="1537" width="20.140625" style="39" customWidth="1"/>
    <col min="1538" max="1538" width="19" style="39" customWidth="1"/>
    <col min="1539" max="1539" width="26.28515625" style="39" bestFit="1" customWidth="1"/>
    <col min="1540" max="1540" width="28.5703125" style="39" customWidth="1"/>
    <col min="1541" max="1541" width="23.7109375" style="39" customWidth="1"/>
    <col min="1542" max="1792" width="9.140625" style="39"/>
    <col min="1793" max="1793" width="20.140625" style="39" customWidth="1"/>
    <col min="1794" max="1794" width="19" style="39" customWidth="1"/>
    <col min="1795" max="1795" width="26.28515625" style="39" bestFit="1" customWidth="1"/>
    <col min="1796" max="1796" width="28.5703125" style="39" customWidth="1"/>
    <col min="1797" max="1797" width="23.7109375" style="39" customWidth="1"/>
    <col min="1798" max="2048" width="9.140625" style="39"/>
    <col min="2049" max="2049" width="20.140625" style="39" customWidth="1"/>
    <col min="2050" max="2050" width="19" style="39" customWidth="1"/>
    <col min="2051" max="2051" width="26.28515625" style="39" bestFit="1" customWidth="1"/>
    <col min="2052" max="2052" width="28.5703125" style="39" customWidth="1"/>
    <col min="2053" max="2053" width="23.7109375" style="39" customWidth="1"/>
    <col min="2054" max="2304" width="9.140625" style="39"/>
    <col min="2305" max="2305" width="20.140625" style="39" customWidth="1"/>
    <col min="2306" max="2306" width="19" style="39" customWidth="1"/>
    <col min="2307" max="2307" width="26.28515625" style="39" bestFit="1" customWidth="1"/>
    <col min="2308" max="2308" width="28.5703125" style="39" customWidth="1"/>
    <col min="2309" max="2309" width="23.7109375" style="39" customWidth="1"/>
    <col min="2310" max="2560" width="9.140625" style="39"/>
    <col min="2561" max="2561" width="20.140625" style="39" customWidth="1"/>
    <col min="2562" max="2562" width="19" style="39" customWidth="1"/>
    <col min="2563" max="2563" width="26.28515625" style="39" bestFit="1" customWidth="1"/>
    <col min="2564" max="2564" width="28.5703125" style="39" customWidth="1"/>
    <col min="2565" max="2565" width="23.7109375" style="39" customWidth="1"/>
    <col min="2566" max="2816" width="9.140625" style="39"/>
    <col min="2817" max="2817" width="20.140625" style="39" customWidth="1"/>
    <col min="2818" max="2818" width="19" style="39" customWidth="1"/>
    <col min="2819" max="2819" width="26.28515625" style="39" bestFit="1" customWidth="1"/>
    <col min="2820" max="2820" width="28.5703125" style="39" customWidth="1"/>
    <col min="2821" max="2821" width="23.7109375" style="39" customWidth="1"/>
    <col min="2822" max="3072" width="9.140625" style="39"/>
    <col min="3073" max="3073" width="20.140625" style="39" customWidth="1"/>
    <col min="3074" max="3074" width="19" style="39" customWidth="1"/>
    <col min="3075" max="3075" width="26.28515625" style="39" bestFit="1" customWidth="1"/>
    <col min="3076" max="3076" width="28.5703125" style="39" customWidth="1"/>
    <col min="3077" max="3077" width="23.7109375" style="39" customWidth="1"/>
    <col min="3078" max="3328" width="9.140625" style="39"/>
    <col min="3329" max="3329" width="20.140625" style="39" customWidth="1"/>
    <col min="3330" max="3330" width="19" style="39" customWidth="1"/>
    <col min="3331" max="3331" width="26.28515625" style="39" bestFit="1" customWidth="1"/>
    <col min="3332" max="3332" width="28.5703125" style="39" customWidth="1"/>
    <col min="3333" max="3333" width="23.7109375" style="39" customWidth="1"/>
    <col min="3334" max="3584" width="9.140625" style="39"/>
    <col min="3585" max="3585" width="20.140625" style="39" customWidth="1"/>
    <col min="3586" max="3586" width="19" style="39" customWidth="1"/>
    <col min="3587" max="3587" width="26.28515625" style="39" bestFit="1" customWidth="1"/>
    <col min="3588" max="3588" width="28.5703125" style="39" customWidth="1"/>
    <col min="3589" max="3589" width="23.7109375" style="39" customWidth="1"/>
    <col min="3590" max="3840" width="9.140625" style="39"/>
    <col min="3841" max="3841" width="20.140625" style="39" customWidth="1"/>
    <col min="3842" max="3842" width="19" style="39" customWidth="1"/>
    <col min="3843" max="3843" width="26.28515625" style="39" bestFit="1" customWidth="1"/>
    <col min="3844" max="3844" width="28.5703125" style="39" customWidth="1"/>
    <col min="3845" max="3845" width="23.7109375" style="39" customWidth="1"/>
    <col min="3846" max="4096" width="9.140625" style="39"/>
    <col min="4097" max="4097" width="20.140625" style="39" customWidth="1"/>
    <col min="4098" max="4098" width="19" style="39" customWidth="1"/>
    <col min="4099" max="4099" width="26.28515625" style="39" bestFit="1" customWidth="1"/>
    <col min="4100" max="4100" width="28.5703125" style="39" customWidth="1"/>
    <col min="4101" max="4101" width="23.7109375" style="39" customWidth="1"/>
    <col min="4102" max="4352" width="9.140625" style="39"/>
    <col min="4353" max="4353" width="20.140625" style="39" customWidth="1"/>
    <col min="4354" max="4354" width="19" style="39" customWidth="1"/>
    <col min="4355" max="4355" width="26.28515625" style="39" bestFit="1" customWidth="1"/>
    <col min="4356" max="4356" width="28.5703125" style="39" customWidth="1"/>
    <col min="4357" max="4357" width="23.7109375" style="39" customWidth="1"/>
    <col min="4358" max="4608" width="9.140625" style="39"/>
    <col min="4609" max="4609" width="20.140625" style="39" customWidth="1"/>
    <col min="4610" max="4610" width="19" style="39" customWidth="1"/>
    <col min="4611" max="4611" width="26.28515625" style="39" bestFit="1" customWidth="1"/>
    <col min="4612" max="4612" width="28.5703125" style="39" customWidth="1"/>
    <col min="4613" max="4613" width="23.7109375" style="39" customWidth="1"/>
    <col min="4614" max="4864" width="9.140625" style="39"/>
    <col min="4865" max="4865" width="20.140625" style="39" customWidth="1"/>
    <col min="4866" max="4866" width="19" style="39" customWidth="1"/>
    <col min="4867" max="4867" width="26.28515625" style="39" bestFit="1" customWidth="1"/>
    <col min="4868" max="4868" width="28.5703125" style="39" customWidth="1"/>
    <col min="4869" max="4869" width="23.7109375" style="39" customWidth="1"/>
    <col min="4870" max="5120" width="9.140625" style="39"/>
    <col min="5121" max="5121" width="20.140625" style="39" customWidth="1"/>
    <col min="5122" max="5122" width="19" style="39" customWidth="1"/>
    <col min="5123" max="5123" width="26.28515625" style="39" bestFit="1" customWidth="1"/>
    <col min="5124" max="5124" width="28.5703125" style="39" customWidth="1"/>
    <col min="5125" max="5125" width="23.7109375" style="39" customWidth="1"/>
    <col min="5126" max="5376" width="9.140625" style="39"/>
    <col min="5377" max="5377" width="20.140625" style="39" customWidth="1"/>
    <col min="5378" max="5378" width="19" style="39" customWidth="1"/>
    <col min="5379" max="5379" width="26.28515625" style="39" bestFit="1" customWidth="1"/>
    <col min="5380" max="5380" width="28.5703125" style="39" customWidth="1"/>
    <col min="5381" max="5381" width="23.7109375" style="39" customWidth="1"/>
    <col min="5382" max="5632" width="9.140625" style="39"/>
    <col min="5633" max="5633" width="20.140625" style="39" customWidth="1"/>
    <col min="5634" max="5634" width="19" style="39" customWidth="1"/>
    <col min="5635" max="5635" width="26.28515625" style="39" bestFit="1" customWidth="1"/>
    <col min="5636" max="5636" width="28.5703125" style="39" customWidth="1"/>
    <col min="5637" max="5637" width="23.7109375" style="39" customWidth="1"/>
    <col min="5638" max="5888" width="9.140625" style="39"/>
    <col min="5889" max="5889" width="20.140625" style="39" customWidth="1"/>
    <col min="5890" max="5890" width="19" style="39" customWidth="1"/>
    <col min="5891" max="5891" width="26.28515625" style="39" bestFit="1" customWidth="1"/>
    <col min="5892" max="5892" width="28.5703125" style="39" customWidth="1"/>
    <col min="5893" max="5893" width="23.7109375" style="39" customWidth="1"/>
    <col min="5894" max="6144" width="9.140625" style="39"/>
    <col min="6145" max="6145" width="20.140625" style="39" customWidth="1"/>
    <col min="6146" max="6146" width="19" style="39" customWidth="1"/>
    <col min="6147" max="6147" width="26.28515625" style="39" bestFit="1" customWidth="1"/>
    <col min="6148" max="6148" width="28.5703125" style="39" customWidth="1"/>
    <col min="6149" max="6149" width="23.7109375" style="39" customWidth="1"/>
    <col min="6150" max="6400" width="9.140625" style="39"/>
    <col min="6401" max="6401" width="20.140625" style="39" customWidth="1"/>
    <col min="6402" max="6402" width="19" style="39" customWidth="1"/>
    <col min="6403" max="6403" width="26.28515625" style="39" bestFit="1" customWidth="1"/>
    <col min="6404" max="6404" width="28.5703125" style="39" customWidth="1"/>
    <col min="6405" max="6405" width="23.7109375" style="39" customWidth="1"/>
    <col min="6406" max="6656" width="9.140625" style="39"/>
    <col min="6657" max="6657" width="20.140625" style="39" customWidth="1"/>
    <col min="6658" max="6658" width="19" style="39" customWidth="1"/>
    <col min="6659" max="6659" width="26.28515625" style="39" bestFit="1" customWidth="1"/>
    <col min="6660" max="6660" width="28.5703125" style="39" customWidth="1"/>
    <col min="6661" max="6661" width="23.7109375" style="39" customWidth="1"/>
    <col min="6662" max="6912" width="9.140625" style="39"/>
    <col min="6913" max="6913" width="20.140625" style="39" customWidth="1"/>
    <col min="6914" max="6914" width="19" style="39" customWidth="1"/>
    <col min="6915" max="6915" width="26.28515625" style="39" bestFit="1" customWidth="1"/>
    <col min="6916" max="6916" width="28.5703125" style="39" customWidth="1"/>
    <col min="6917" max="6917" width="23.7109375" style="39" customWidth="1"/>
    <col min="6918" max="7168" width="9.140625" style="39"/>
    <col min="7169" max="7169" width="20.140625" style="39" customWidth="1"/>
    <col min="7170" max="7170" width="19" style="39" customWidth="1"/>
    <col min="7171" max="7171" width="26.28515625" style="39" bestFit="1" customWidth="1"/>
    <col min="7172" max="7172" width="28.5703125" style="39" customWidth="1"/>
    <col min="7173" max="7173" width="23.7109375" style="39" customWidth="1"/>
    <col min="7174" max="7424" width="9.140625" style="39"/>
    <col min="7425" max="7425" width="20.140625" style="39" customWidth="1"/>
    <col min="7426" max="7426" width="19" style="39" customWidth="1"/>
    <col min="7427" max="7427" width="26.28515625" style="39" bestFit="1" customWidth="1"/>
    <col min="7428" max="7428" width="28.5703125" style="39" customWidth="1"/>
    <col min="7429" max="7429" width="23.7109375" style="39" customWidth="1"/>
    <col min="7430" max="7680" width="9.140625" style="39"/>
    <col min="7681" max="7681" width="20.140625" style="39" customWidth="1"/>
    <col min="7682" max="7682" width="19" style="39" customWidth="1"/>
    <col min="7683" max="7683" width="26.28515625" style="39" bestFit="1" customWidth="1"/>
    <col min="7684" max="7684" width="28.5703125" style="39" customWidth="1"/>
    <col min="7685" max="7685" width="23.7109375" style="39" customWidth="1"/>
    <col min="7686" max="7936" width="9.140625" style="39"/>
    <col min="7937" max="7937" width="20.140625" style="39" customWidth="1"/>
    <col min="7938" max="7938" width="19" style="39" customWidth="1"/>
    <col min="7939" max="7939" width="26.28515625" style="39" bestFit="1" customWidth="1"/>
    <col min="7940" max="7940" width="28.5703125" style="39" customWidth="1"/>
    <col min="7941" max="7941" width="23.7109375" style="39" customWidth="1"/>
    <col min="7942" max="8192" width="9.140625" style="39"/>
    <col min="8193" max="8193" width="20.140625" style="39" customWidth="1"/>
    <col min="8194" max="8194" width="19" style="39" customWidth="1"/>
    <col min="8195" max="8195" width="26.28515625" style="39" bestFit="1" customWidth="1"/>
    <col min="8196" max="8196" width="28.5703125" style="39" customWidth="1"/>
    <col min="8197" max="8197" width="23.7109375" style="39" customWidth="1"/>
    <col min="8198" max="8448" width="9.140625" style="39"/>
    <col min="8449" max="8449" width="20.140625" style="39" customWidth="1"/>
    <col min="8450" max="8450" width="19" style="39" customWidth="1"/>
    <col min="8451" max="8451" width="26.28515625" style="39" bestFit="1" customWidth="1"/>
    <col min="8452" max="8452" width="28.5703125" style="39" customWidth="1"/>
    <col min="8453" max="8453" width="23.7109375" style="39" customWidth="1"/>
    <col min="8454" max="8704" width="9.140625" style="39"/>
    <col min="8705" max="8705" width="20.140625" style="39" customWidth="1"/>
    <col min="8706" max="8706" width="19" style="39" customWidth="1"/>
    <col min="8707" max="8707" width="26.28515625" style="39" bestFit="1" customWidth="1"/>
    <col min="8708" max="8708" width="28.5703125" style="39" customWidth="1"/>
    <col min="8709" max="8709" width="23.7109375" style="39" customWidth="1"/>
    <col min="8710" max="8960" width="9.140625" style="39"/>
    <col min="8961" max="8961" width="20.140625" style="39" customWidth="1"/>
    <col min="8962" max="8962" width="19" style="39" customWidth="1"/>
    <col min="8963" max="8963" width="26.28515625" style="39" bestFit="1" customWidth="1"/>
    <col min="8964" max="8964" width="28.5703125" style="39" customWidth="1"/>
    <col min="8965" max="8965" width="23.7109375" style="39" customWidth="1"/>
    <col min="8966" max="9216" width="9.140625" style="39"/>
    <col min="9217" max="9217" width="20.140625" style="39" customWidth="1"/>
    <col min="9218" max="9218" width="19" style="39" customWidth="1"/>
    <col min="9219" max="9219" width="26.28515625" style="39" bestFit="1" customWidth="1"/>
    <col min="9220" max="9220" width="28.5703125" style="39" customWidth="1"/>
    <col min="9221" max="9221" width="23.7109375" style="39" customWidth="1"/>
    <col min="9222" max="9472" width="9.140625" style="39"/>
    <col min="9473" max="9473" width="20.140625" style="39" customWidth="1"/>
    <col min="9474" max="9474" width="19" style="39" customWidth="1"/>
    <col min="9475" max="9475" width="26.28515625" style="39" bestFit="1" customWidth="1"/>
    <col min="9476" max="9476" width="28.5703125" style="39" customWidth="1"/>
    <col min="9477" max="9477" width="23.7109375" style="39" customWidth="1"/>
    <col min="9478" max="9728" width="9.140625" style="39"/>
    <col min="9729" max="9729" width="20.140625" style="39" customWidth="1"/>
    <col min="9730" max="9730" width="19" style="39" customWidth="1"/>
    <col min="9731" max="9731" width="26.28515625" style="39" bestFit="1" customWidth="1"/>
    <col min="9732" max="9732" width="28.5703125" style="39" customWidth="1"/>
    <col min="9733" max="9733" width="23.7109375" style="39" customWidth="1"/>
    <col min="9734" max="9984" width="9.140625" style="39"/>
    <col min="9985" max="9985" width="20.140625" style="39" customWidth="1"/>
    <col min="9986" max="9986" width="19" style="39" customWidth="1"/>
    <col min="9987" max="9987" width="26.28515625" style="39" bestFit="1" customWidth="1"/>
    <col min="9988" max="9988" width="28.5703125" style="39" customWidth="1"/>
    <col min="9989" max="9989" width="23.7109375" style="39" customWidth="1"/>
    <col min="9990" max="10240" width="9.140625" style="39"/>
    <col min="10241" max="10241" width="20.140625" style="39" customWidth="1"/>
    <col min="10242" max="10242" width="19" style="39" customWidth="1"/>
    <col min="10243" max="10243" width="26.28515625" style="39" bestFit="1" customWidth="1"/>
    <col min="10244" max="10244" width="28.5703125" style="39" customWidth="1"/>
    <col min="10245" max="10245" width="23.7109375" style="39" customWidth="1"/>
    <col min="10246" max="10496" width="9.140625" style="39"/>
    <col min="10497" max="10497" width="20.140625" style="39" customWidth="1"/>
    <col min="10498" max="10498" width="19" style="39" customWidth="1"/>
    <col min="10499" max="10499" width="26.28515625" style="39" bestFit="1" customWidth="1"/>
    <col min="10500" max="10500" width="28.5703125" style="39" customWidth="1"/>
    <col min="10501" max="10501" width="23.7109375" style="39" customWidth="1"/>
    <col min="10502" max="10752" width="9.140625" style="39"/>
    <col min="10753" max="10753" width="20.140625" style="39" customWidth="1"/>
    <col min="10754" max="10754" width="19" style="39" customWidth="1"/>
    <col min="10755" max="10755" width="26.28515625" style="39" bestFit="1" customWidth="1"/>
    <col min="10756" max="10756" width="28.5703125" style="39" customWidth="1"/>
    <col min="10757" max="10757" width="23.7109375" style="39" customWidth="1"/>
    <col min="10758" max="11008" width="9.140625" style="39"/>
    <col min="11009" max="11009" width="20.140625" style="39" customWidth="1"/>
    <col min="11010" max="11010" width="19" style="39" customWidth="1"/>
    <col min="11011" max="11011" width="26.28515625" style="39" bestFit="1" customWidth="1"/>
    <col min="11012" max="11012" width="28.5703125" style="39" customWidth="1"/>
    <col min="11013" max="11013" width="23.7109375" style="39" customWidth="1"/>
    <col min="11014" max="11264" width="9.140625" style="39"/>
    <col min="11265" max="11265" width="20.140625" style="39" customWidth="1"/>
    <col min="11266" max="11266" width="19" style="39" customWidth="1"/>
    <col min="11267" max="11267" width="26.28515625" style="39" bestFit="1" customWidth="1"/>
    <col min="11268" max="11268" width="28.5703125" style="39" customWidth="1"/>
    <col min="11269" max="11269" width="23.7109375" style="39" customWidth="1"/>
    <col min="11270" max="11520" width="9.140625" style="39"/>
    <col min="11521" max="11521" width="20.140625" style="39" customWidth="1"/>
    <col min="11522" max="11522" width="19" style="39" customWidth="1"/>
    <col min="11523" max="11523" width="26.28515625" style="39" bestFit="1" customWidth="1"/>
    <col min="11524" max="11524" width="28.5703125" style="39" customWidth="1"/>
    <col min="11525" max="11525" width="23.7109375" style="39" customWidth="1"/>
    <col min="11526" max="11776" width="9.140625" style="39"/>
    <col min="11777" max="11777" width="20.140625" style="39" customWidth="1"/>
    <col min="11778" max="11778" width="19" style="39" customWidth="1"/>
    <col min="11779" max="11779" width="26.28515625" style="39" bestFit="1" customWidth="1"/>
    <col min="11780" max="11780" width="28.5703125" style="39" customWidth="1"/>
    <col min="11781" max="11781" width="23.7109375" style="39" customWidth="1"/>
    <col min="11782" max="12032" width="9.140625" style="39"/>
    <col min="12033" max="12033" width="20.140625" style="39" customWidth="1"/>
    <col min="12034" max="12034" width="19" style="39" customWidth="1"/>
    <col min="12035" max="12035" width="26.28515625" style="39" bestFit="1" customWidth="1"/>
    <col min="12036" max="12036" width="28.5703125" style="39" customWidth="1"/>
    <col min="12037" max="12037" width="23.7109375" style="39" customWidth="1"/>
    <col min="12038" max="12288" width="9.140625" style="39"/>
    <col min="12289" max="12289" width="20.140625" style="39" customWidth="1"/>
    <col min="12290" max="12290" width="19" style="39" customWidth="1"/>
    <col min="12291" max="12291" width="26.28515625" style="39" bestFit="1" customWidth="1"/>
    <col min="12292" max="12292" width="28.5703125" style="39" customWidth="1"/>
    <col min="12293" max="12293" width="23.7109375" style="39" customWidth="1"/>
    <col min="12294" max="12544" width="9.140625" style="39"/>
    <col min="12545" max="12545" width="20.140625" style="39" customWidth="1"/>
    <col min="12546" max="12546" width="19" style="39" customWidth="1"/>
    <col min="12547" max="12547" width="26.28515625" style="39" bestFit="1" customWidth="1"/>
    <col min="12548" max="12548" width="28.5703125" style="39" customWidth="1"/>
    <col min="12549" max="12549" width="23.7109375" style="39" customWidth="1"/>
    <col min="12550" max="12800" width="9.140625" style="39"/>
    <col min="12801" max="12801" width="20.140625" style="39" customWidth="1"/>
    <col min="12802" max="12802" width="19" style="39" customWidth="1"/>
    <col min="12803" max="12803" width="26.28515625" style="39" bestFit="1" customWidth="1"/>
    <col min="12804" max="12804" width="28.5703125" style="39" customWidth="1"/>
    <col min="12805" max="12805" width="23.7109375" style="39" customWidth="1"/>
    <col min="12806" max="13056" width="9.140625" style="39"/>
    <col min="13057" max="13057" width="20.140625" style="39" customWidth="1"/>
    <col min="13058" max="13058" width="19" style="39" customWidth="1"/>
    <col min="13059" max="13059" width="26.28515625" style="39" bestFit="1" customWidth="1"/>
    <col min="13060" max="13060" width="28.5703125" style="39" customWidth="1"/>
    <col min="13061" max="13061" width="23.7109375" style="39" customWidth="1"/>
    <col min="13062" max="13312" width="9.140625" style="39"/>
    <col min="13313" max="13313" width="20.140625" style="39" customWidth="1"/>
    <col min="13314" max="13314" width="19" style="39" customWidth="1"/>
    <col min="13315" max="13315" width="26.28515625" style="39" bestFit="1" customWidth="1"/>
    <col min="13316" max="13316" width="28.5703125" style="39" customWidth="1"/>
    <col min="13317" max="13317" width="23.7109375" style="39" customWidth="1"/>
    <col min="13318" max="13568" width="9.140625" style="39"/>
    <col min="13569" max="13569" width="20.140625" style="39" customWidth="1"/>
    <col min="13570" max="13570" width="19" style="39" customWidth="1"/>
    <col min="13571" max="13571" width="26.28515625" style="39" bestFit="1" customWidth="1"/>
    <col min="13572" max="13572" width="28.5703125" style="39" customWidth="1"/>
    <col min="13573" max="13573" width="23.7109375" style="39" customWidth="1"/>
    <col min="13574" max="13824" width="9.140625" style="39"/>
    <col min="13825" max="13825" width="20.140625" style="39" customWidth="1"/>
    <col min="13826" max="13826" width="19" style="39" customWidth="1"/>
    <col min="13827" max="13827" width="26.28515625" style="39" bestFit="1" customWidth="1"/>
    <col min="13828" max="13828" width="28.5703125" style="39" customWidth="1"/>
    <col min="13829" max="13829" width="23.7109375" style="39" customWidth="1"/>
    <col min="13830" max="14080" width="9.140625" style="39"/>
    <col min="14081" max="14081" width="20.140625" style="39" customWidth="1"/>
    <col min="14082" max="14082" width="19" style="39" customWidth="1"/>
    <col min="14083" max="14083" width="26.28515625" style="39" bestFit="1" customWidth="1"/>
    <col min="14084" max="14084" width="28.5703125" style="39" customWidth="1"/>
    <col min="14085" max="14085" width="23.7109375" style="39" customWidth="1"/>
    <col min="14086" max="14336" width="9.140625" style="39"/>
    <col min="14337" max="14337" width="20.140625" style="39" customWidth="1"/>
    <col min="14338" max="14338" width="19" style="39" customWidth="1"/>
    <col min="14339" max="14339" width="26.28515625" style="39" bestFit="1" customWidth="1"/>
    <col min="14340" max="14340" width="28.5703125" style="39" customWidth="1"/>
    <col min="14341" max="14341" width="23.7109375" style="39" customWidth="1"/>
    <col min="14342" max="14592" width="9.140625" style="39"/>
    <col min="14593" max="14593" width="20.140625" style="39" customWidth="1"/>
    <col min="14594" max="14594" width="19" style="39" customWidth="1"/>
    <col min="14595" max="14595" width="26.28515625" style="39" bestFit="1" customWidth="1"/>
    <col min="14596" max="14596" width="28.5703125" style="39" customWidth="1"/>
    <col min="14597" max="14597" width="23.7109375" style="39" customWidth="1"/>
    <col min="14598" max="14848" width="9.140625" style="39"/>
    <col min="14849" max="14849" width="20.140625" style="39" customWidth="1"/>
    <col min="14850" max="14850" width="19" style="39" customWidth="1"/>
    <col min="14851" max="14851" width="26.28515625" style="39" bestFit="1" customWidth="1"/>
    <col min="14852" max="14852" width="28.5703125" style="39" customWidth="1"/>
    <col min="14853" max="14853" width="23.7109375" style="39" customWidth="1"/>
    <col min="14854" max="15104" width="9.140625" style="39"/>
    <col min="15105" max="15105" width="20.140625" style="39" customWidth="1"/>
    <col min="15106" max="15106" width="19" style="39" customWidth="1"/>
    <col min="15107" max="15107" width="26.28515625" style="39" bestFit="1" customWidth="1"/>
    <col min="15108" max="15108" width="28.5703125" style="39" customWidth="1"/>
    <col min="15109" max="15109" width="23.7109375" style="39" customWidth="1"/>
    <col min="15110" max="15360" width="9.140625" style="39"/>
    <col min="15361" max="15361" width="20.140625" style="39" customWidth="1"/>
    <col min="15362" max="15362" width="19" style="39" customWidth="1"/>
    <col min="15363" max="15363" width="26.28515625" style="39" bestFit="1" customWidth="1"/>
    <col min="15364" max="15364" width="28.5703125" style="39" customWidth="1"/>
    <col min="15365" max="15365" width="23.7109375" style="39" customWidth="1"/>
    <col min="15366" max="15616" width="9.140625" style="39"/>
    <col min="15617" max="15617" width="20.140625" style="39" customWidth="1"/>
    <col min="15618" max="15618" width="19" style="39" customWidth="1"/>
    <col min="15619" max="15619" width="26.28515625" style="39" bestFit="1" customWidth="1"/>
    <col min="15620" max="15620" width="28.5703125" style="39" customWidth="1"/>
    <col min="15621" max="15621" width="23.7109375" style="39" customWidth="1"/>
    <col min="15622" max="15872" width="9.140625" style="39"/>
    <col min="15873" max="15873" width="20.140625" style="39" customWidth="1"/>
    <col min="15874" max="15874" width="19" style="39" customWidth="1"/>
    <col min="15875" max="15875" width="26.28515625" style="39" bestFit="1" customWidth="1"/>
    <col min="15876" max="15876" width="28.5703125" style="39" customWidth="1"/>
    <col min="15877" max="15877" width="23.7109375" style="39" customWidth="1"/>
    <col min="15878" max="16128" width="9.140625" style="39"/>
    <col min="16129" max="16129" width="20.140625" style="39" customWidth="1"/>
    <col min="16130" max="16130" width="19" style="39" customWidth="1"/>
    <col min="16131" max="16131" width="26.28515625" style="39" bestFit="1" customWidth="1"/>
    <col min="16132" max="16132" width="28.5703125" style="39" customWidth="1"/>
    <col min="16133" max="16133" width="23.7109375" style="39" customWidth="1"/>
    <col min="16134" max="16384" width="9.140625" style="39"/>
  </cols>
  <sheetData>
    <row r="1" spans="1:5">
      <c r="A1" s="577" t="s">
        <v>32</v>
      </c>
      <c r="B1" s="577"/>
      <c r="C1" s="577"/>
      <c r="D1" s="577"/>
      <c r="E1" s="577"/>
    </row>
    <row r="2" spans="1:5">
      <c r="A2" s="40" t="s">
        <v>33</v>
      </c>
      <c r="B2" s="40"/>
      <c r="C2" s="40"/>
      <c r="D2" s="41"/>
      <c r="E2" s="42" t="s">
        <v>34</v>
      </c>
    </row>
    <row r="3" spans="1:5">
      <c r="A3" s="43"/>
      <c r="B3" s="578" t="s">
        <v>35</v>
      </c>
      <c r="C3" s="579"/>
      <c r="D3" s="44" t="s">
        <v>35</v>
      </c>
      <c r="E3" s="45"/>
    </row>
    <row r="4" spans="1:5">
      <c r="A4" s="46" t="s">
        <v>36</v>
      </c>
      <c r="B4" s="580" t="s">
        <v>37</v>
      </c>
      <c r="C4" s="581"/>
      <c r="D4" s="47" t="s">
        <v>38</v>
      </c>
      <c r="E4" s="46" t="s">
        <v>39</v>
      </c>
    </row>
    <row r="5" spans="1:5">
      <c r="A5" s="48"/>
      <c r="B5" s="49" t="s">
        <v>40</v>
      </c>
      <c r="C5" s="49" t="s">
        <v>41</v>
      </c>
      <c r="D5" s="47"/>
      <c r="E5" s="47"/>
    </row>
    <row r="6" spans="1:5">
      <c r="A6" s="50"/>
      <c r="B6" s="51"/>
      <c r="C6" s="51" t="s">
        <v>42</v>
      </c>
      <c r="D6" s="51"/>
      <c r="E6" s="51"/>
    </row>
    <row r="7" spans="1:5">
      <c r="A7" s="52">
        <v>2007</v>
      </c>
      <c r="B7" s="53">
        <v>2838275</v>
      </c>
      <c r="C7" s="54">
        <v>9680</v>
      </c>
      <c r="D7" s="53">
        <v>361638</v>
      </c>
      <c r="E7" s="55">
        <v>3199913</v>
      </c>
    </row>
    <row r="8" spans="1:5">
      <c r="A8" s="56">
        <v>2008</v>
      </c>
      <c r="B8" s="57">
        <v>2735910</v>
      </c>
      <c r="C8" s="58">
        <v>9015</v>
      </c>
      <c r="D8" s="57">
        <v>337358</v>
      </c>
      <c r="E8" s="59">
        <v>3073268</v>
      </c>
    </row>
    <row r="9" spans="1:5">
      <c r="A9" s="56">
        <v>2009</v>
      </c>
      <c r="B9" s="57">
        <v>2705332.5867699999</v>
      </c>
      <c r="C9" s="58">
        <v>667.43677000000002</v>
      </c>
      <c r="D9" s="57">
        <v>304126.69576999999</v>
      </c>
      <c r="E9" s="59">
        <v>3009459.28254</v>
      </c>
    </row>
    <row r="10" spans="1:5">
      <c r="A10" s="56">
        <v>2010</v>
      </c>
      <c r="B10" s="57">
        <v>3652449.7228999999</v>
      </c>
      <c r="C10" s="58">
        <v>0</v>
      </c>
      <c r="D10" s="57">
        <v>281708.0993</v>
      </c>
      <c r="E10" s="59">
        <v>3934157.8221999998</v>
      </c>
    </row>
    <row r="11" spans="1:5">
      <c r="A11" s="56">
        <v>2011</v>
      </c>
      <c r="B11" s="57">
        <v>4220461.1259000003</v>
      </c>
      <c r="C11" s="58">
        <v>0</v>
      </c>
      <c r="D11" s="57">
        <v>252515.42373000001</v>
      </c>
      <c r="E11" s="59">
        <v>4472976.5496300003</v>
      </c>
    </row>
    <row r="12" spans="1:5">
      <c r="A12" s="56">
        <v>2012</v>
      </c>
      <c r="B12" s="60">
        <v>4763355</v>
      </c>
      <c r="C12" s="58">
        <v>0</v>
      </c>
      <c r="D12" s="60">
        <v>217621</v>
      </c>
      <c r="E12" s="59">
        <v>4980976</v>
      </c>
    </row>
    <row r="13" spans="1:5">
      <c r="A13" s="56">
        <v>2013</v>
      </c>
      <c r="B13" s="60">
        <v>6108194.8644500002</v>
      </c>
      <c r="C13" s="58">
        <v>0</v>
      </c>
      <c r="D13" s="60">
        <v>181454.44320000001</v>
      </c>
      <c r="E13" s="59">
        <v>6289649.3076499999</v>
      </c>
    </row>
    <row r="14" spans="1:5">
      <c r="A14" s="56">
        <v>2014</v>
      </c>
      <c r="B14" s="60">
        <v>8091944.2034499999</v>
      </c>
      <c r="C14" s="58">
        <v>0</v>
      </c>
      <c r="D14" s="60">
        <v>159809.74699000001</v>
      </c>
      <c r="E14" s="59">
        <v>8251753.9504399998</v>
      </c>
    </row>
    <row r="15" spans="1:5">
      <c r="A15" s="56">
        <v>2015</v>
      </c>
      <c r="B15" s="60">
        <v>7148729.2904500002</v>
      </c>
      <c r="C15" s="58">
        <v>0</v>
      </c>
      <c r="D15" s="60">
        <v>134553.61549</v>
      </c>
      <c r="E15" s="59">
        <v>7283282.90594</v>
      </c>
    </row>
    <row r="16" spans="1:5">
      <c r="A16" s="56">
        <v>2016</v>
      </c>
      <c r="B16" s="60">
        <v>6621983.3611500002</v>
      </c>
      <c r="C16" s="58">
        <v>0</v>
      </c>
      <c r="D16" s="60">
        <v>102581.96979</v>
      </c>
      <c r="E16" s="59">
        <v>6724565.3309400007</v>
      </c>
    </row>
    <row r="17" spans="1:5">
      <c r="A17" s="61" t="s">
        <v>388</v>
      </c>
      <c r="B17" s="62">
        <v>6278231.0499999998</v>
      </c>
      <c r="C17" s="63">
        <v>0</v>
      </c>
      <c r="D17" s="62">
        <v>66077.56</v>
      </c>
      <c r="E17" s="64">
        <v>6344308.6099999994</v>
      </c>
    </row>
    <row r="18" spans="1:5">
      <c r="A18" s="65" t="s">
        <v>43</v>
      </c>
      <c r="B18" s="66"/>
      <c r="C18" s="66"/>
      <c r="D18" s="67"/>
      <c r="E18" s="66"/>
    </row>
    <row r="19" spans="1:5">
      <c r="A19" s="41" t="s">
        <v>44</v>
      </c>
      <c r="B19" s="66"/>
      <c r="C19" s="66"/>
      <c r="D19" s="66"/>
      <c r="E19" s="41"/>
    </row>
    <row r="20" spans="1:5">
      <c r="A20" s="41" t="s">
        <v>45</v>
      </c>
      <c r="B20" s="66"/>
      <c r="C20" s="66"/>
      <c r="D20" s="41"/>
      <c r="E20" s="68"/>
    </row>
  </sheetData>
  <mergeCells count="3">
    <mergeCell ref="A1:E1"/>
    <mergeCell ref="B3:C3"/>
    <mergeCell ref="B4:C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opLeftCell="A13" workbookViewId="0">
      <selection activeCell="E29" sqref="E29"/>
    </sheetView>
  </sheetViews>
  <sheetFormatPr defaultRowHeight="15"/>
  <cols>
    <col min="1" max="1" width="16.140625" customWidth="1"/>
    <col min="2" max="2" width="12.28515625" customWidth="1"/>
    <col min="3" max="3" width="14" customWidth="1"/>
    <col min="4" max="4" width="19.85546875" customWidth="1"/>
    <col min="5" max="5" width="12.5703125" customWidth="1"/>
    <col min="6" max="6" width="14.28515625" customWidth="1"/>
    <col min="257" max="257" width="16.140625" customWidth="1"/>
    <col min="258" max="258" width="12.28515625" customWidth="1"/>
    <col min="259" max="259" width="14" customWidth="1"/>
    <col min="260" max="260" width="19.85546875" customWidth="1"/>
    <col min="261" max="261" width="12.5703125" customWidth="1"/>
    <col min="262" max="262" width="14.28515625" customWidth="1"/>
    <col min="513" max="513" width="16.140625" customWidth="1"/>
    <col min="514" max="514" width="12.28515625" customWidth="1"/>
    <col min="515" max="515" width="14" customWidth="1"/>
    <col min="516" max="516" width="19.85546875" customWidth="1"/>
    <col min="517" max="517" width="12.5703125" customWidth="1"/>
    <col min="518" max="518" width="14.28515625" customWidth="1"/>
    <col min="769" max="769" width="16.140625" customWidth="1"/>
    <col min="770" max="770" width="12.28515625" customWidth="1"/>
    <col min="771" max="771" width="14" customWidth="1"/>
    <col min="772" max="772" width="19.85546875" customWidth="1"/>
    <col min="773" max="773" width="12.5703125" customWidth="1"/>
    <col min="774" max="774" width="14.28515625" customWidth="1"/>
    <col min="1025" max="1025" width="16.140625" customWidth="1"/>
    <col min="1026" max="1026" width="12.28515625" customWidth="1"/>
    <col min="1027" max="1027" width="14" customWidth="1"/>
    <col min="1028" max="1028" width="19.85546875" customWidth="1"/>
    <col min="1029" max="1029" width="12.5703125" customWidth="1"/>
    <col min="1030" max="1030" width="14.28515625" customWidth="1"/>
    <col min="1281" max="1281" width="16.140625" customWidth="1"/>
    <col min="1282" max="1282" width="12.28515625" customWidth="1"/>
    <col min="1283" max="1283" width="14" customWidth="1"/>
    <col min="1284" max="1284" width="19.85546875" customWidth="1"/>
    <col min="1285" max="1285" width="12.5703125" customWidth="1"/>
    <col min="1286" max="1286" width="14.28515625" customWidth="1"/>
    <col min="1537" max="1537" width="16.140625" customWidth="1"/>
    <col min="1538" max="1538" width="12.28515625" customWidth="1"/>
    <col min="1539" max="1539" width="14" customWidth="1"/>
    <col min="1540" max="1540" width="19.85546875" customWidth="1"/>
    <col min="1541" max="1541" width="12.5703125" customWidth="1"/>
    <col min="1542" max="1542" width="14.28515625" customWidth="1"/>
    <col min="1793" max="1793" width="16.140625" customWidth="1"/>
    <col min="1794" max="1794" width="12.28515625" customWidth="1"/>
    <col min="1795" max="1795" width="14" customWidth="1"/>
    <col min="1796" max="1796" width="19.85546875" customWidth="1"/>
    <col min="1797" max="1797" width="12.5703125" customWidth="1"/>
    <col min="1798" max="1798" width="14.28515625" customWidth="1"/>
    <col min="2049" max="2049" width="16.140625" customWidth="1"/>
    <col min="2050" max="2050" width="12.28515625" customWidth="1"/>
    <col min="2051" max="2051" width="14" customWidth="1"/>
    <col min="2052" max="2052" width="19.85546875" customWidth="1"/>
    <col min="2053" max="2053" width="12.5703125" customWidth="1"/>
    <col min="2054" max="2054" width="14.28515625" customWidth="1"/>
    <col min="2305" max="2305" width="16.140625" customWidth="1"/>
    <col min="2306" max="2306" width="12.28515625" customWidth="1"/>
    <col min="2307" max="2307" width="14" customWidth="1"/>
    <col min="2308" max="2308" width="19.85546875" customWidth="1"/>
    <col min="2309" max="2309" width="12.5703125" customWidth="1"/>
    <col min="2310" max="2310" width="14.28515625" customWidth="1"/>
    <col min="2561" max="2561" width="16.140625" customWidth="1"/>
    <col min="2562" max="2562" width="12.28515625" customWidth="1"/>
    <col min="2563" max="2563" width="14" customWidth="1"/>
    <col min="2564" max="2564" width="19.85546875" customWidth="1"/>
    <col min="2565" max="2565" width="12.5703125" customWidth="1"/>
    <col min="2566" max="2566" width="14.28515625" customWidth="1"/>
    <col min="2817" max="2817" width="16.140625" customWidth="1"/>
    <col min="2818" max="2818" width="12.28515625" customWidth="1"/>
    <col min="2819" max="2819" width="14" customWidth="1"/>
    <col min="2820" max="2820" width="19.85546875" customWidth="1"/>
    <col min="2821" max="2821" width="12.5703125" customWidth="1"/>
    <col min="2822" max="2822" width="14.28515625" customWidth="1"/>
    <col min="3073" max="3073" width="16.140625" customWidth="1"/>
    <col min="3074" max="3074" width="12.28515625" customWidth="1"/>
    <col min="3075" max="3075" width="14" customWidth="1"/>
    <col min="3076" max="3076" width="19.85546875" customWidth="1"/>
    <col min="3077" max="3077" width="12.5703125" customWidth="1"/>
    <col min="3078" max="3078" width="14.28515625" customWidth="1"/>
    <col min="3329" max="3329" width="16.140625" customWidth="1"/>
    <col min="3330" max="3330" width="12.28515625" customWidth="1"/>
    <col min="3331" max="3331" width="14" customWidth="1"/>
    <col min="3332" max="3332" width="19.85546875" customWidth="1"/>
    <col min="3333" max="3333" width="12.5703125" customWidth="1"/>
    <col min="3334" max="3334" width="14.28515625" customWidth="1"/>
    <col min="3585" max="3585" width="16.140625" customWidth="1"/>
    <col min="3586" max="3586" width="12.28515625" customWidth="1"/>
    <col min="3587" max="3587" width="14" customWidth="1"/>
    <col min="3588" max="3588" width="19.85546875" customWidth="1"/>
    <col min="3589" max="3589" width="12.5703125" customWidth="1"/>
    <col min="3590" max="3590" width="14.28515625" customWidth="1"/>
    <col min="3841" max="3841" width="16.140625" customWidth="1"/>
    <col min="3842" max="3842" width="12.28515625" customWidth="1"/>
    <col min="3843" max="3843" width="14" customWidth="1"/>
    <col min="3844" max="3844" width="19.85546875" customWidth="1"/>
    <col min="3845" max="3845" width="12.5703125" customWidth="1"/>
    <col min="3846" max="3846" width="14.28515625" customWidth="1"/>
    <col min="4097" max="4097" width="16.140625" customWidth="1"/>
    <col min="4098" max="4098" width="12.28515625" customWidth="1"/>
    <col min="4099" max="4099" width="14" customWidth="1"/>
    <col min="4100" max="4100" width="19.85546875" customWidth="1"/>
    <col min="4101" max="4101" width="12.5703125" customWidth="1"/>
    <col min="4102" max="4102" width="14.28515625" customWidth="1"/>
    <col min="4353" max="4353" width="16.140625" customWidth="1"/>
    <col min="4354" max="4354" width="12.28515625" customWidth="1"/>
    <col min="4355" max="4355" width="14" customWidth="1"/>
    <col min="4356" max="4356" width="19.85546875" customWidth="1"/>
    <col min="4357" max="4357" width="12.5703125" customWidth="1"/>
    <col min="4358" max="4358" width="14.28515625" customWidth="1"/>
    <col min="4609" max="4609" width="16.140625" customWidth="1"/>
    <col min="4610" max="4610" width="12.28515625" customWidth="1"/>
    <col min="4611" max="4611" width="14" customWidth="1"/>
    <col min="4612" max="4612" width="19.85546875" customWidth="1"/>
    <col min="4613" max="4613" width="12.5703125" customWidth="1"/>
    <col min="4614" max="4614" width="14.28515625" customWidth="1"/>
    <col min="4865" max="4865" width="16.140625" customWidth="1"/>
    <col min="4866" max="4866" width="12.28515625" customWidth="1"/>
    <col min="4867" max="4867" width="14" customWidth="1"/>
    <col min="4868" max="4868" width="19.85546875" customWidth="1"/>
    <col min="4869" max="4869" width="12.5703125" customWidth="1"/>
    <col min="4870" max="4870" width="14.28515625" customWidth="1"/>
    <col min="5121" max="5121" width="16.140625" customWidth="1"/>
    <col min="5122" max="5122" width="12.28515625" customWidth="1"/>
    <col min="5123" max="5123" width="14" customWidth="1"/>
    <col min="5124" max="5124" width="19.85546875" customWidth="1"/>
    <col min="5125" max="5125" width="12.5703125" customWidth="1"/>
    <col min="5126" max="5126" width="14.28515625" customWidth="1"/>
    <col min="5377" max="5377" width="16.140625" customWidth="1"/>
    <col min="5378" max="5378" width="12.28515625" customWidth="1"/>
    <col min="5379" max="5379" width="14" customWidth="1"/>
    <col min="5380" max="5380" width="19.85546875" customWidth="1"/>
    <col min="5381" max="5381" width="12.5703125" customWidth="1"/>
    <col min="5382" max="5382" width="14.28515625" customWidth="1"/>
    <col min="5633" max="5633" width="16.140625" customWidth="1"/>
    <col min="5634" max="5634" width="12.28515625" customWidth="1"/>
    <col min="5635" max="5635" width="14" customWidth="1"/>
    <col min="5636" max="5636" width="19.85546875" customWidth="1"/>
    <col min="5637" max="5637" width="12.5703125" customWidth="1"/>
    <col min="5638" max="5638" width="14.28515625" customWidth="1"/>
    <col min="5889" max="5889" width="16.140625" customWidth="1"/>
    <col min="5890" max="5890" width="12.28515625" customWidth="1"/>
    <col min="5891" max="5891" width="14" customWidth="1"/>
    <col min="5892" max="5892" width="19.85546875" customWidth="1"/>
    <col min="5893" max="5893" width="12.5703125" customWidth="1"/>
    <col min="5894" max="5894" width="14.28515625" customWidth="1"/>
    <col min="6145" max="6145" width="16.140625" customWidth="1"/>
    <col min="6146" max="6146" width="12.28515625" customWidth="1"/>
    <col min="6147" max="6147" width="14" customWidth="1"/>
    <col min="6148" max="6148" width="19.85546875" customWidth="1"/>
    <col min="6149" max="6149" width="12.5703125" customWidth="1"/>
    <col min="6150" max="6150" width="14.28515625" customWidth="1"/>
    <col min="6401" max="6401" width="16.140625" customWidth="1"/>
    <col min="6402" max="6402" width="12.28515625" customWidth="1"/>
    <col min="6403" max="6403" width="14" customWidth="1"/>
    <col min="6404" max="6404" width="19.85546875" customWidth="1"/>
    <col min="6405" max="6405" width="12.5703125" customWidth="1"/>
    <col min="6406" max="6406" width="14.28515625" customWidth="1"/>
    <col min="6657" max="6657" width="16.140625" customWidth="1"/>
    <col min="6658" max="6658" width="12.28515625" customWidth="1"/>
    <col min="6659" max="6659" width="14" customWidth="1"/>
    <col min="6660" max="6660" width="19.85546875" customWidth="1"/>
    <col min="6661" max="6661" width="12.5703125" customWidth="1"/>
    <col min="6662" max="6662" width="14.28515625" customWidth="1"/>
    <col min="6913" max="6913" width="16.140625" customWidth="1"/>
    <col min="6914" max="6914" width="12.28515625" customWidth="1"/>
    <col min="6915" max="6915" width="14" customWidth="1"/>
    <col min="6916" max="6916" width="19.85546875" customWidth="1"/>
    <col min="6917" max="6917" width="12.5703125" customWidth="1"/>
    <col min="6918" max="6918" width="14.28515625" customWidth="1"/>
    <col min="7169" max="7169" width="16.140625" customWidth="1"/>
    <col min="7170" max="7170" width="12.28515625" customWidth="1"/>
    <col min="7171" max="7171" width="14" customWidth="1"/>
    <col min="7172" max="7172" width="19.85546875" customWidth="1"/>
    <col min="7173" max="7173" width="12.5703125" customWidth="1"/>
    <col min="7174" max="7174" width="14.28515625" customWidth="1"/>
    <col min="7425" max="7425" width="16.140625" customWidth="1"/>
    <col min="7426" max="7426" width="12.28515625" customWidth="1"/>
    <col min="7427" max="7427" width="14" customWidth="1"/>
    <col min="7428" max="7428" width="19.85546875" customWidth="1"/>
    <col min="7429" max="7429" width="12.5703125" customWidth="1"/>
    <col min="7430" max="7430" width="14.28515625" customWidth="1"/>
    <col min="7681" max="7681" width="16.140625" customWidth="1"/>
    <col min="7682" max="7682" width="12.28515625" customWidth="1"/>
    <col min="7683" max="7683" width="14" customWidth="1"/>
    <col min="7684" max="7684" width="19.85546875" customWidth="1"/>
    <col min="7685" max="7685" width="12.5703125" customWidth="1"/>
    <col min="7686" max="7686" width="14.28515625" customWidth="1"/>
    <col min="7937" max="7937" width="16.140625" customWidth="1"/>
    <col min="7938" max="7938" width="12.28515625" customWidth="1"/>
    <col min="7939" max="7939" width="14" customWidth="1"/>
    <col min="7940" max="7940" width="19.85546875" customWidth="1"/>
    <col min="7941" max="7941" width="12.5703125" customWidth="1"/>
    <col min="7942" max="7942" width="14.28515625" customWidth="1"/>
    <col min="8193" max="8193" width="16.140625" customWidth="1"/>
    <col min="8194" max="8194" width="12.28515625" customWidth="1"/>
    <col min="8195" max="8195" width="14" customWidth="1"/>
    <col min="8196" max="8196" width="19.85546875" customWidth="1"/>
    <col min="8197" max="8197" width="12.5703125" customWidth="1"/>
    <col min="8198" max="8198" width="14.28515625" customWidth="1"/>
    <col min="8449" max="8449" width="16.140625" customWidth="1"/>
    <col min="8450" max="8450" width="12.28515625" customWidth="1"/>
    <col min="8451" max="8451" width="14" customWidth="1"/>
    <col min="8452" max="8452" width="19.85546875" customWidth="1"/>
    <col min="8453" max="8453" width="12.5703125" customWidth="1"/>
    <col min="8454" max="8454" width="14.28515625" customWidth="1"/>
    <col min="8705" max="8705" width="16.140625" customWidth="1"/>
    <col min="8706" max="8706" width="12.28515625" customWidth="1"/>
    <col min="8707" max="8707" width="14" customWidth="1"/>
    <col min="8708" max="8708" width="19.85546875" customWidth="1"/>
    <col min="8709" max="8709" width="12.5703125" customWidth="1"/>
    <col min="8710" max="8710" width="14.28515625" customWidth="1"/>
    <col min="8961" max="8961" width="16.140625" customWidth="1"/>
    <col min="8962" max="8962" width="12.28515625" customWidth="1"/>
    <col min="8963" max="8963" width="14" customWidth="1"/>
    <col min="8964" max="8964" width="19.85546875" customWidth="1"/>
    <col min="8965" max="8965" width="12.5703125" customWidth="1"/>
    <col min="8966" max="8966" width="14.28515625" customWidth="1"/>
    <col min="9217" max="9217" width="16.140625" customWidth="1"/>
    <col min="9218" max="9218" width="12.28515625" customWidth="1"/>
    <col min="9219" max="9219" width="14" customWidth="1"/>
    <col min="9220" max="9220" width="19.85546875" customWidth="1"/>
    <col min="9221" max="9221" width="12.5703125" customWidth="1"/>
    <col min="9222" max="9222" width="14.28515625" customWidth="1"/>
    <col min="9473" max="9473" width="16.140625" customWidth="1"/>
    <col min="9474" max="9474" width="12.28515625" customWidth="1"/>
    <col min="9475" max="9475" width="14" customWidth="1"/>
    <col min="9476" max="9476" width="19.85546875" customWidth="1"/>
    <col min="9477" max="9477" width="12.5703125" customWidth="1"/>
    <col min="9478" max="9478" width="14.28515625" customWidth="1"/>
    <col min="9729" max="9729" width="16.140625" customWidth="1"/>
    <col min="9730" max="9730" width="12.28515625" customWidth="1"/>
    <col min="9731" max="9731" width="14" customWidth="1"/>
    <col min="9732" max="9732" width="19.85546875" customWidth="1"/>
    <col min="9733" max="9733" width="12.5703125" customWidth="1"/>
    <col min="9734" max="9734" width="14.28515625" customWidth="1"/>
    <col min="9985" max="9985" width="16.140625" customWidth="1"/>
    <col min="9986" max="9986" width="12.28515625" customWidth="1"/>
    <col min="9987" max="9987" width="14" customWidth="1"/>
    <col min="9988" max="9988" width="19.85546875" customWidth="1"/>
    <col min="9989" max="9989" width="12.5703125" customWidth="1"/>
    <col min="9990" max="9990" width="14.28515625" customWidth="1"/>
    <col min="10241" max="10241" width="16.140625" customWidth="1"/>
    <col min="10242" max="10242" width="12.28515625" customWidth="1"/>
    <col min="10243" max="10243" width="14" customWidth="1"/>
    <col min="10244" max="10244" width="19.85546875" customWidth="1"/>
    <col min="10245" max="10245" width="12.5703125" customWidth="1"/>
    <col min="10246" max="10246" width="14.28515625" customWidth="1"/>
    <col min="10497" max="10497" width="16.140625" customWidth="1"/>
    <col min="10498" max="10498" width="12.28515625" customWidth="1"/>
    <col min="10499" max="10499" width="14" customWidth="1"/>
    <col min="10500" max="10500" width="19.85546875" customWidth="1"/>
    <col min="10501" max="10501" width="12.5703125" customWidth="1"/>
    <col min="10502" max="10502" width="14.28515625" customWidth="1"/>
    <col min="10753" max="10753" width="16.140625" customWidth="1"/>
    <col min="10754" max="10754" width="12.28515625" customWidth="1"/>
    <col min="10755" max="10755" width="14" customWidth="1"/>
    <col min="10756" max="10756" width="19.85546875" customWidth="1"/>
    <col min="10757" max="10757" width="12.5703125" customWidth="1"/>
    <col min="10758" max="10758" width="14.28515625" customWidth="1"/>
    <col min="11009" max="11009" width="16.140625" customWidth="1"/>
    <col min="11010" max="11010" width="12.28515625" customWidth="1"/>
    <col min="11011" max="11011" width="14" customWidth="1"/>
    <col min="11012" max="11012" width="19.85546875" customWidth="1"/>
    <col min="11013" max="11013" width="12.5703125" customWidth="1"/>
    <col min="11014" max="11014" width="14.28515625" customWidth="1"/>
    <col min="11265" max="11265" width="16.140625" customWidth="1"/>
    <col min="11266" max="11266" width="12.28515625" customWidth="1"/>
    <col min="11267" max="11267" width="14" customWidth="1"/>
    <col min="11268" max="11268" width="19.85546875" customWidth="1"/>
    <col min="11269" max="11269" width="12.5703125" customWidth="1"/>
    <col min="11270" max="11270" width="14.28515625" customWidth="1"/>
    <col min="11521" max="11521" width="16.140625" customWidth="1"/>
    <col min="11522" max="11522" width="12.28515625" customWidth="1"/>
    <col min="11523" max="11523" width="14" customWidth="1"/>
    <col min="11524" max="11524" width="19.85546875" customWidth="1"/>
    <col min="11525" max="11525" width="12.5703125" customWidth="1"/>
    <col min="11526" max="11526" width="14.28515625" customWidth="1"/>
    <col min="11777" max="11777" width="16.140625" customWidth="1"/>
    <col min="11778" max="11778" width="12.28515625" customWidth="1"/>
    <col min="11779" max="11779" width="14" customWidth="1"/>
    <col min="11780" max="11780" width="19.85546875" customWidth="1"/>
    <col min="11781" max="11781" width="12.5703125" customWidth="1"/>
    <col min="11782" max="11782" width="14.28515625" customWidth="1"/>
    <col min="12033" max="12033" width="16.140625" customWidth="1"/>
    <col min="12034" max="12034" width="12.28515625" customWidth="1"/>
    <col min="12035" max="12035" width="14" customWidth="1"/>
    <col min="12036" max="12036" width="19.85546875" customWidth="1"/>
    <col min="12037" max="12037" width="12.5703125" customWidth="1"/>
    <col min="12038" max="12038" width="14.28515625" customWidth="1"/>
    <col min="12289" max="12289" width="16.140625" customWidth="1"/>
    <col min="12290" max="12290" width="12.28515625" customWidth="1"/>
    <col min="12291" max="12291" width="14" customWidth="1"/>
    <col min="12292" max="12292" width="19.85546875" customWidth="1"/>
    <col min="12293" max="12293" width="12.5703125" customWidth="1"/>
    <col min="12294" max="12294" width="14.28515625" customWidth="1"/>
    <col min="12545" max="12545" width="16.140625" customWidth="1"/>
    <col min="12546" max="12546" width="12.28515625" customWidth="1"/>
    <col min="12547" max="12547" width="14" customWidth="1"/>
    <col min="12548" max="12548" width="19.85546875" customWidth="1"/>
    <col min="12549" max="12549" width="12.5703125" customWidth="1"/>
    <col min="12550" max="12550" width="14.28515625" customWidth="1"/>
    <col min="12801" max="12801" width="16.140625" customWidth="1"/>
    <col min="12802" max="12802" width="12.28515625" customWidth="1"/>
    <col min="12803" max="12803" width="14" customWidth="1"/>
    <col min="12804" max="12804" width="19.85546875" customWidth="1"/>
    <col min="12805" max="12805" width="12.5703125" customWidth="1"/>
    <col min="12806" max="12806" width="14.28515625" customWidth="1"/>
    <col min="13057" max="13057" width="16.140625" customWidth="1"/>
    <col min="13058" max="13058" width="12.28515625" customWidth="1"/>
    <col min="13059" max="13059" width="14" customWidth="1"/>
    <col min="13060" max="13060" width="19.85546875" customWidth="1"/>
    <col min="13061" max="13061" width="12.5703125" customWidth="1"/>
    <col min="13062" max="13062" width="14.28515625" customWidth="1"/>
    <col min="13313" max="13313" width="16.140625" customWidth="1"/>
    <col min="13314" max="13314" width="12.28515625" customWidth="1"/>
    <col min="13315" max="13315" width="14" customWidth="1"/>
    <col min="13316" max="13316" width="19.85546875" customWidth="1"/>
    <col min="13317" max="13317" width="12.5703125" customWidth="1"/>
    <col min="13318" max="13318" width="14.28515625" customWidth="1"/>
    <col min="13569" max="13569" width="16.140625" customWidth="1"/>
    <col min="13570" max="13570" width="12.28515625" customWidth="1"/>
    <col min="13571" max="13571" width="14" customWidth="1"/>
    <col min="13572" max="13572" width="19.85546875" customWidth="1"/>
    <col min="13573" max="13573" width="12.5703125" customWidth="1"/>
    <col min="13574" max="13574" width="14.28515625" customWidth="1"/>
    <col min="13825" max="13825" width="16.140625" customWidth="1"/>
    <col min="13826" max="13826" width="12.28515625" customWidth="1"/>
    <col min="13827" max="13827" width="14" customWidth="1"/>
    <col min="13828" max="13828" width="19.85546875" customWidth="1"/>
    <col min="13829" max="13829" width="12.5703125" customWidth="1"/>
    <col min="13830" max="13830" width="14.28515625" customWidth="1"/>
    <col min="14081" max="14081" width="16.140625" customWidth="1"/>
    <col min="14082" max="14082" width="12.28515625" customWidth="1"/>
    <col min="14083" max="14083" width="14" customWidth="1"/>
    <col min="14084" max="14084" width="19.85546875" customWidth="1"/>
    <col min="14085" max="14085" width="12.5703125" customWidth="1"/>
    <col min="14086" max="14086" width="14.28515625" customWidth="1"/>
    <col min="14337" max="14337" width="16.140625" customWidth="1"/>
    <col min="14338" max="14338" width="12.28515625" customWidth="1"/>
    <col min="14339" max="14339" width="14" customWidth="1"/>
    <col min="14340" max="14340" width="19.85546875" customWidth="1"/>
    <col min="14341" max="14341" width="12.5703125" customWidth="1"/>
    <col min="14342" max="14342" width="14.28515625" customWidth="1"/>
    <col min="14593" max="14593" width="16.140625" customWidth="1"/>
    <col min="14594" max="14594" width="12.28515625" customWidth="1"/>
    <col min="14595" max="14595" width="14" customWidth="1"/>
    <col min="14596" max="14596" width="19.85546875" customWidth="1"/>
    <col min="14597" max="14597" width="12.5703125" customWidth="1"/>
    <col min="14598" max="14598" width="14.28515625" customWidth="1"/>
    <col min="14849" max="14849" width="16.140625" customWidth="1"/>
    <col min="14850" max="14850" width="12.28515625" customWidth="1"/>
    <col min="14851" max="14851" width="14" customWidth="1"/>
    <col min="14852" max="14852" width="19.85546875" customWidth="1"/>
    <col min="14853" max="14853" width="12.5703125" customWidth="1"/>
    <col min="14854" max="14854" width="14.28515625" customWidth="1"/>
    <col min="15105" max="15105" width="16.140625" customWidth="1"/>
    <col min="15106" max="15106" width="12.28515625" customWidth="1"/>
    <col min="15107" max="15107" width="14" customWidth="1"/>
    <col min="15108" max="15108" width="19.85546875" customWidth="1"/>
    <col min="15109" max="15109" width="12.5703125" customWidth="1"/>
    <col min="15110" max="15110" width="14.28515625" customWidth="1"/>
    <col min="15361" max="15361" width="16.140625" customWidth="1"/>
    <col min="15362" max="15362" width="12.28515625" customWidth="1"/>
    <col min="15363" max="15363" width="14" customWidth="1"/>
    <col min="15364" max="15364" width="19.85546875" customWidth="1"/>
    <col min="15365" max="15365" width="12.5703125" customWidth="1"/>
    <col min="15366" max="15366" width="14.28515625" customWidth="1"/>
    <col min="15617" max="15617" width="16.140625" customWidth="1"/>
    <col min="15618" max="15618" width="12.28515625" customWidth="1"/>
    <col min="15619" max="15619" width="14" customWidth="1"/>
    <col min="15620" max="15620" width="19.85546875" customWidth="1"/>
    <col min="15621" max="15621" width="12.5703125" customWidth="1"/>
    <col min="15622" max="15622" width="14.28515625" customWidth="1"/>
    <col min="15873" max="15873" width="16.140625" customWidth="1"/>
    <col min="15874" max="15874" width="12.28515625" customWidth="1"/>
    <col min="15875" max="15875" width="14" customWidth="1"/>
    <col min="15876" max="15876" width="19.85546875" customWidth="1"/>
    <col min="15877" max="15877" width="12.5703125" customWidth="1"/>
    <col min="15878" max="15878" width="14.28515625" customWidth="1"/>
    <col min="16129" max="16129" width="16.140625" customWidth="1"/>
    <col min="16130" max="16130" width="12.28515625" customWidth="1"/>
    <col min="16131" max="16131" width="14" customWidth="1"/>
    <col min="16132" max="16132" width="19.85546875" customWidth="1"/>
    <col min="16133" max="16133" width="12.5703125" customWidth="1"/>
    <col min="16134" max="16134" width="14.28515625" customWidth="1"/>
  </cols>
  <sheetData>
    <row r="1" spans="1:6">
      <c r="A1" s="588" t="s">
        <v>392</v>
      </c>
      <c r="B1" s="588"/>
      <c r="C1" s="588"/>
      <c r="D1" s="588"/>
      <c r="E1" s="588"/>
      <c r="F1" s="588"/>
    </row>
    <row r="2" spans="1:6">
      <c r="A2" s="588"/>
      <c r="B2" s="588"/>
      <c r="C2" s="588"/>
      <c r="D2" s="588"/>
      <c r="E2" s="588"/>
      <c r="F2" s="588"/>
    </row>
    <row r="3" spans="1:6" ht="6.75" customHeight="1">
      <c r="A3" s="69"/>
      <c r="B3" s="70"/>
      <c r="C3" s="70"/>
      <c r="D3" s="70"/>
      <c r="E3" s="70"/>
      <c r="F3" s="71"/>
    </row>
    <row r="4" spans="1:6" ht="36">
      <c r="A4" s="72" t="s">
        <v>46</v>
      </c>
      <c r="B4" s="72" t="s">
        <v>47</v>
      </c>
      <c r="C4" s="72" t="s">
        <v>48</v>
      </c>
      <c r="D4" s="72" t="s">
        <v>49</v>
      </c>
      <c r="E4" s="72" t="s">
        <v>50</v>
      </c>
      <c r="F4" s="72" t="s">
        <v>51</v>
      </c>
    </row>
    <row r="5" spans="1:6">
      <c r="A5" s="73" t="s">
        <v>52</v>
      </c>
      <c r="B5" s="74" t="s">
        <v>8</v>
      </c>
      <c r="C5" s="74" t="s">
        <v>53</v>
      </c>
      <c r="D5" s="75">
        <v>127183.24</v>
      </c>
      <c r="E5" s="74" t="s">
        <v>54</v>
      </c>
      <c r="F5" s="74" t="s">
        <v>53</v>
      </c>
    </row>
    <row r="6" spans="1:6">
      <c r="A6" s="73" t="s">
        <v>55</v>
      </c>
      <c r="B6" s="74" t="s">
        <v>8</v>
      </c>
      <c r="C6" s="74" t="s">
        <v>56</v>
      </c>
      <c r="D6" s="75">
        <v>290700000</v>
      </c>
      <c r="E6" s="76">
        <v>4.4999999999999998E-2</v>
      </c>
      <c r="F6" s="74" t="s">
        <v>57</v>
      </c>
    </row>
    <row r="7" spans="1:6">
      <c r="A7" s="73" t="s">
        <v>58</v>
      </c>
      <c r="B7" s="74" t="s">
        <v>8</v>
      </c>
      <c r="C7" s="74" t="s">
        <v>59</v>
      </c>
      <c r="D7" s="75">
        <v>315825000</v>
      </c>
      <c r="E7" s="76">
        <v>0.03</v>
      </c>
      <c r="F7" s="74" t="s">
        <v>60</v>
      </c>
    </row>
    <row r="8" spans="1:6">
      <c r="A8" s="73" t="s">
        <v>61</v>
      </c>
      <c r="B8" s="74" t="s">
        <v>8</v>
      </c>
      <c r="C8" s="74" t="s">
        <v>62</v>
      </c>
      <c r="D8" s="75">
        <v>426500000</v>
      </c>
      <c r="E8" s="76">
        <v>1.0999999999999999E-2</v>
      </c>
      <c r="F8" s="74" t="s">
        <v>63</v>
      </c>
    </row>
    <row r="9" spans="1:6">
      <c r="A9" s="73" t="s">
        <v>64</v>
      </c>
      <c r="B9" s="74" t="s">
        <v>8</v>
      </c>
      <c r="C9" s="74" t="s">
        <v>65</v>
      </c>
      <c r="D9" s="75">
        <v>861251.84</v>
      </c>
      <c r="E9" s="74" t="s">
        <v>54</v>
      </c>
      <c r="F9" s="74" t="s">
        <v>389</v>
      </c>
    </row>
    <row r="10" spans="1:6">
      <c r="A10" s="73" t="s">
        <v>66</v>
      </c>
      <c r="B10" s="74" t="s">
        <v>67</v>
      </c>
      <c r="C10" s="74" t="s">
        <v>68</v>
      </c>
      <c r="D10" s="75">
        <v>98700000</v>
      </c>
      <c r="E10" s="76">
        <v>0.06</v>
      </c>
      <c r="F10" s="74" t="s">
        <v>390</v>
      </c>
    </row>
    <row r="11" spans="1:6">
      <c r="A11" s="582" t="s">
        <v>69</v>
      </c>
      <c r="B11" s="583"/>
      <c r="C11" s="584"/>
      <c r="D11" s="75">
        <v>193040421</v>
      </c>
      <c r="E11" s="74" t="s">
        <v>70</v>
      </c>
      <c r="F11" s="74" t="s">
        <v>70</v>
      </c>
    </row>
    <row r="12" spans="1:6">
      <c r="A12" s="320" t="s">
        <v>71</v>
      </c>
      <c r="B12" s="74" t="s">
        <v>8</v>
      </c>
      <c r="C12" s="74" t="s">
        <v>72</v>
      </c>
      <c r="D12" s="75">
        <v>92408.82</v>
      </c>
      <c r="E12" s="74" t="s">
        <v>54</v>
      </c>
      <c r="F12" s="74" t="s">
        <v>73</v>
      </c>
    </row>
    <row r="13" spans="1:6">
      <c r="A13" s="320" t="s">
        <v>74</v>
      </c>
      <c r="B13" s="74" t="s">
        <v>75</v>
      </c>
      <c r="C13" s="74" t="s">
        <v>76</v>
      </c>
      <c r="D13" s="75">
        <v>18859565.059999999</v>
      </c>
      <c r="E13" s="74" t="s">
        <v>77</v>
      </c>
      <c r="F13" s="74" t="s">
        <v>53</v>
      </c>
    </row>
    <row r="14" spans="1:6">
      <c r="A14" s="582" t="s">
        <v>69</v>
      </c>
      <c r="B14" s="583"/>
      <c r="C14" s="584"/>
      <c r="D14" s="75">
        <v>32322276.98</v>
      </c>
      <c r="E14" s="74" t="s">
        <v>70</v>
      </c>
      <c r="F14" s="74" t="s">
        <v>70</v>
      </c>
    </row>
    <row r="15" spans="1:6">
      <c r="A15" s="320" t="s">
        <v>78</v>
      </c>
      <c r="B15" s="74" t="s">
        <v>67</v>
      </c>
      <c r="C15" s="74" t="s">
        <v>76</v>
      </c>
      <c r="D15" s="75">
        <v>16706174.52</v>
      </c>
      <c r="E15" s="74" t="s">
        <v>79</v>
      </c>
      <c r="F15" s="74" t="s">
        <v>53</v>
      </c>
    </row>
    <row r="16" spans="1:6">
      <c r="A16" s="582" t="s">
        <v>69</v>
      </c>
      <c r="B16" s="583"/>
      <c r="C16" s="584"/>
      <c r="D16" s="75">
        <v>32674437.309999999</v>
      </c>
      <c r="E16" s="74" t="s">
        <v>70</v>
      </c>
      <c r="F16" s="74" t="s">
        <v>70</v>
      </c>
    </row>
    <row r="17" spans="1:6">
      <c r="A17" s="320" t="s">
        <v>80</v>
      </c>
      <c r="B17" s="74" t="s">
        <v>67</v>
      </c>
      <c r="C17" s="74" t="s">
        <v>81</v>
      </c>
      <c r="D17" s="75">
        <v>125000000</v>
      </c>
      <c r="E17" s="76">
        <v>4.4999999999999998E-2</v>
      </c>
      <c r="F17" s="74" t="s">
        <v>82</v>
      </c>
    </row>
    <row r="18" spans="1:6">
      <c r="A18" s="582" t="s">
        <v>69</v>
      </c>
      <c r="B18" s="583"/>
      <c r="C18" s="584"/>
      <c r="D18" s="75">
        <v>244478750</v>
      </c>
      <c r="E18" s="74" t="s">
        <v>70</v>
      </c>
      <c r="F18" s="74" t="s">
        <v>70</v>
      </c>
    </row>
    <row r="19" spans="1:6">
      <c r="A19" s="320" t="s">
        <v>83</v>
      </c>
      <c r="B19" s="74" t="s">
        <v>8</v>
      </c>
      <c r="C19" s="74" t="s">
        <v>84</v>
      </c>
      <c r="D19" s="75">
        <v>310000000</v>
      </c>
      <c r="E19" s="76">
        <v>2.5000000000000001E-2</v>
      </c>
      <c r="F19" s="74" t="s">
        <v>85</v>
      </c>
    </row>
    <row r="20" spans="1:6">
      <c r="A20" s="320" t="s">
        <v>86</v>
      </c>
      <c r="B20" s="74" t="s">
        <v>8</v>
      </c>
      <c r="C20" s="74" t="s">
        <v>87</v>
      </c>
      <c r="D20" s="75">
        <v>157500000</v>
      </c>
      <c r="E20" s="76">
        <v>4.9500000000000002E-2</v>
      </c>
      <c r="F20" s="74" t="s">
        <v>63</v>
      </c>
    </row>
    <row r="21" spans="1:6">
      <c r="A21" s="320" t="s">
        <v>88</v>
      </c>
      <c r="B21" s="74" t="s">
        <v>8</v>
      </c>
      <c r="C21" s="74" t="s">
        <v>89</v>
      </c>
      <c r="D21" s="75">
        <v>200000000</v>
      </c>
      <c r="E21" s="76">
        <v>5.0000000000000001E-3</v>
      </c>
      <c r="F21" s="74" t="s">
        <v>90</v>
      </c>
    </row>
    <row r="22" spans="1:6">
      <c r="A22" s="320" t="s">
        <v>91</v>
      </c>
      <c r="B22" s="74" t="s">
        <v>67</v>
      </c>
      <c r="C22" s="74" t="s">
        <v>92</v>
      </c>
      <c r="D22" s="75">
        <v>165000000</v>
      </c>
      <c r="E22" s="76">
        <v>3.5000000000000003E-2</v>
      </c>
      <c r="F22" s="74" t="s">
        <v>57</v>
      </c>
    </row>
    <row r="23" spans="1:6">
      <c r="A23" s="582" t="s">
        <v>69</v>
      </c>
      <c r="B23" s="583"/>
      <c r="C23" s="584"/>
      <c r="D23" s="75">
        <v>322711950</v>
      </c>
      <c r="E23" s="74" t="s">
        <v>70</v>
      </c>
      <c r="F23" s="74" t="s">
        <v>70</v>
      </c>
    </row>
    <row r="24" spans="1:6">
      <c r="A24" s="320" t="s">
        <v>93</v>
      </c>
      <c r="B24" s="74" t="s">
        <v>8</v>
      </c>
      <c r="C24" s="74" t="s">
        <v>94</v>
      </c>
      <c r="D24" s="75">
        <v>400000000</v>
      </c>
      <c r="E24" s="76">
        <v>1.8499999999999999E-2</v>
      </c>
      <c r="F24" s="74" t="s">
        <v>95</v>
      </c>
    </row>
    <row r="25" spans="1:6">
      <c r="A25" s="320" t="s">
        <v>96</v>
      </c>
      <c r="B25" s="74" t="s">
        <v>8</v>
      </c>
      <c r="C25" s="74" t="s">
        <v>97</v>
      </c>
      <c r="D25" s="75">
        <v>313110000</v>
      </c>
      <c r="E25" s="76">
        <v>0.05</v>
      </c>
      <c r="F25" s="74" t="s">
        <v>98</v>
      </c>
    </row>
    <row r="26" spans="1:6">
      <c r="A26" s="320" t="s">
        <v>99</v>
      </c>
      <c r="B26" s="74" t="s">
        <v>67</v>
      </c>
      <c r="C26" s="74" t="s">
        <v>100</v>
      </c>
      <c r="D26" s="75">
        <v>145000000</v>
      </c>
      <c r="E26" s="76">
        <v>0.03</v>
      </c>
      <c r="F26" s="74" t="s">
        <v>101</v>
      </c>
    </row>
    <row r="27" spans="1:6">
      <c r="A27" s="582" t="s">
        <v>69</v>
      </c>
      <c r="B27" s="583"/>
      <c r="C27" s="584"/>
      <c r="D27" s="75">
        <v>283595350</v>
      </c>
      <c r="E27" s="74" t="s">
        <v>70</v>
      </c>
      <c r="F27" s="74" t="s">
        <v>70</v>
      </c>
    </row>
    <row r="28" spans="1:6">
      <c r="A28" s="320" t="s">
        <v>102</v>
      </c>
      <c r="B28" s="74" t="s">
        <v>8</v>
      </c>
      <c r="C28" s="74" t="s">
        <v>103</v>
      </c>
      <c r="D28" s="75">
        <v>170000000</v>
      </c>
      <c r="E28" s="76">
        <v>3.0000000000000001E-3</v>
      </c>
      <c r="F28" s="74" t="s">
        <v>104</v>
      </c>
    </row>
    <row r="29" spans="1:6">
      <c r="A29" s="320" t="s">
        <v>105</v>
      </c>
      <c r="B29" s="74" t="s">
        <v>8</v>
      </c>
      <c r="C29" s="74" t="s">
        <v>106</v>
      </c>
      <c r="D29" s="75">
        <v>322900000</v>
      </c>
      <c r="E29" s="76">
        <v>0.05</v>
      </c>
      <c r="F29" s="74" t="s">
        <v>107</v>
      </c>
    </row>
    <row r="30" spans="1:6">
      <c r="A30" s="320" t="s">
        <v>108</v>
      </c>
      <c r="B30" s="74" t="s">
        <v>8</v>
      </c>
      <c r="C30" s="74" t="s">
        <v>109</v>
      </c>
      <c r="D30" s="75">
        <v>305000000</v>
      </c>
      <c r="E30" s="76">
        <v>0.05</v>
      </c>
      <c r="F30" s="74" t="s">
        <v>110</v>
      </c>
    </row>
    <row r="31" spans="1:6">
      <c r="A31" s="320" t="s">
        <v>111</v>
      </c>
      <c r="B31" s="74" t="s">
        <v>8</v>
      </c>
      <c r="C31" s="74" t="s">
        <v>112</v>
      </c>
      <c r="D31" s="75">
        <v>350000000</v>
      </c>
      <c r="E31" s="76">
        <v>0.04</v>
      </c>
      <c r="F31" s="74" t="s">
        <v>113</v>
      </c>
    </row>
    <row r="32" spans="1:6">
      <c r="A32" s="320" t="s">
        <v>114</v>
      </c>
      <c r="B32" s="74" t="s">
        <v>8</v>
      </c>
      <c r="C32" s="74" t="s">
        <v>115</v>
      </c>
      <c r="D32" s="75">
        <v>380000000</v>
      </c>
      <c r="E32" s="76">
        <v>0.04</v>
      </c>
      <c r="F32" s="74" t="s">
        <v>116</v>
      </c>
    </row>
    <row r="33" spans="1:6">
      <c r="A33" s="320" t="s">
        <v>117</v>
      </c>
      <c r="B33" s="74" t="s">
        <v>8</v>
      </c>
      <c r="C33" s="74" t="s">
        <v>118</v>
      </c>
      <c r="D33" s="75">
        <v>235000000</v>
      </c>
      <c r="E33" s="76">
        <v>2.3E-2</v>
      </c>
      <c r="F33" s="74" t="s">
        <v>391</v>
      </c>
    </row>
    <row r="34" spans="1:6">
      <c r="A34" s="320" t="s">
        <v>119</v>
      </c>
      <c r="B34" s="74" t="s">
        <v>8</v>
      </c>
      <c r="C34" s="74" t="s">
        <v>120</v>
      </c>
      <c r="D34" s="75">
        <v>50000000</v>
      </c>
      <c r="E34" s="76">
        <v>3.1E-2</v>
      </c>
      <c r="F34" s="74" t="s">
        <v>121</v>
      </c>
    </row>
    <row r="35" spans="1:6">
      <c r="A35" s="320" t="s">
        <v>122</v>
      </c>
      <c r="B35" s="74" t="s">
        <v>67</v>
      </c>
      <c r="C35" s="74" t="s">
        <v>123</v>
      </c>
      <c r="D35" s="75">
        <v>234105000</v>
      </c>
      <c r="E35" s="76">
        <v>5.7500000000000002E-2</v>
      </c>
      <c r="F35" s="74" t="s">
        <v>124</v>
      </c>
    </row>
    <row r="36" spans="1:6">
      <c r="A36" s="582" t="s">
        <v>69</v>
      </c>
      <c r="B36" s="583"/>
      <c r="C36" s="584"/>
      <c r="D36" s="75">
        <v>457869582.14999998</v>
      </c>
      <c r="E36" s="74" t="s">
        <v>70</v>
      </c>
      <c r="F36" s="74" t="s">
        <v>70</v>
      </c>
    </row>
    <row r="37" spans="1:6">
      <c r="A37" s="320" t="s">
        <v>125</v>
      </c>
      <c r="B37" s="74" t="s">
        <v>8</v>
      </c>
      <c r="C37" s="74" t="s">
        <v>126</v>
      </c>
      <c r="D37" s="75">
        <v>300000000</v>
      </c>
      <c r="E37" s="76">
        <v>2.2499999999999999E-2</v>
      </c>
      <c r="F37" s="74" t="s">
        <v>127</v>
      </c>
    </row>
    <row r="38" spans="1:6">
      <c r="A38" s="320" t="s">
        <v>128</v>
      </c>
      <c r="B38" s="74" t="s">
        <v>8</v>
      </c>
      <c r="C38" s="74" t="s">
        <v>129</v>
      </c>
      <c r="D38" s="75">
        <v>250000000</v>
      </c>
      <c r="E38" s="76">
        <v>1.95E-2</v>
      </c>
      <c r="F38" s="74" t="s">
        <v>130</v>
      </c>
    </row>
    <row r="39" spans="1:6" s="79" customFormat="1" ht="12.75">
      <c r="A39" s="585" t="s">
        <v>131</v>
      </c>
      <c r="B39" s="586"/>
      <c r="C39" s="587"/>
      <c r="D39" s="77">
        <v>6344308611.3400002</v>
      </c>
      <c r="E39" s="78" t="s">
        <v>70</v>
      </c>
      <c r="F39" s="78" t="s">
        <v>70</v>
      </c>
    </row>
    <row r="40" spans="1:6" ht="6.75" customHeight="1">
      <c r="A40" s="69"/>
      <c r="B40" s="69"/>
      <c r="C40" s="69"/>
      <c r="D40" s="69"/>
      <c r="E40" s="69"/>
      <c r="F40" s="69"/>
    </row>
    <row r="41" spans="1:6">
      <c r="A41" s="70" t="s">
        <v>132</v>
      </c>
      <c r="B41" s="69"/>
      <c r="C41" s="69"/>
      <c r="D41" s="69"/>
      <c r="E41" s="69"/>
      <c r="F41" s="69"/>
    </row>
    <row r="42" spans="1:6">
      <c r="A42" s="70" t="s">
        <v>133</v>
      </c>
      <c r="B42" s="69"/>
      <c r="C42" s="69"/>
      <c r="D42" s="69"/>
      <c r="E42" s="69"/>
      <c r="F42" s="69"/>
    </row>
    <row r="43" spans="1:6">
      <c r="A43" s="70" t="s">
        <v>134</v>
      </c>
      <c r="B43" s="69"/>
      <c r="C43" s="69"/>
      <c r="D43" s="69"/>
      <c r="E43" s="69"/>
      <c r="F43" s="69"/>
    </row>
    <row r="44" spans="1:6" ht="6" customHeight="1">
      <c r="A44" s="70" t="s">
        <v>70</v>
      </c>
      <c r="B44" s="69"/>
      <c r="C44" s="69"/>
      <c r="D44" s="69"/>
      <c r="E44" s="69"/>
      <c r="F44" s="69"/>
    </row>
    <row r="45" spans="1:6">
      <c r="A45" s="70" t="s">
        <v>135</v>
      </c>
      <c r="B45" s="69"/>
      <c r="C45" s="69"/>
      <c r="D45" s="69"/>
      <c r="E45" s="69"/>
      <c r="F45" s="69"/>
    </row>
    <row r="46" spans="1:6">
      <c r="A46" s="70" t="s">
        <v>393</v>
      </c>
      <c r="B46" s="69"/>
      <c r="C46" s="69"/>
      <c r="D46" s="69"/>
      <c r="E46" s="69"/>
      <c r="F46" s="69"/>
    </row>
  </sheetData>
  <mergeCells count="9">
    <mergeCell ref="A27:C27"/>
    <mergeCell ref="A36:C36"/>
    <mergeCell ref="A39:C39"/>
    <mergeCell ref="A1:F2"/>
    <mergeCell ref="A11:C11"/>
    <mergeCell ref="A14:C14"/>
    <mergeCell ref="A16:C16"/>
    <mergeCell ref="A18:C18"/>
    <mergeCell ref="A23:C2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E29" sqref="E29"/>
    </sheetView>
  </sheetViews>
  <sheetFormatPr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256" width="9.140625" style="1"/>
    <col min="257" max="257" width="36" style="1" customWidth="1"/>
    <col min="258" max="258" width="7.5703125" style="1" customWidth="1"/>
    <col min="259" max="259" width="10.42578125" style="1" customWidth="1"/>
    <col min="260" max="260" width="12.42578125" style="1" customWidth="1"/>
    <col min="261" max="261" width="20.85546875" style="1" customWidth="1"/>
    <col min="262" max="262" width="8.42578125" style="1" customWidth="1"/>
    <col min="263" max="263" width="14.85546875" style="1" customWidth="1"/>
    <col min="264" max="264" width="23.85546875" style="1" bestFit="1" customWidth="1"/>
    <col min="265" max="512" width="9.140625" style="1"/>
    <col min="513" max="513" width="36" style="1" customWidth="1"/>
    <col min="514" max="514" width="7.5703125" style="1" customWidth="1"/>
    <col min="515" max="515" width="10.42578125" style="1" customWidth="1"/>
    <col min="516" max="516" width="12.42578125" style="1" customWidth="1"/>
    <col min="517" max="517" width="20.85546875" style="1" customWidth="1"/>
    <col min="518" max="518" width="8.42578125" style="1" customWidth="1"/>
    <col min="519" max="519" width="14.85546875" style="1" customWidth="1"/>
    <col min="520" max="520" width="23.85546875" style="1" bestFit="1" customWidth="1"/>
    <col min="521" max="768" width="9.140625" style="1"/>
    <col min="769" max="769" width="36" style="1" customWidth="1"/>
    <col min="770" max="770" width="7.5703125" style="1" customWidth="1"/>
    <col min="771" max="771" width="10.42578125" style="1" customWidth="1"/>
    <col min="772" max="772" width="12.42578125" style="1" customWidth="1"/>
    <col min="773" max="773" width="20.85546875" style="1" customWidth="1"/>
    <col min="774" max="774" width="8.42578125" style="1" customWidth="1"/>
    <col min="775" max="775" width="14.85546875" style="1" customWidth="1"/>
    <col min="776" max="776" width="23.85546875" style="1" bestFit="1" customWidth="1"/>
    <col min="777" max="1024" width="9.140625" style="1"/>
    <col min="1025" max="1025" width="36" style="1" customWidth="1"/>
    <col min="1026" max="1026" width="7.5703125" style="1" customWidth="1"/>
    <col min="1027" max="1027" width="10.42578125" style="1" customWidth="1"/>
    <col min="1028" max="1028" width="12.42578125" style="1" customWidth="1"/>
    <col min="1029" max="1029" width="20.85546875" style="1" customWidth="1"/>
    <col min="1030" max="1030" width="8.42578125" style="1" customWidth="1"/>
    <col min="1031" max="1031" width="14.85546875" style="1" customWidth="1"/>
    <col min="1032" max="1032" width="23.85546875" style="1" bestFit="1" customWidth="1"/>
    <col min="1033" max="1280" width="9.140625" style="1"/>
    <col min="1281" max="1281" width="36" style="1" customWidth="1"/>
    <col min="1282" max="1282" width="7.5703125" style="1" customWidth="1"/>
    <col min="1283" max="1283" width="10.42578125" style="1" customWidth="1"/>
    <col min="1284" max="1284" width="12.42578125" style="1" customWidth="1"/>
    <col min="1285" max="1285" width="20.85546875" style="1" customWidth="1"/>
    <col min="1286" max="1286" width="8.42578125" style="1" customWidth="1"/>
    <col min="1287" max="1287" width="14.85546875" style="1" customWidth="1"/>
    <col min="1288" max="1288" width="23.85546875" style="1" bestFit="1" customWidth="1"/>
    <col min="1289" max="1536" width="9.140625" style="1"/>
    <col min="1537" max="1537" width="36" style="1" customWidth="1"/>
    <col min="1538" max="1538" width="7.5703125" style="1" customWidth="1"/>
    <col min="1539" max="1539" width="10.42578125" style="1" customWidth="1"/>
    <col min="1540" max="1540" width="12.42578125" style="1" customWidth="1"/>
    <col min="1541" max="1541" width="20.85546875" style="1" customWidth="1"/>
    <col min="1542" max="1542" width="8.42578125" style="1" customWidth="1"/>
    <col min="1543" max="1543" width="14.85546875" style="1" customWidth="1"/>
    <col min="1544" max="1544" width="23.85546875" style="1" bestFit="1" customWidth="1"/>
    <col min="1545" max="1792" width="9.140625" style="1"/>
    <col min="1793" max="1793" width="36" style="1" customWidth="1"/>
    <col min="1794" max="1794" width="7.5703125" style="1" customWidth="1"/>
    <col min="1795" max="1795" width="10.42578125" style="1" customWidth="1"/>
    <col min="1796" max="1796" width="12.42578125" style="1" customWidth="1"/>
    <col min="1797" max="1797" width="20.85546875" style="1" customWidth="1"/>
    <col min="1798" max="1798" width="8.42578125" style="1" customWidth="1"/>
    <col min="1799" max="1799" width="14.85546875" style="1" customWidth="1"/>
    <col min="1800" max="1800" width="23.85546875" style="1" bestFit="1" customWidth="1"/>
    <col min="1801" max="2048" width="9.140625" style="1"/>
    <col min="2049" max="2049" width="36" style="1" customWidth="1"/>
    <col min="2050" max="2050" width="7.5703125" style="1" customWidth="1"/>
    <col min="2051" max="2051" width="10.42578125" style="1" customWidth="1"/>
    <col min="2052" max="2052" width="12.42578125" style="1" customWidth="1"/>
    <col min="2053" max="2053" width="20.85546875" style="1" customWidth="1"/>
    <col min="2054" max="2054" width="8.42578125" style="1" customWidth="1"/>
    <col min="2055" max="2055" width="14.85546875" style="1" customWidth="1"/>
    <col min="2056" max="2056" width="23.85546875" style="1" bestFit="1" customWidth="1"/>
    <col min="2057" max="2304" width="9.140625" style="1"/>
    <col min="2305" max="2305" width="36" style="1" customWidth="1"/>
    <col min="2306" max="2306" width="7.5703125" style="1" customWidth="1"/>
    <col min="2307" max="2307" width="10.42578125" style="1" customWidth="1"/>
    <col min="2308" max="2308" width="12.42578125" style="1" customWidth="1"/>
    <col min="2309" max="2309" width="20.85546875" style="1" customWidth="1"/>
    <col min="2310" max="2310" width="8.42578125" style="1" customWidth="1"/>
    <col min="2311" max="2311" width="14.85546875" style="1" customWidth="1"/>
    <col min="2312" max="2312" width="23.85546875" style="1" bestFit="1" customWidth="1"/>
    <col min="2313" max="2560" width="9.140625" style="1"/>
    <col min="2561" max="2561" width="36" style="1" customWidth="1"/>
    <col min="2562" max="2562" width="7.5703125" style="1" customWidth="1"/>
    <col min="2563" max="2563" width="10.42578125" style="1" customWidth="1"/>
    <col min="2564" max="2564" width="12.42578125" style="1" customWidth="1"/>
    <col min="2565" max="2565" width="20.85546875" style="1" customWidth="1"/>
    <col min="2566" max="2566" width="8.42578125" style="1" customWidth="1"/>
    <col min="2567" max="2567" width="14.85546875" style="1" customWidth="1"/>
    <col min="2568" max="2568" width="23.85546875" style="1" bestFit="1" customWidth="1"/>
    <col min="2569" max="2816" width="9.140625" style="1"/>
    <col min="2817" max="2817" width="36" style="1" customWidth="1"/>
    <col min="2818" max="2818" width="7.5703125" style="1" customWidth="1"/>
    <col min="2819" max="2819" width="10.42578125" style="1" customWidth="1"/>
    <col min="2820" max="2820" width="12.42578125" style="1" customWidth="1"/>
    <col min="2821" max="2821" width="20.85546875" style="1" customWidth="1"/>
    <col min="2822" max="2822" width="8.42578125" style="1" customWidth="1"/>
    <col min="2823" max="2823" width="14.85546875" style="1" customWidth="1"/>
    <col min="2824" max="2824" width="23.85546875" style="1" bestFit="1" customWidth="1"/>
    <col min="2825" max="3072" width="9.140625" style="1"/>
    <col min="3073" max="3073" width="36" style="1" customWidth="1"/>
    <col min="3074" max="3074" width="7.5703125" style="1" customWidth="1"/>
    <col min="3075" max="3075" width="10.42578125" style="1" customWidth="1"/>
    <col min="3076" max="3076" width="12.42578125" style="1" customWidth="1"/>
    <col min="3077" max="3077" width="20.85546875" style="1" customWidth="1"/>
    <col min="3078" max="3078" width="8.42578125" style="1" customWidth="1"/>
    <col min="3079" max="3079" width="14.85546875" style="1" customWidth="1"/>
    <col min="3080" max="3080" width="23.85546875" style="1" bestFit="1" customWidth="1"/>
    <col min="3081" max="3328" width="9.140625" style="1"/>
    <col min="3329" max="3329" width="36" style="1" customWidth="1"/>
    <col min="3330" max="3330" width="7.5703125" style="1" customWidth="1"/>
    <col min="3331" max="3331" width="10.42578125" style="1" customWidth="1"/>
    <col min="3332" max="3332" width="12.42578125" style="1" customWidth="1"/>
    <col min="3333" max="3333" width="20.85546875" style="1" customWidth="1"/>
    <col min="3334" max="3334" width="8.42578125" style="1" customWidth="1"/>
    <col min="3335" max="3335" width="14.85546875" style="1" customWidth="1"/>
    <col min="3336" max="3336" width="23.85546875" style="1" bestFit="1" customWidth="1"/>
    <col min="3337" max="3584" width="9.140625" style="1"/>
    <col min="3585" max="3585" width="36" style="1" customWidth="1"/>
    <col min="3586" max="3586" width="7.5703125" style="1" customWidth="1"/>
    <col min="3587" max="3587" width="10.42578125" style="1" customWidth="1"/>
    <col min="3588" max="3588" width="12.42578125" style="1" customWidth="1"/>
    <col min="3589" max="3589" width="20.85546875" style="1" customWidth="1"/>
    <col min="3590" max="3590" width="8.42578125" style="1" customWidth="1"/>
    <col min="3591" max="3591" width="14.85546875" style="1" customWidth="1"/>
    <col min="3592" max="3592" width="23.85546875" style="1" bestFit="1" customWidth="1"/>
    <col min="3593" max="3840" width="9.140625" style="1"/>
    <col min="3841" max="3841" width="36" style="1" customWidth="1"/>
    <col min="3842" max="3842" width="7.5703125" style="1" customWidth="1"/>
    <col min="3843" max="3843" width="10.42578125" style="1" customWidth="1"/>
    <col min="3844" max="3844" width="12.42578125" style="1" customWidth="1"/>
    <col min="3845" max="3845" width="20.85546875" style="1" customWidth="1"/>
    <col min="3846" max="3846" width="8.42578125" style="1" customWidth="1"/>
    <col min="3847" max="3847" width="14.85546875" style="1" customWidth="1"/>
    <col min="3848" max="3848" width="23.85546875" style="1" bestFit="1" customWidth="1"/>
    <col min="3849" max="4096" width="9.140625" style="1"/>
    <col min="4097" max="4097" width="36" style="1" customWidth="1"/>
    <col min="4098" max="4098" width="7.5703125" style="1" customWidth="1"/>
    <col min="4099" max="4099" width="10.42578125" style="1" customWidth="1"/>
    <col min="4100" max="4100" width="12.42578125" style="1" customWidth="1"/>
    <col min="4101" max="4101" width="20.85546875" style="1" customWidth="1"/>
    <col min="4102" max="4102" width="8.42578125" style="1" customWidth="1"/>
    <col min="4103" max="4103" width="14.85546875" style="1" customWidth="1"/>
    <col min="4104" max="4104" width="23.85546875" style="1" bestFit="1" customWidth="1"/>
    <col min="4105" max="4352" width="9.140625" style="1"/>
    <col min="4353" max="4353" width="36" style="1" customWidth="1"/>
    <col min="4354" max="4354" width="7.5703125" style="1" customWidth="1"/>
    <col min="4355" max="4355" width="10.42578125" style="1" customWidth="1"/>
    <col min="4356" max="4356" width="12.42578125" style="1" customWidth="1"/>
    <col min="4357" max="4357" width="20.85546875" style="1" customWidth="1"/>
    <col min="4358" max="4358" width="8.42578125" style="1" customWidth="1"/>
    <col min="4359" max="4359" width="14.85546875" style="1" customWidth="1"/>
    <col min="4360" max="4360" width="23.85546875" style="1" bestFit="1" customWidth="1"/>
    <col min="4361" max="4608" width="9.140625" style="1"/>
    <col min="4609" max="4609" width="36" style="1" customWidth="1"/>
    <col min="4610" max="4610" width="7.5703125" style="1" customWidth="1"/>
    <col min="4611" max="4611" width="10.42578125" style="1" customWidth="1"/>
    <col min="4612" max="4612" width="12.42578125" style="1" customWidth="1"/>
    <col min="4613" max="4613" width="20.85546875" style="1" customWidth="1"/>
    <col min="4614" max="4614" width="8.42578125" style="1" customWidth="1"/>
    <col min="4615" max="4615" width="14.85546875" style="1" customWidth="1"/>
    <col min="4616" max="4616" width="23.85546875" style="1" bestFit="1" customWidth="1"/>
    <col min="4617" max="4864" width="9.140625" style="1"/>
    <col min="4865" max="4865" width="36" style="1" customWidth="1"/>
    <col min="4866" max="4866" width="7.5703125" style="1" customWidth="1"/>
    <col min="4867" max="4867" width="10.42578125" style="1" customWidth="1"/>
    <col min="4868" max="4868" width="12.42578125" style="1" customWidth="1"/>
    <col min="4869" max="4869" width="20.85546875" style="1" customWidth="1"/>
    <col min="4870" max="4870" width="8.42578125" style="1" customWidth="1"/>
    <col min="4871" max="4871" width="14.85546875" style="1" customWidth="1"/>
    <col min="4872" max="4872" width="23.85546875" style="1" bestFit="1" customWidth="1"/>
    <col min="4873" max="5120" width="9.140625" style="1"/>
    <col min="5121" max="5121" width="36" style="1" customWidth="1"/>
    <col min="5122" max="5122" width="7.5703125" style="1" customWidth="1"/>
    <col min="5123" max="5123" width="10.42578125" style="1" customWidth="1"/>
    <col min="5124" max="5124" width="12.42578125" style="1" customWidth="1"/>
    <col min="5125" max="5125" width="20.85546875" style="1" customWidth="1"/>
    <col min="5126" max="5126" width="8.42578125" style="1" customWidth="1"/>
    <col min="5127" max="5127" width="14.85546875" style="1" customWidth="1"/>
    <col min="5128" max="5128" width="23.85546875" style="1" bestFit="1" customWidth="1"/>
    <col min="5129" max="5376" width="9.140625" style="1"/>
    <col min="5377" max="5377" width="36" style="1" customWidth="1"/>
    <col min="5378" max="5378" width="7.5703125" style="1" customWidth="1"/>
    <col min="5379" max="5379" width="10.42578125" style="1" customWidth="1"/>
    <col min="5380" max="5380" width="12.42578125" style="1" customWidth="1"/>
    <col min="5381" max="5381" width="20.85546875" style="1" customWidth="1"/>
    <col min="5382" max="5382" width="8.42578125" style="1" customWidth="1"/>
    <col min="5383" max="5383" width="14.85546875" style="1" customWidth="1"/>
    <col min="5384" max="5384" width="23.85546875" style="1" bestFit="1" customWidth="1"/>
    <col min="5385" max="5632" width="9.140625" style="1"/>
    <col min="5633" max="5633" width="36" style="1" customWidth="1"/>
    <col min="5634" max="5634" width="7.5703125" style="1" customWidth="1"/>
    <col min="5635" max="5635" width="10.42578125" style="1" customWidth="1"/>
    <col min="5636" max="5636" width="12.42578125" style="1" customWidth="1"/>
    <col min="5637" max="5637" width="20.85546875" style="1" customWidth="1"/>
    <col min="5638" max="5638" width="8.42578125" style="1" customWidth="1"/>
    <col min="5639" max="5639" width="14.85546875" style="1" customWidth="1"/>
    <col min="5640" max="5640" width="23.85546875" style="1" bestFit="1" customWidth="1"/>
    <col min="5641" max="5888" width="9.140625" style="1"/>
    <col min="5889" max="5889" width="36" style="1" customWidth="1"/>
    <col min="5890" max="5890" width="7.5703125" style="1" customWidth="1"/>
    <col min="5891" max="5891" width="10.42578125" style="1" customWidth="1"/>
    <col min="5892" max="5892" width="12.42578125" style="1" customWidth="1"/>
    <col min="5893" max="5893" width="20.85546875" style="1" customWidth="1"/>
    <col min="5894" max="5894" width="8.42578125" style="1" customWidth="1"/>
    <col min="5895" max="5895" width="14.85546875" style="1" customWidth="1"/>
    <col min="5896" max="5896" width="23.85546875" style="1" bestFit="1" customWidth="1"/>
    <col min="5897" max="6144" width="9.140625" style="1"/>
    <col min="6145" max="6145" width="36" style="1" customWidth="1"/>
    <col min="6146" max="6146" width="7.5703125" style="1" customWidth="1"/>
    <col min="6147" max="6147" width="10.42578125" style="1" customWidth="1"/>
    <col min="6148" max="6148" width="12.42578125" style="1" customWidth="1"/>
    <col min="6149" max="6149" width="20.85546875" style="1" customWidth="1"/>
    <col min="6150" max="6150" width="8.42578125" style="1" customWidth="1"/>
    <col min="6151" max="6151" width="14.85546875" style="1" customWidth="1"/>
    <col min="6152" max="6152" width="23.85546875" style="1" bestFit="1" customWidth="1"/>
    <col min="6153" max="6400" width="9.140625" style="1"/>
    <col min="6401" max="6401" width="36" style="1" customWidth="1"/>
    <col min="6402" max="6402" width="7.5703125" style="1" customWidth="1"/>
    <col min="6403" max="6403" width="10.42578125" style="1" customWidth="1"/>
    <col min="6404" max="6404" width="12.42578125" style="1" customWidth="1"/>
    <col min="6405" max="6405" width="20.85546875" style="1" customWidth="1"/>
    <col min="6406" max="6406" width="8.42578125" style="1" customWidth="1"/>
    <col min="6407" max="6407" width="14.85546875" style="1" customWidth="1"/>
    <col min="6408" max="6408" width="23.85546875" style="1" bestFit="1" customWidth="1"/>
    <col min="6409" max="6656" width="9.140625" style="1"/>
    <col min="6657" max="6657" width="36" style="1" customWidth="1"/>
    <col min="6658" max="6658" width="7.5703125" style="1" customWidth="1"/>
    <col min="6659" max="6659" width="10.42578125" style="1" customWidth="1"/>
    <col min="6660" max="6660" width="12.42578125" style="1" customWidth="1"/>
    <col min="6661" max="6661" width="20.85546875" style="1" customWidth="1"/>
    <col min="6662" max="6662" width="8.42578125" style="1" customWidth="1"/>
    <col min="6663" max="6663" width="14.85546875" style="1" customWidth="1"/>
    <col min="6664" max="6664" width="23.85546875" style="1" bestFit="1" customWidth="1"/>
    <col min="6665" max="6912" width="9.140625" style="1"/>
    <col min="6913" max="6913" width="36" style="1" customWidth="1"/>
    <col min="6914" max="6914" width="7.5703125" style="1" customWidth="1"/>
    <col min="6915" max="6915" width="10.42578125" style="1" customWidth="1"/>
    <col min="6916" max="6916" width="12.42578125" style="1" customWidth="1"/>
    <col min="6917" max="6917" width="20.85546875" style="1" customWidth="1"/>
    <col min="6918" max="6918" width="8.42578125" style="1" customWidth="1"/>
    <col min="6919" max="6919" width="14.85546875" style="1" customWidth="1"/>
    <col min="6920" max="6920" width="23.85546875" style="1" bestFit="1" customWidth="1"/>
    <col min="6921" max="7168" width="9.140625" style="1"/>
    <col min="7169" max="7169" width="36" style="1" customWidth="1"/>
    <col min="7170" max="7170" width="7.5703125" style="1" customWidth="1"/>
    <col min="7171" max="7171" width="10.42578125" style="1" customWidth="1"/>
    <col min="7172" max="7172" width="12.42578125" style="1" customWidth="1"/>
    <col min="7173" max="7173" width="20.85546875" style="1" customWidth="1"/>
    <col min="7174" max="7174" width="8.42578125" style="1" customWidth="1"/>
    <col min="7175" max="7175" width="14.85546875" style="1" customWidth="1"/>
    <col min="7176" max="7176" width="23.85546875" style="1" bestFit="1" customWidth="1"/>
    <col min="7177" max="7424" width="9.140625" style="1"/>
    <col min="7425" max="7425" width="36" style="1" customWidth="1"/>
    <col min="7426" max="7426" width="7.5703125" style="1" customWidth="1"/>
    <col min="7427" max="7427" width="10.42578125" style="1" customWidth="1"/>
    <col min="7428" max="7428" width="12.42578125" style="1" customWidth="1"/>
    <col min="7429" max="7429" width="20.85546875" style="1" customWidth="1"/>
    <col min="7430" max="7430" width="8.42578125" style="1" customWidth="1"/>
    <col min="7431" max="7431" width="14.85546875" style="1" customWidth="1"/>
    <col min="7432" max="7432" width="23.85546875" style="1" bestFit="1" customWidth="1"/>
    <col min="7433" max="7680" width="9.140625" style="1"/>
    <col min="7681" max="7681" width="36" style="1" customWidth="1"/>
    <col min="7682" max="7682" width="7.5703125" style="1" customWidth="1"/>
    <col min="7683" max="7683" width="10.42578125" style="1" customWidth="1"/>
    <col min="7684" max="7684" width="12.42578125" style="1" customWidth="1"/>
    <col min="7685" max="7685" width="20.85546875" style="1" customWidth="1"/>
    <col min="7686" max="7686" width="8.42578125" style="1" customWidth="1"/>
    <col min="7687" max="7687" width="14.85546875" style="1" customWidth="1"/>
    <col min="7688" max="7688" width="23.85546875" style="1" bestFit="1" customWidth="1"/>
    <col min="7689" max="7936" width="9.140625" style="1"/>
    <col min="7937" max="7937" width="36" style="1" customWidth="1"/>
    <col min="7938" max="7938" width="7.5703125" style="1" customWidth="1"/>
    <col min="7939" max="7939" width="10.42578125" style="1" customWidth="1"/>
    <col min="7940" max="7940" width="12.42578125" style="1" customWidth="1"/>
    <col min="7941" max="7941" width="20.85546875" style="1" customWidth="1"/>
    <col min="7942" max="7942" width="8.42578125" style="1" customWidth="1"/>
    <col min="7943" max="7943" width="14.85546875" style="1" customWidth="1"/>
    <col min="7944" max="7944" width="23.85546875" style="1" bestFit="1" customWidth="1"/>
    <col min="7945" max="8192" width="9.140625" style="1"/>
    <col min="8193" max="8193" width="36" style="1" customWidth="1"/>
    <col min="8194" max="8194" width="7.5703125" style="1" customWidth="1"/>
    <col min="8195" max="8195" width="10.42578125" style="1" customWidth="1"/>
    <col min="8196" max="8196" width="12.42578125" style="1" customWidth="1"/>
    <col min="8197" max="8197" width="20.85546875" style="1" customWidth="1"/>
    <col min="8198" max="8198" width="8.42578125" style="1" customWidth="1"/>
    <col min="8199" max="8199" width="14.85546875" style="1" customWidth="1"/>
    <col min="8200" max="8200" width="23.85546875" style="1" bestFit="1" customWidth="1"/>
    <col min="8201" max="8448" width="9.140625" style="1"/>
    <col min="8449" max="8449" width="36" style="1" customWidth="1"/>
    <col min="8450" max="8450" width="7.5703125" style="1" customWidth="1"/>
    <col min="8451" max="8451" width="10.42578125" style="1" customWidth="1"/>
    <col min="8452" max="8452" width="12.42578125" style="1" customWidth="1"/>
    <col min="8453" max="8453" width="20.85546875" style="1" customWidth="1"/>
    <col min="8454" max="8454" width="8.42578125" style="1" customWidth="1"/>
    <col min="8455" max="8455" width="14.85546875" style="1" customWidth="1"/>
    <col min="8456" max="8456" width="23.85546875" style="1" bestFit="1" customWidth="1"/>
    <col min="8457" max="8704" width="9.140625" style="1"/>
    <col min="8705" max="8705" width="36" style="1" customWidth="1"/>
    <col min="8706" max="8706" width="7.5703125" style="1" customWidth="1"/>
    <col min="8707" max="8707" width="10.42578125" style="1" customWidth="1"/>
    <col min="8708" max="8708" width="12.42578125" style="1" customWidth="1"/>
    <col min="8709" max="8709" width="20.85546875" style="1" customWidth="1"/>
    <col min="8710" max="8710" width="8.42578125" style="1" customWidth="1"/>
    <col min="8711" max="8711" width="14.85546875" style="1" customWidth="1"/>
    <col min="8712" max="8712" width="23.85546875" style="1" bestFit="1" customWidth="1"/>
    <col min="8713" max="8960" width="9.140625" style="1"/>
    <col min="8961" max="8961" width="36" style="1" customWidth="1"/>
    <col min="8962" max="8962" width="7.5703125" style="1" customWidth="1"/>
    <col min="8963" max="8963" width="10.42578125" style="1" customWidth="1"/>
    <col min="8964" max="8964" width="12.42578125" style="1" customWidth="1"/>
    <col min="8965" max="8965" width="20.85546875" style="1" customWidth="1"/>
    <col min="8966" max="8966" width="8.42578125" style="1" customWidth="1"/>
    <col min="8967" max="8967" width="14.85546875" style="1" customWidth="1"/>
    <col min="8968" max="8968" width="23.85546875" style="1" bestFit="1" customWidth="1"/>
    <col min="8969" max="9216" width="9.140625" style="1"/>
    <col min="9217" max="9217" width="36" style="1" customWidth="1"/>
    <col min="9218" max="9218" width="7.5703125" style="1" customWidth="1"/>
    <col min="9219" max="9219" width="10.42578125" style="1" customWidth="1"/>
    <col min="9220" max="9220" width="12.42578125" style="1" customWidth="1"/>
    <col min="9221" max="9221" width="20.85546875" style="1" customWidth="1"/>
    <col min="9222" max="9222" width="8.42578125" style="1" customWidth="1"/>
    <col min="9223" max="9223" width="14.85546875" style="1" customWidth="1"/>
    <col min="9224" max="9224" width="23.85546875" style="1" bestFit="1" customWidth="1"/>
    <col min="9225" max="9472" width="9.140625" style="1"/>
    <col min="9473" max="9473" width="36" style="1" customWidth="1"/>
    <col min="9474" max="9474" width="7.5703125" style="1" customWidth="1"/>
    <col min="9475" max="9475" width="10.42578125" style="1" customWidth="1"/>
    <col min="9476" max="9476" width="12.42578125" style="1" customWidth="1"/>
    <col min="9477" max="9477" width="20.85546875" style="1" customWidth="1"/>
    <col min="9478" max="9478" width="8.42578125" style="1" customWidth="1"/>
    <col min="9479" max="9479" width="14.85546875" style="1" customWidth="1"/>
    <col min="9480" max="9480" width="23.85546875" style="1" bestFit="1" customWidth="1"/>
    <col min="9481" max="9728" width="9.140625" style="1"/>
    <col min="9729" max="9729" width="36" style="1" customWidth="1"/>
    <col min="9730" max="9730" width="7.5703125" style="1" customWidth="1"/>
    <col min="9731" max="9731" width="10.42578125" style="1" customWidth="1"/>
    <col min="9732" max="9732" width="12.42578125" style="1" customWidth="1"/>
    <col min="9733" max="9733" width="20.85546875" style="1" customWidth="1"/>
    <col min="9734" max="9734" width="8.42578125" style="1" customWidth="1"/>
    <col min="9735" max="9735" width="14.85546875" style="1" customWidth="1"/>
    <col min="9736" max="9736" width="23.85546875" style="1" bestFit="1" customWidth="1"/>
    <col min="9737" max="9984" width="9.140625" style="1"/>
    <col min="9985" max="9985" width="36" style="1" customWidth="1"/>
    <col min="9986" max="9986" width="7.5703125" style="1" customWidth="1"/>
    <col min="9987" max="9987" width="10.42578125" style="1" customWidth="1"/>
    <col min="9988" max="9988" width="12.42578125" style="1" customWidth="1"/>
    <col min="9989" max="9989" width="20.85546875" style="1" customWidth="1"/>
    <col min="9990" max="9990" width="8.42578125" style="1" customWidth="1"/>
    <col min="9991" max="9991" width="14.85546875" style="1" customWidth="1"/>
    <col min="9992" max="9992" width="23.85546875" style="1" bestFit="1" customWidth="1"/>
    <col min="9993" max="10240" width="9.140625" style="1"/>
    <col min="10241" max="10241" width="36" style="1" customWidth="1"/>
    <col min="10242" max="10242" width="7.5703125" style="1" customWidth="1"/>
    <col min="10243" max="10243" width="10.42578125" style="1" customWidth="1"/>
    <col min="10244" max="10244" width="12.42578125" style="1" customWidth="1"/>
    <col min="10245" max="10245" width="20.85546875" style="1" customWidth="1"/>
    <col min="10246" max="10246" width="8.42578125" style="1" customWidth="1"/>
    <col min="10247" max="10247" width="14.85546875" style="1" customWidth="1"/>
    <col min="10248" max="10248" width="23.85546875" style="1" bestFit="1" customWidth="1"/>
    <col min="10249" max="10496" width="9.140625" style="1"/>
    <col min="10497" max="10497" width="36" style="1" customWidth="1"/>
    <col min="10498" max="10498" width="7.5703125" style="1" customWidth="1"/>
    <col min="10499" max="10499" width="10.42578125" style="1" customWidth="1"/>
    <col min="10500" max="10500" width="12.42578125" style="1" customWidth="1"/>
    <col min="10501" max="10501" width="20.85546875" style="1" customWidth="1"/>
    <col min="10502" max="10502" width="8.42578125" style="1" customWidth="1"/>
    <col min="10503" max="10503" width="14.85546875" style="1" customWidth="1"/>
    <col min="10504" max="10504" width="23.85546875" style="1" bestFit="1" customWidth="1"/>
    <col min="10505" max="10752" width="9.140625" style="1"/>
    <col min="10753" max="10753" width="36" style="1" customWidth="1"/>
    <col min="10754" max="10754" width="7.5703125" style="1" customWidth="1"/>
    <col min="10755" max="10755" width="10.42578125" style="1" customWidth="1"/>
    <col min="10756" max="10756" width="12.42578125" style="1" customWidth="1"/>
    <col min="10757" max="10757" width="20.85546875" style="1" customWidth="1"/>
    <col min="10758" max="10758" width="8.42578125" style="1" customWidth="1"/>
    <col min="10759" max="10759" width="14.85546875" style="1" customWidth="1"/>
    <col min="10760" max="10760" width="23.85546875" style="1" bestFit="1" customWidth="1"/>
    <col min="10761" max="11008" width="9.140625" style="1"/>
    <col min="11009" max="11009" width="36" style="1" customWidth="1"/>
    <col min="11010" max="11010" width="7.5703125" style="1" customWidth="1"/>
    <col min="11011" max="11011" width="10.42578125" style="1" customWidth="1"/>
    <col min="11012" max="11012" width="12.42578125" style="1" customWidth="1"/>
    <col min="11013" max="11013" width="20.85546875" style="1" customWidth="1"/>
    <col min="11014" max="11014" width="8.42578125" style="1" customWidth="1"/>
    <col min="11015" max="11015" width="14.85546875" style="1" customWidth="1"/>
    <col min="11016" max="11016" width="23.85546875" style="1" bestFit="1" customWidth="1"/>
    <col min="11017" max="11264" width="9.140625" style="1"/>
    <col min="11265" max="11265" width="36" style="1" customWidth="1"/>
    <col min="11266" max="11266" width="7.5703125" style="1" customWidth="1"/>
    <col min="11267" max="11267" width="10.42578125" style="1" customWidth="1"/>
    <col min="11268" max="11268" width="12.42578125" style="1" customWidth="1"/>
    <col min="11269" max="11269" width="20.85546875" style="1" customWidth="1"/>
    <col min="11270" max="11270" width="8.42578125" style="1" customWidth="1"/>
    <col min="11271" max="11271" width="14.85546875" style="1" customWidth="1"/>
    <col min="11272" max="11272" width="23.85546875" style="1" bestFit="1" customWidth="1"/>
    <col min="11273" max="11520" width="9.140625" style="1"/>
    <col min="11521" max="11521" width="36" style="1" customWidth="1"/>
    <col min="11522" max="11522" width="7.5703125" style="1" customWidth="1"/>
    <col min="11523" max="11523" width="10.42578125" style="1" customWidth="1"/>
    <col min="11524" max="11524" width="12.42578125" style="1" customWidth="1"/>
    <col min="11525" max="11525" width="20.85546875" style="1" customWidth="1"/>
    <col min="11526" max="11526" width="8.42578125" style="1" customWidth="1"/>
    <col min="11527" max="11527" width="14.85546875" style="1" customWidth="1"/>
    <col min="11528" max="11528" width="23.85546875" style="1" bestFit="1" customWidth="1"/>
    <col min="11529" max="11776" width="9.140625" style="1"/>
    <col min="11777" max="11777" width="36" style="1" customWidth="1"/>
    <col min="11778" max="11778" width="7.5703125" style="1" customWidth="1"/>
    <col min="11779" max="11779" width="10.42578125" style="1" customWidth="1"/>
    <col min="11780" max="11780" width="12.42578125" style="1" customWidth="1"/>
    <col min="11781" max="11781" width="20.85546875" style="1" customWidth="1"/>
    <col min="11782" max="11782" width="8.42578125" style="1" customWidth="1"/>
    <col min="11783" max="11783" width="14.85546875" style="1" customWidth="1"/>
    <col min="11784" max="11784" width="23.85546875" style="1" bestFit="1" customWidth="1"/>
    <col min="11785" max="12032" width="9.140625" style="1"/>
    <col min="12033" max="12033" width="36" style="1" customWidth="1"/>
    <col min="12034" max="12034" width="7.5703125" style="1" customWidth="1"/>
    <col min="12035" max="12035" width="10.42578125" style="1" customWidth="1"/>
    <col min="12036" max="12036" width="12.42578125" style="1" customWidth="1"/>
    <col min="12037" max="12037" width="20.85546875" style="1" customWidth="1"/>
    <col min="12038" max="12038" width="8.42578125" style="1" customWidth="1"/>
    <col min="12039" max="12039" width="14.85546875" style="1" customWidth="1"/>
    <col min="12040" max="12040" width="23.85546875" style="1" bestFit="1" customWidth="1"/>
    <col min="12041" max="12288" width="9.140625" style="1"/>
    <col min="12289" max="12289" width="36" style="1" customWidth="1"/>
    <col min="12290" max="12290" width="7.5703125" style="1" customWidth="1"/>
    <col min="12291" max="12291" width="10.42578125" style="1" customWidth="1"/>
    <col min="12292" max="12292" width="12.42578125" style="1" customWidth="1"/>
    <col min="12293" max="12293" width="20.85546875" style="1" customWidth="1"/>
    <col min="12294" max="12294" width="8.42578125" style="1" customWidth="1"/>
    <col min="12295" max="12295" width="14.85546875" style="1" customWidth="1"/>
    <col min="12296" max="12296" width="23.85546875" style="1" bestFit="1" customWidth="1"/>
    <col min="12297" max="12544" width="9.140625" style="1"/>
    <col min="12545" max="12545" width="36" style="1" customWidth="1"/>
    <col min="12546" max="12546" width="7.5703125" style="1" customWidth="1"/>
    <col min="12547" max="12547" width="10.42578125" style="1" customWidth="1"/>
    <col min="12548" max="12548" width="12.42578125" style="1" customWidth="1"/>
    <col min="12549" max="12549" width="20.85546875" style="1" customWidth="1"/>
    <col min="12550" max="12550" width="8.42578125" style="1" customWidth="1"/>
    <col min="12551" max="12551" width="14.85546875" style="1" customWidth="1"/>
    <col min="12552" max="12552" width="23.85546875" style="1" bestFit="1" customWidth="1"/>
    <col min="12553" max="12800" width="9.140625" style="1"/>
    <col min="12801" max="12801" width="36" style="1" customWidth="1"/>
    <col min="12802" max="12802" width="7.5703125" style="1" customWidth="1"/>
    <col min="12803" max="12803" width="10.42578125" style="1" customWidth="1"/>
    <col min="12804" max="12804" width="12.42578125" style="1" customWidth="1"/>
    <col min="12805" max="12805" width="20.85546875" style="1" customWidth="1"/>
    <col min="12806" max="12806" width="8.42578125" style="1" customWidth="1"/>
    <col min="12807" max="12807" width="14.85546875" style="1" customWidth="1"/>
    <col min="12808" max="12808" width="23.85546875" style="1" bestFit="1" customWidth="1"/>
    <col min="12809" max="13056" width="9.140625" style="1"/>
    <col min="13057" max="13057" width="36" style="1" customWidth="1"/>
    <col min="13058" max="13058" width="7.5703125" style="1" customWidth="1"/>
    <col min="13059" max="13059" width="10.42578125" style="1" customWidth="1"/>
    <col min="13060" max="13060" width="12.42578125" style="1" customWidth="1"/>
    <col min="13061" max="13061" width="20.85546875" style="1" customWidth="1"/>
    <col min="13062" max="13062" width="8.42578125" style="1" customWidth="1"/>
    <col min="13063" max="13063" width="14.85546875" style="1" customWidth="1"/>
    <col min="13064" max="13064" width="23.85546875" style="1" bestFit="1" customWidth="1"/>
    <col min="13065" max="13312" width="9.140625" style="1"/>
    <col min="13313" max="13313" width="36" style="1" customWidth="1"/>
    <col min="13314" max="13314" width="7.5703125" style="1" customWidth="1"/>
    <col min="13315" max="13315" width="10.42578125" style="1" customWidth="1"/>
    <col min="13316" max="13316" width="12.42578125" style="1" customWidth="1"/>
    <col min="13317" max="13317" width="20.85546875" style="1" customWidth="1"/>
    <col min="13318" max="13318" width="8.42578125" style="1" customWidth="1"/>
    <col min="13319" max="13319" width="14.85546875" style="1" customWidth="1"/>
    <col min="13320" max="13320" width="23.85546875" style="1" bestFit="1" customWidth="1"/>
    <col min="13321" max="13568" width="9.140625" style="1"/>
    <col min="13569" max="13569" width="36" style="1" customWidth="1"/>
    <col min="13570" max="13570" width="7.5703125" style="1" customWidth="1"/>
    <col min="13571" max="13571" width="10.42578125" style="1" customWidth="1"/>
    <col min="13572" max="13572" width="12.42578125" style="1" customWidth="1"/>
    <col min="13573" max="13573" width="20.85546875" style="1" customWidth="1"/>
    <col min="13574" max="13574" width="8.42578125" style="1" customWidth="1"/>
    <col min="13575" max="13575" width="14.85546875" style="1" customWidth="1"/>
    <col min="13576" max="13576" width="23.85546875" style="1" bestFit="1" customWidth="1"/>
    <col min="13577" max="13824" width="9.140625" style="1"/>
    <col min="13825" max="13825" width="36" style="1" customWidth="1"/>
    <col min="13826" max="13826" width="7.5703125" style="1" customWidth="1"/>
    <col min="13827" max="13827" width="10.42578125" style="1" customWidth="1"/>
    <col min="13828" max="13828" width="12.42578125" style="1" customWidth="1"/>
    <col min="13829" max="13829" width="20.85546875" style="1" customWidth="1"/>
    <col min="13830" max="13830" width="8.42578125" style="1" customWidth="1"/>
    <col min="13831" max="13831" width="14.85546875" style="1" customWidth="1"/>
    <col min="13832" max="13832" width="23.85546875" style="1" bestFit="1" customWidth="1"/>
    <col min="13833" max="14080" width="9.140625" style="1"/>
    <col min="14081" max="14081" width="36" style="1" customWidth="1"/>
    <col min="14082" max="14082" width="7.5703125" style="1" customWidth="1"/>
    <col min="14083" max="14083" width="10.42578125" style="1" customWidth="1"/>
    <col min="14084" max="14084" width="12.42578125" style="1" customWidth="1"/>
    <col min="14085" max="14085" width="20.85546875" style="1" customWidth="1"/>
    <col min="14086" max="14086" width="8.42578125" style="1" customWidth="1"/>
    <col min="14087" max="14087" width="14.85546875" style="1" customWidth="1"/>
    <col min="14088" max="14088" width="23.85546875" style="1" bestFit="1" customWidth="1"/>
    <col min="14089" max="14336" width="9.140625" style="1"/>
    <col min="14337" max="14337" width="36" style="1" customWidth="1"/>
    <col min="14338" max="14338" width="7.5703125" style="1" customWidth="1"/>
    <col min="14339" max="14339" width="10.42578125" style="1" customWidth="1"/>
    <col min="14340" max="14340" width="12.42578125" style="1" customWidth="1"/>
    <col min="14341" max="14341" width="20.85546875" style="1" customWidth="1"/>
    <col min="14342" max="14342" width="8.42578125" style="1" customWidth="1"/>
    <col min="14343" max="14343" width="14.85546875" style="1" customWidth="1"/>
    <col min="14344" max="14344" width="23.85546875" style="1" bestFit="1" customWidth="1"/>
    <col min="14345" max="14592" width="9.140625" style="1"/>
    <col min="14593" max="14593" width="36" style="1" customWidth="1"/>
    <col min="14594" max="14594" width="7.5703125" style="1" customWidth="1"/>
    <col min="14595" max="14595" width="10.42578125" style="1" customWidth="1"/>
    <col min="14596" max="14596" width="12.42578125" style="1" customWidth="1"/>
    <col min="14597" max="14597" width="20.85546875" style="1" customWidth="1"/>
    <col min="14598" max="14598" width="8.42578125" style="1" customWidth="1"/>
    <col min="14599" max="14599" width="14.85546875" style="1" customWidth="1"/>
    <col min="14600" max="14600" width="23.85546875" style="1" bestFit="1" customWidth="1"/>
    <col min="14601" max="14848" width="9.140625" style="1"/>
    <col min="14849" max="14849" width="36" style="1" customWidth="1"/>
    <col min="14850" max="14850" width="7.5703125" style="1" customWidth="1"/>
    <col min="14851" max="14851" width="10.42578125" style="1" customWidth="1"/>
    <col min="14852" max="14852" width="12.42578125" style="1" customWidth="1"/>
    <col min="14853" max="14853" width="20.85546875" style="1" customWidth="1"/>
    <col min="14854" max="14854" width="8.42578125" style="1" customWidth="1"/>
    <col min="14855" max="14855" width="14.85546875" style="1" customWidth="1"/>
    <col min="14856" max="14856" width="23.85546875" style="1" bestFit="1" customWidth="1"/>
    <col min="14857" max="15104" width="9.140625" style="1"/>
    <col min="15105" max="15105" width="36" style="1" customWidth="1"/>
    <col min="15106" max="15106" width="7.5703125" style="1" customWidth="1"/>
    <col min="15107" max="15107" width="10.42578125" style="1" customWidth="1"/>
    <col min="15108" max="15108" width="12.42578125" style="1" customWidth="1"/>
    <col min="15109" max="15109" width="20.85546875" style="1" customWidth="1"/>
    <col min="15110" max="15110" width="8.42578125" style="1" customWidth="1"/>
    <col min="15111" max="15111" width="14.85546875" style="1" customWidth="1"/>
    <col min="15112" max="15112" width="23.85546875" style="1" bestFit="1" customWidth="1"/>
    <col min="15113" max="15360" width="9.140625" style="1"/>
    <col min="15361" max="15361" width="36" style="1" customWidth="1"/>
    <col min="15362" max="15362" width="7.5703125" style="1" customWidth="1"/>
    <col min="15363" max="15363" width="10.42578125" style="1" customWidth="1"/>
    <col min="15364" max="15364" width="12.42578125" style="1" customWidth="1"/>
    <col min="15365" max="15365" width="20.85546875" style="1" customWidth="1"/>
    <col min="15366" max="15366" width="8.42578125" style="1" customWidth="1"/>
    <col min="15367" max="15367" width="14.85546875" style="1" customWidth="1"/>
    <col min="15368" max="15368" width="23.85546875" style="1" bestFit="1" customWidth="1"/>
    <col min="15369" max="15616" width="9.140625" style="1"/>
    <col min="15617" max="15617" width="36" style="1" customWidth="1"/>
    <col min="15618" max="15618" width="7.5703125" style="1" customWidth="1"/>
    <col min="15619" max="15619" width="10.42578125" style="1" customWidth="1"/>
    <col min="15620" max="15620" width="12.42578125" style="1" customWidth="1"/>
    <col min="15621" max="15621" width="20.85546875" style="1" customWidth="1"/>
    <col min="15622" max="15622" width="8.42578125" style="1" customWidth="1"/>
    <col min="15623" max="15623" width="14.85546875" style="1" customWidth="1"/>
    <col min="15624" max="15624" width="23.85546875" style="1" bestFit="1" customWidth="1"/>
    <col min="15625" max="15872" width="9.140625" style="1"/>
    <col min="15873" max="15873" width="36" style="1" customWidth="1"/>
    <col min="15874" max="15874" width="7.5703125" style="1" customWidth="1"/>
    <col min="15875" max="15875" width="10.42578125" style="1" customWidth="1"/>
    <col min="15876" max="15876" width="12.42578125" style="1" customWidth="1"/>
    <col min="15877" max="15877" width="20.85546875" style="1" customWidth="1"/>
    <col min="15878" max="15878" width="8.42578125" style="1" customWidth="1"/>
    <col min="15879" max="15879" width="14.85546875" style="1" customWidth="1"/>
    <col min="15880" max="15880" width="23.85546875" style="1" bestFit="1" customWidth="1"/>
    <col min="15881" max="16128" width="9.140625" style="1"/>
    <col min="16129" max="16129" width="36" style="1" customWidth="1"/>
    <col min="16130" max="16130" width="7.5703125" style="1" customWidth="1"/>
    <col min="16131" max="16131" width="10.42578125" style="1" customWidth="1"/>
    <col min="16132" max="16132" width="12.42578125" style="1" customWidth="1"/>
    <col min="16133" max="16133" width="20.85546875" style="1" customWidth="1"/>
    <col min="16134" max="16134" width="8.42578125" style="1" customWidth="1"/>
    <col min="16135" max="16135" width="14.85546875" style="1" customWidth="1"/>
    <col min="16136" max="16136" width="23.85546875" style="1" bestFit="1" customWidth="1"/>
    <col min="16137" max="16384" width="9.140625" style="1"/>
  </cols>
  <sheetData>
    <row r="1" spans="1:8">
      <c r="A1" s="589" t="s">
        <v>136</v>
      </c>
      <c r="B1" s="589"/>
      <c r="C1" s="589"/>
      <c r="D1" s="589"/>
      <c r="E1" s="589"/>
      <c r="F1" s="589"/>
      <c r="G1" s="589"/>
    </row>
    <row r="2" spans="1:8">
      <c r="A2" s="589" t="s">
        <v>375</v>
      </c>
      <c r="B2" s="589"/>
      <c r="C2" s="589"/>
      <c r="D2" s="589"/>
      <c r="E2" s="589"/>
      <c r="F2" s="589"/>
      <c r="G2" s="589"/>
    </row>
    <row r="3" spans="1:8">
      <c r="A3" s="590" t="s">
        <v>46</v>
      </c>
      <c r="B3" s="80" t="s">
        <v>137</v>
      </c>
      <c r="C3" s="80" t="s">
        <v>138</v>
      </c>
      <c r="D3" s="80" t="s">
        <v>139</v>
      </c>
      <c r="E3" s="80" t="s">
        <v>140</v>
      </c>
      <c r="F3" s="80" t="s">
        <v>141</v>
      </c>
      <c r="G3" s="80" t="s">
        <v>142</v>
      </c>
    </row>
    <row r="4" spans="1:8" ht="15" customHeight="1">
      <c r="A4" s="591"/>
      <c r="B4" s="81" t="s">
        <v>143</v>
      </c>
      <c r="C4" s="81" t="s">
        <v>144</v>
      </c>
      <c r="D4" s="81" t="s">
        <v>145</v>
      </c>
      <c r="E4" s="81" t="s">
        <v>146</v>
      </c>
      <c r="F4" s="81" t="s">
        <v>147</v>
      </c>
      <c r="G4" s="81" t="s">
        <v>148</v>
      </c>
    </row>
    <row r="5" spans="1:8" s="87" customFormat="1" ht="29.25" customHeight="1">
      <c r="A5" s="82" t="s">
        <v>149</v>
      </c>
      <c r="B5" s="83" t="s">
        <v>67</v>
      </c>
      <c r="C5" s="84">
        <v>41099</v>
      </c>
      <c r="D5" s="84">
        <v>42925</v>
      </c>
      <c r="E5" s="85">
        <v>950000000</v>
      </c>
      <c r="F5" s="301">
        <v>4.25</v>
      </c>
      <c r="G5" s="86">
        <v>42925</v>
      </c>
    </row>
    <row r="6" spans="1:8" s="93" customFormat="1" ht="16.5" customHeight="1">
      <c r="A6" s="88" t="s">
        <v>69</v>
      </c>
      <c r="B6" s="89"/>
      <c r="C6" s="90"/>
      <c r="D6" s="90"/>
      <c r="E6" s="91">
        <v>1858038500</v>
      </c>
      <c r="F6" s="302"/>
      <c r="G6" s="92"/>
    </row>
    <row r="7" spans="1:8" s="87" customFormat="1" ht="29.25" customHeight="1">
      <c r="A7" s="82" t="s">
        <v>150</v>
      </c>
      <c r="B7" s="83" t="s">
        <v>67</v>
      </c>
      <c r="C7" s="84">
        <v>41823</v>
      </c>
      <c r="D7" s="84">
        <v>45538</v>
      </c>
      <c r="E7" s="85">
        <v>1493000000</v>
      </c>
      <c r="F7" s="301">
        <v>2.95</v>
      </c>
      <c r="G7" s="86">
        <v>42981</v>
      </c>
    </row>
    <row r="8" spans="1:8" s="93" customFormat="1" ht="16.5" customHeight="1">
      <c r="A8" s="88" t="s">
        <v>69</v>
      </c>
      <c r="B8" s="89"/>
      <c r="C8" s="90"/>
      <c r="D8" s="90"/>
      <c r="E8" s="91">
        <v>2920054190</v>
      </c>
      <c r="F8" s="302"/>
      <c r="G8" s="90"/>
    </row>
    <row r="9" spans="1:8" s="87" customFormat="1" ht="29.25" customHeight="1">
      <c r="A9" s="82" t="s">
        <v>151</v>
      </c>
      <c r="B9" s="83" t="s">
        <v>67</v>
      </c>
      <c r="C9" s="84">
        <v>42089</v>
      </c>
      <c r="D9" s="84">
        <v>44646</v>
      </c>
      <c r="E9" s="85">
        <v>1250000000</v>
      </c>
      <c r="F9" s="301">
        <v>2</v>
      </c>
      <c r="G9" s="86">
        <v>43185</v>
      </c>
    </row>
    <row r="10" spans="1:8" s="93" customFormat="1" ht="16.5" customHeight="1">
      <c r="A10" s="88" t="s">
        <v>69</v>
      </c>
      <c r="B10" s="89"/>
      <c r="C10" s="90"/>
      <c r="D10" s="90"/>
      <c r="E10" s="91">
        <v>2444787500</v>
      </c>
      <c r="F10" s="302"/>
      <c r="G10" s="90"/>
      <c r="H10" s="94"/>
    </row>
    <row r="11" spans="1:8" s="87" customFormat="1" ht="29.25" customHeight="1">
      <c r="A11" s="82" t="s">
        <v>152</v>
      </c>
      <c r="B11" s="83" t="s">
        <v>67</v>
      </c>
      <c r="C11" s="84">
        <v>42089</v>
      </c>
      <c r="D11" s="84">
        <v>46472</v>
      </c>
      <c r="E11" s="85">
        <v>1000000000</v>
      </c>
      <c r="F11" s="301">
        <v>2.625</v>
      </c>
      <c r="G11" s="86">
        <v>43185</v>
      </c>
    </row>
    <row r="12" spans="1:8" s="93" customFormat="1" ht="16.5" customHeight="1">
      <c r="A12" s="88" t="s">
        <v>69</v>
      </c>
      <c r="B12" s="89"/>
      <c r="C12" s="90"/>
      <c r="D12" s="90"/>
      <c r="E12" s="91">
        <v>1955830000</v>
      </c>
      <c r="F12" s="302"/>
      <c r="G12" s="90"/>
    </row>
    <row r="13" spans="1:8" s="87" customFormat="1" ht="29.25" customHeight="1">
      <c r="A13" s="82" t="s">
        <v>153</v>
      </c>
      <c r="B13" s="83" t="s">
        <v>67</v>
      </c>
      <c r="C13" s="84">
        <v>42089</v>
      </c>
      <c r="D13" s="84">
        <v>49394</v>
      </c>
      <c r="E13" s="85">
        <v>900000000</v>
      </c>
      <c r="F13" s="301">
        <v>3.125</v>
      </c>
      <c r="G13" s="86">
        <v>43185</v>
      </c>
    </row>
    <row r="14" spans="1:8" s="93" customFormat="1" ht="16.5" customHeight="1">
      <c r="A14" s="88" t="s">
        <v>69</v>
      </c>
      <c r="B14" s="89"/>
      <c r="C14" s="90"/>
      <c r="D14" s="90"/>
      <c r="E14" s="91">
        <v>1760247000</v>
      </c>
      <c r="F14" s="302"/>
      <c r="G14" s="90"/>
    </row>
    <row r="15" spans="1:8" s="87" customFormat="1" ht="29.25" customHeight="1">
      <c r="A15" s="82" t="s">
        <v>154</v>
      </c>
      <c r="B15" s="83" t="s">
        <v>67</v>
      </c>
      <c r="C15" s="84">
        <v>42450</v>
      </c>
      <c r="D15" s="84">
        <v>45006</v>
      </c>
      <c r="E15" s="85">
        <v>1144000000</v>
      </c>
      <c r="F15" s="301">
        <v>1.875</v>
      </c>
      <c r="G15" s="86">
        <v>43180</v>
      </c>
    </row>
    <row r="16" spans="1:8" s="93" customFormat="1" ht="16.5" customHeight="1">
      <c r="A16" s="88" t="s">
        <v>69</v>
      </c>
      <c r="B16" s="89"/>
      <c r="C16" s="90"/>
      <c r="D16" s="90"/>
      <c r="E16" s="91">
        <v>2237469520</v>
      </c>
      <c r="F16" s="302"/>
      <c r="G16" s="90"/>
    </row>
    <row r="17" spans="1:7" s="87" customFormat="1" ht="29.25" customHeight="1">
      <c r="A17" s="82" t="s">
        <v>155</v>
      </c>
      <c r="B17" s="83" t="s">
        <v>67</v>
      </c>
      <c r="C17" s="84">
        <v>42450</v>
      </c>
      <c r="D17" s="84">
        <v>46833</v>
      </c>
      <c r="E17" s="85">
        <v>850000000</v>
      </c>
      <c r="F17" s="301">
        <v>3</v>
      </c>
      <c r="G17" s="86">
        <v>43180</v>
      </c>
    </row>
    <row r="18" spans="1:7" s="93" customFormat="1" ht="16.5" customHeight="1">
      <c r="A18" s="88" t="s">
        <v>69</v>
      </c>
      <c r="B18" s="89"/>
      <c r="C18" s="89"/>
      <c r="D18" s="90"/>
      <c r="E18" s="91">
        <v>1662455500</v>
      </c>
      <c r="F18" s="302"/>
      <c r="G18" s="90"/>
    </row>
    <row r="19" spans="1:7" ht="24" customHeight="1">
      <c r="A19" s="95" t="s">
        <v>156</v>
      </c>
      <c r="B19" s="95"/>
      <c r="C19" s="95"/>
      <c r="D19" s="95"/>
      <c r="E19" s="96">
        <v>14838882210</v>
      </c>
      <c r="F19" s="95"/>
      <c r="G19" s="95"/>
    </row>
    <row r="20" spans="1:7">
      <c r="A20" s="70" t="s">
        <v>157</v>
      </c>
      <c r="B20" s="70"/>
      <c r="C20" s="70"/>
      <c r="D20" s="70"/>
      <c r="E20" s="70"/>
      <c r="F20" s="70"/>
      <c r="G20" s="70"/>
    </row>
  </sheetData>
  <mergeCells count="3">
    <mergeCell ref="A1:G1"/>
    <mergeCell ref="A2:G2"/>
    <mergeCell ref="A3:A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9" sqref="E29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Q20"/>
  <sheetViews>
    <sheetView workbookViewId="0">
      <selection activeCell="E29" sqref="E29"/>
    </sheetView>
  </sheetViews>
  <sheetFormatPr defaultRowHeight="15"/>
  <sheetData>
    <row r="3" spans="2:17"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</row>
    <row r="4" spans="2:17"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</row>
    <row r="5" spans="2:17"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</row>
    <row r="6" spans="2:17"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</row>
    <row r="7" spans="2:17"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</row>
    <row r="8" spans="2:17"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</row>
    <row r="9" spans="2:17"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</row>
    <row r="10" spans="2:17"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</row>
    <row r="11" spans="2:17"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</row>
    <row r="12" spans="2:17"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</row>
    <row r="13" spans="2:17"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</row>
    <row r="14" spans="2:17"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</row>
    <row r="15" spans="2:17"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</row>
    <row r="16" spans="2:17"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</row>
    <row r="17" spans="2:17"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</row>
    <row r="18" spans="2:17"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</row>
    <row r="19" spans="2:17"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</row>
    <row r="20" spans="2:17"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workbookViewId="0">
      <selection activeCell="E29" sqref="E29"/>
    </sheetView>
  </sheetViews>
  <sheetFormatPr defaultRowHeight="15"/>
  <cols>
    <col min="15" max="15" width="9.140625" customWidth="1"/>
  </cols>
  <sheetData>
    <row r="1" spans="1:17" ht="15.75">
      <c r="A1" s="592" t="s">
        <v>158</v>
      </c>
      <c r="B1" s="592"/>
      <c r="C1" s="592"/>
      <c r="D1" s="592"/>
      <c r="E1" s="592"/>
      <c r="F1" s="592"/>
      <c r="G1" s="592"/>
      <c r="H1" s="592"/>
      <c r="I1" s="592"/>
      <c r="J1" s="592"/>
      <c r="K1" s="592"/>
      <c r="L1" s="592"/>
      <c r="M1" s="592"/>
      <c r="N1" s="592"/>
      <c r="O1" s="592"/>
      <c r="P1" s="97"/>
      <c r="Q1" s="97"/>
    </row>
    <row r="2" spans="1:17" ht="15.75">
      <c r="A2" s="592" t="s">
        <v>370</v>
      </c>
      <c r="B2" s="592"/>
      <c r="C2" s="592"/>
      <c r="D2" s="592"/>
      <c r="E2" s="592"/>
      <c r="F2" s="592"/>
      <c r="G2" s="592"/>
      <c r="H2" s="592"/>
      <c r="I2" s="592"/>
      <c r="J2" s="592"/>
      <c r="K2" s="592"/>
      <c r="L2" s="592"/>
      <c r="M2" s="592"/>
      <c r="N2" s="592"/>
      <c r="O2" s="592"/>
      <c r="P2" s="97"/>
      <c r="Q2" s="97"/>
    </row>
    <row r="3" spans="1:17">
      <c r="A3" s="69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</row>
    <row r="4" spans="1:17">
      <c r="A4" s="69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</row>
    <row r="5" spans="1:17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</row>
    <row r="6" spans="1:17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</row>
    <row r="7" spans="1:17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</row>
    <row r="8" spans="1:17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</row>
    <row r="9" spans="1:17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</row>
    <row r="10" spans="1:17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</row>
    <row r="11" spans="1:17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</row>
    <row r="12" spans="1:17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</row>
    <row r="13" spans="1:17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</row>
    <row r="14" spans="1:17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</row>
    <row r="15" spans="1:17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</row>
    <row r="16" spans="1:17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</row>
    <row r="17" spans="1:15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</row>
    <row r="18" spans="1:15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</row>
    <row r="19" spans="1:15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</row>
    <row r="20" spans="1:15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</row>
    <row r="21" spans="1:15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</row>
  </sheetData>
  <mergeCells count="2">
    <mergeCell ref="A1:O1"/>
    <mergeCell ref="A2:O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workbookViewId="0">
      <selection activeCell="E29" sqref="E29"/>
    </sheetView>
  </sheetViews>
  <sheetFormatPr defaultRowHeight="15"/>
  <cols>
    <col min="5" max="5" width="12" bestFit="1" customWidth="1"/>
    <col min="14" max="14" width="10.28515625" customWidth="1"/>
  </cols>
  <sheetData>
    <row r="1" spans="1:15">
      <c r="A1" s="592" t="s">
        <v>159</v>
      </c>
      <c r="B1" s="592"/>
      <c r="C1" s="592"/>
      <c r="D1" s="592"/>
      <c r="E1" s="592"/>
      <c r="F1" s="592"/>
      <c r="G1" s="592"/>
      <c r="H1" s="592"/>
      <c r="I1" s="592"/>
      <c r="J1" s="592"/>
      <c r="K1" s="592"/>
      <c r="L1" s="592"/>
      <c r="M1" s="592"/>
      <c r="N1" s="592"/>
      <c r="O1" s="592"/>
    </row>
    <row r="2" spans="1:15">
      <c r="A2" s="592" t="s">
        <v>369</v>
      </c>
      <c r="B2" s="592"/>
      <c r="C2" s="592"/>
      <c r="D2" s="592"/>
      <c r="E2" s="592"/>
      <c r="F2" s="592"/>
      <c r="G2" s="592"/>
      <c r="H2" s="592"/>
      <c r="I2" s="592"/>
      <c r="J2" s="592"/>
      <c r="K2" s="592"/>
      <c r="L2" s="592"/>
      <c r="M2" s="592"/>
      <c r="N2" s="592"/>
      <c r="O2" s="592"/>
    </row>
    <row r="3" spans="1:15">
      <c r="A3" s="69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</row>
    <row r="4" spans="1:15">
      <c r="A4" s="69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</row>
    <row r="5" spans="1:15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</row>
    <row r="6" spans="1:15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</row>
    <row r="7" spans="1:15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</row>
    <row r="8" spans="1:15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</row>
    <row r="9" spans="1:15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</row>
    <row r="10" spans="1:15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</row>
    <row r="11" spans="1:15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</row>
    <row r="12" spans="1:15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</row>
    <row r="13" spans="1:15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</row>
    <row r="14" spans="1:15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</row>
    <row r="15" spans="1:15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</row>
    <row r="16" spans="1:15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</row>
    <row r="17" spans="1:15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</row>
    <row r="18" spans="1:15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</row>
    <row r="19" spans="1:15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</row>
    <row r="20" spans="1:15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</row>
    <row r="21" spans="1:15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</row>
  </sheetData>
  <mergeCells count="2">
    <mergeCell ref="A1:O1"/>
    <mergeCell ref="A2:O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E29" sqref="E29"/>
    </sheetView>
  </sheetViews>
  <sheetFormatPr defaultRowHeight="15"/>
  <cols>
    <col min="1" max="1" width="38.140625" customWidth="1"/>
    <col min="2" max="2" width="13.42578125" customWidth="1"/>
    <col min="3" max="3" width="12.140625" customWidth="1"/>
    <col min="6" max="6" width="34.85546875" customWidth="1"/>
    <col min="7" max="7" width="15.140625" customWidth="1"/>
    <col min="8" max="8" width="11.42578125" customWidth="1"/>
    <col min="9" max="9" width="12.28515625" customWidth="1"/>
  </cols>
  <sheetData>
    <row r="2" spans="1:9">
      <c r="H2" s="98"/>
      <c r="I2" s="99"/>
    </row>
    <row r="3" spans="1:9">
      <c r="A3" s="593" t="s">
        <v>160</v>
      </c>
      <c r="B3" s="593"/>
      <c r="C3" s="593"/>
      <c r="D3" s="593"/>
      <c r="E3" s="593"/>
      <c r="F3" s="593"/>
      <c r="G3" s="593"/>
      <c r="H3" s="593"/>
      <c r="I3" s="99"/>
    </row>
    <row r="4" spans="1:9">
      <c r="A4" s="69"/>
      <c r="B4" s="69"/>
      <c r="C4" s="69"/>
      <c r="D4" s="69"/>
      <c r="E4" s="69"/>
      <c r="F4" s="69"/>
      <c r="G4" s="69"/>
      <c r="H4" s="100"/>
      <c r="I4" s="99"/>
    </row>
    <row r="5" spans="1:9">
      <c r="A5" s="69"/>
      <c r="B5" s="69"/>
      <c r="C5" s="69"/>
      <c r="D5" s="69"/>
      <c r="E5" s="69"/>
      <c r="F5" s="69"/>
      <c r="G5" s="69"/>
      <c r="H5" s="69"/>
    </row>
    <row r="6" spans="1:9">
      <c r="A6" s="69"/>
      <c r="B6" s="69"/>
      <c r="C6" s="69"/>
      <c r="D6" s="69"/>
      <c r="E6" s="69"/>
      <c r="F6" s="69"/>
      <c r="G6" s="69"/>
      <c r="H6" s="69"/>
    </row>
    <row r="7" spans="1:9">
      <c r="A7" s="69"/>
      <c r="B7" s="69"/>
      <c r="C7" s="69"/>
      <c r="D7" s="69"/>
      <c r="E7" s="69"/>
      <c r="F7" s="69"/>
      <c r="G7" s="69"/>
      <c r="H7" s="69"/>
    </row>
    <row r="8" spans="1:9">
      <c r="A8" s="69"/>
      <c r="B8" s="69"/>
      <c r="C8" s="69"/>
      <c r="D8" s="69"/>
      <c r="E8" s="69"/>
      <c r="F8" s="69"/>
      <c r="G8" s="69"/>
      <c r="H8" s="69"/>
    </row>
    <row r="9" spans="1:9">
      <c r="A9" s="69"/>
      <c r="B9" s="69"/>
      <c r="C9" s="69"/>
      <c r="D9" s="69"/>
      <c r="E9" s="69"/>
      <c r="F9" s="69"/>
      <c r="G9" s="69"/>
      <c r="H9" s="69"/>
    </row>
    <row r="10" spans="1:9">
      <c r="A10" s="69"/>
      <c r="B10" s="69"/>
      <c r="C10" s="69"/>
      <c r="D10" s="69"/>
      <c r="E10" s="69"/>
      <c r="F10" s="69"/>
      <c r="G10" s="69"/>
      <c r="H10" s="69"/>
    </row>
    <row r="11" spans="1:9">
      <c r="A11" s="69"/>
      <c r="B11" s="69"/>
      <c r="C11" s="69"/>
      <c r="D11" s="69"/>
      <c r="E11" s="69"/>
      <c r="F11" s="69"/>
      <c r="G11" s="69"/>
      <c r="H11" s="69"/>
    </row>
    <row r="12" spans="1:9">
      <c r="A12" s="69"/>
      <c r="B12" s="69"/>
      <c r="C12" s="69"/>
      <c r="D12" s="69"/>
      <c r="E12" s="69"/>
      <c r="F12" s="69"/>
      <c r="G12" s="69"/>
      <c r="H12" s="69"/>
    </row>
    <row r="13" spans="1:9">
      <c r="A13" s="69"/>
      <c r="B13" s="69"/>
      <c r="C13" s="69"/>
      <c r="D13" s="69"/>
      <c r="E13" s="69"/>
      <c r="F13" s="69"/>
      <c r="G13" s="69"/>
      <c r="H13" s="69"/>
    </row>
    <row r="14" spans="1:9">
      <c r="A14" s="69"/>
      <c r="B14" s="69"/>
      <c r="C14" s="69"/>
      <c r="D14" s="69"/>
      <c r="E14" s="69"/>
      <c r="F14" s="69"/>
      <c r="G14" s="69"/>
      <c r="H14" s="69"/>
    </row>
    <row r="15" spans="1:9">
      <c r="A15" s="69"/>
      <c r="B15" s="69"/>
      <c r="C15" s="69"/>
      <c r="D15" s="69"/>
      <c r="E15" s="69"/>
      <c r="F15" s="69"/>
      <c r="G15" s="69"/>
      <c r="H15" s="69"/>
    </row>
    <row r="16" spans="1:9">
      <c r="A16" s="69"/>
      <c r="B16" s="69"/>
      <c r="C16" s="69"/>
      <c r="D16" s="69"/>
      <c r="E16" s="69"/>
      <c r="F16" s="69"/>
      <c r="G16" s="69"/>
      <c r="H16" s="69"/>
    </row>
    <row r="17" spans="1:10">
      <c r="A17" s="69"/>
      <c r="B17" s="69"/>
      <c r="C17" s="69"/>
      <c r="D17" s="69"/>
      <c r="E17" s="69"/>
      <c r="F17" s="69"/>
      <c r="G17" s="69"/>
      <c r="H17" s="69"/>
    </row>
    <row r="18" spans="1:10">
      <c r="A18" s="69"/>
      <c r="B18" s="69"/>
      <c r="C18" s="69"/>
      <c r="D18" s="69"/>
      <c r="E18" s="69"/>
      <c r="F18" s="69"/>
      <c r="G18" s="69"/>
      <c r="H18" s="69"/>
    </row>
    <row r="19" spans="1:10">
      <c r="A19" s="69"/>
      <c r="B19" s="69"/>
      <c r="C19" s="69"/>
      <c r="D19" s="69"/>
      <c r="E19" s="69"/>
      <c r="F19" s="69"/>
      <c r="G19" s="69"/>
      <c r="H19" s="69"/>
    </row>
    <row r="21" spans="1:10">
      <c r="J21" t="s">
        <v>31</v>
      </c>
    </row>
    <row r="24" spans="1:10">
      <c r="B24" s="101"/>
      <c r="C24" s="102"/>
      <c r="D24" s="102"/>
      <c r="E24" s="103"/>
    </row>
    <row r="25" spans="1:10">
      <c r="A25" s="104"/>
      <c r="B25" s="101"/>
      <c r="C25" s="102"/>
      <c r="D25" s="102"/>
      <c r="E25" s="103"/>
    </row>
    <row r="26" spans="1:10">
      <c r="A26" s="104"/>
      <c r="B26" s="101"/>
      <c r="C26" s="102"/>
      <c r="D26" s="102"/>
      <c r="E26" s="103"/>
    </row>
    <row r="27" spans="1:10">
      <c r="A27" s="104"/>
      <c r="B27" s="101"/>
      <c r="C27" s="102"/>
      <c r="D27" s="102"/>
      <c r="E27" s="103"/>
    </row>
    <row r="28" spans="1:10">
      <c r="A28" s="104"/>
      <c r="B28" s="101"/>
      <c r="D28" s="102"/>
      <c r="E28" s="103"/>
    </row>
    <row r="29" spans="1:10">
      <c r="A29" s="104"/>
      <c r="B29" s="101"/>
      <c r="C29" s="102"/>
      <c r="D29" s="102"/>
      <c r="E29" s="103"/>
    </row>
  </sheetData>
  <mergeCells count="1">
    <mergeCell ref="A3:H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workbookViewId="0">
      <selection activeCell="E29" sqref="E29"/>
    </sheetView>
  </sheetViews>
  <sheetFormatPr defaultRowHeight="15"/>
  <cols>
    <col min="1" max="1" width="13.7109375" bestFit="1" customWidth="1"/>
    <col min="9" max="10" width="17.7109375" bestFit="1" customWidth="1"/>
    <col min="11" max="12" width="18.28515625" bestFit="1" customWidth="1"/>
    <col min="13" max="13" width="15.7109375" customWidth="1"/>
    <col min="257" max="257" width="13.7109375" bestFit="1" customWidth="1"/>
    <col min="265" max="266" width="17.7109375" bestFit="1" customWidth="1"/>
    <col min="267" max="268" width="18.28515625" bestFit="1" customWidth="1"/>
    <col min="269" max="269" width="15.7109375" customWidth="1"/>
    <col min="513" max="513" width="13.7109375" bestFit="1" customWidth="1"/>
    <col min="521" max="522" width="17.7109375" bestFit="1" customWidth="1"/>
    <col min="523" max="524" width="18.28515625" bestFit="1" customWidth="1"/>
    <col min="525" max="525" width="15.7109375" customWidth="1"/>
    <col min="769" max="769" width="13.7109375" bestFit="1" customWidth="1"/>
    <col min="777" max="778" width="17.7109375" bestFit="1" customWidth="1"/>
    <col min="779" max="780" width="18.28515625" bestFit="1" customWidth="1"/>
    <col min="781" max="781" width="15.7109375" customWidth="1"/>
    <col min="1025" max="1025" width="13.7109375" bestFit="1" customWidth="1"/>
    <col min="1033" max="1034" width="17.7109375" bestFit="1" customWidth="1"/>
    <col min="1035" max="1036" width="18.28515625" bestFit="1" customWidth="1"/>
    <col min="1037" max="1037" width="15.7109375" customWidth="1"/>
    <col min="1281" max="1281" width="13.7109375" bestFit="1" customWidth="1"/>
    <col min="1289" max="1290" width="17.7109375" bestFit="1" customWidth="1"/>
    <col min="1291" max="1292" width="18.28515625" bestFit="1" customWidth="1"/>
    <col min="1293" max="1293" width="15.7109375" customWidth="1"/>
    <col min="1537" max="1537" width="13.7109375" bestFit="1" customWidth="1"/>
    <col min="1545" max="1546" width="17.7109375" bestFit="1" customWidth="1"/>
    <col min="1547" max="1548" width="18.28515625" bestFit="1" customWidth="1"/>
    <col min="1549" max="1549" width="15.7109375" customWidth="1"/>
    <col min="1793" max="1793" width="13.7109375" bestFit="1" customWidth="1"/>
    <col min="1801" max="1802" width="17.7109375" bestFit="1" customWidth="1"/>
    <col min="1803" max="1804" width="18.28515625" bestFit="1" customWidth="1"/>
    <col min="1805" max="1805" width="15.7109375" customWidth="1"/>
    <col min="2049" max="2049" width="13.7109375" bestFit="1" customWidth="1"/>
    <col min="2057" max="2058" width="17.7109375" bestFit="1" customWidth="1"/>
    <col min="2059" max="2060" width="18.28515625" bestFit="1" customWidth="1"/>
    <col min="2061" max="2061" width="15.7109375" customWidth="1"/>
    <col min="2305" max="2305" width="13.7109375" bestFit="1" customWidth="1"/>
    <col min="2313" max="2314" width="17.7109375" bestFit="1" customWidth="1"/>
    <col min="2315" max="2316" width="18.28515625" bestFit="1" customWidth="1"/>
    <col min="2317" max="2317" width="15.7109375" customWidth="1"/>
    <col min="2561" max="2561" width="13.7109375" bestFit="1" customWidth="1"/>
    <col min="2569" max="2570" width="17.7109375" bestFit="1" customWidth="1"/>
    <col min="2571" max="2572" width="18.28515625" bestFit="1" customWidth="1"/>
    <col min="2573" max="2573" width="15.7109375" customWidth="1"/>
    <col min="2817" max="2817" width="13.7109375" bestFit="1" customWidth="1"/>
    <col min="2825" max="2826" width="17.7109375" bestFit="1" customWidth="1"/>
    <col min="2827" max="2828" width="18.28515625" bestFit="1" customWidth="1"/>
    <col min="2829" max="2829" width="15.7109375" customWidth="1"/>
    <col min="3073" max="3073" width="13.7109375" bestFit="1" customWidth="1"/>
    <col min="3081" max="3082" width="17.7109375" bestFit="1" customWidth="1"/>
    <col min="3083" max="3084" width="18.28515625" bestFit="1" customWidth="1"/>
    <col min="3085" max="3085" width="15.7109375" customWidth="1"/>
    <col min="3329" max="3329" width="13.7109375" bestFit="1" customWidth="1"/>
    <col min="3337" max="3338" width="17.7109375" bestFit="1" customWidth="1"/>
    <col min="3339" max="3340" width="18.28515625" bestFit="1" customWidth="1"/>
    <col min="3341" max="3341" width="15.7109375" customWidth="1"/>
    <col min="3585" max="3585" width="13.7109375" bestFit="1" customWidth="1"/>
    <col min="3593" max="3594" width="17.7109375" bestFit="1" customWidth="1"/>
    <col min="3595" max="3596" width="18.28515625" bestFit="1" customWidth="1"/>
    <col min="3597" max="3597" width="15.7109375" customWidth="1"/>
    <col min="3841" max="3841" width="13.7109375" bestFit="1" customWidth="1"/>
    <col min="3849" max="3850" width="17.7109375" bestFit="1" customWidth="1"/>
    <col min="3851" max="3852" width="18.28515625" bestFit="1" customWidth="1"/>
    <col min="3853" max="3853" width="15.7109375" customWidth="1"/>
    <col min="4097" max="4097" width="13.7109375" bestFit="1" customWidth="1"/>
    <col min="4105" max="4106" width="17.7109375" bestFit="1" customWidth="1"/>
    <col min="4107" max="4108" width="18.28515625" bestFit="1" customWidth="1"/>
    <col min="4109" max="4109" width="15.7109375" customWidth="1"/>
    <col min="4353" max="4353" width="13.7109375" bestFit="1" customWidth="1"/>
    <col min="4361" max="4362" width="17.7109375" bestFit="1" customWidth="1"/>
    <col min="4363" max="4364" width="18.28515625" bestFit="1" customWidth="1"/>
    <col min="4365" max="4365" width="15.7109375" customWidth="1"/>
    <col min="4609" max="4609" width="13.7109375" bestFit="1" customWidth="1"/>
    <col min="4617" max="4618" width="17.7109375" bestFit="1" customWidth="1"/>
    <col min="4619" max="4620" width="18.28515625" bestFit="1" customWidth="1"/>
    <col min="4621" max="4621" width="15.7109375" customWidth="1"/>
    <col min="4865" max="4865" width="13.7109375" bestFit="1" customWidth="1"/>
    <col min="4873" max="4874" width="17.7109375" bestFit="1" customWidth="1"/>
    <col min="4875" max="4876" width="18.28515625" bestFit="1" customWidth="1"/>
    <col min="4877" max="4877" width="15.7109375" customWidth="1"/>
    <col min="5121" max="5121" width="13.7109375" bestFit="1" customWidth="1"/>
    <col min="5129" max="5130" width="17.7109375" bestFit="1" customWidth="1"/>
    <col min="5131" max="5132" width="18.28515625" bestFit="1" customWidth="1"/>
    <col min="5133" max="5133" width="15.7109375" customWidth="1"/>
    <col min="5377" max="5377" width="13.7109375" bestFit="1" customWidth="1"/>
    <col min="5385" max="5386" width="17.7109375" bestFit="1" customWidth="1"/>
    <col min="5387" max="5388" width="18.28515625" bestFit="1" customWidth="1"/>
    <col min="5389" max="5389" width="15.7109375" customWidth="1"/>
    <col min="5633" max="5633" width="13.7109375" bestFit="1" customWidth="1"/>
    <col min="5641" max="5642" width="17.7109375" bestFit="1" customWidth="1"/>
    <col min="5643" max="5644" width="18.28515625" bestFit="1" customWidth="1"/>
    <col min="5645" max="5645" width="15.7109375" customWidth="1"/>
    <col min="5889" max="5889" width="13.7109375" bestFit="1" customWidth="1"/>
    <col min="5897" max="5898" width="17.7109375" bestFit="1" customWidth="1"/>
    <col min="5899" max="5900" width="18.28515625" bestFit="1" customWidth="1"/>
    <col min="5901" max="5901" width="15.7109375" customWidth="1"/>
    <col min="6145" max="6145" width="13.7109375" bestFit="1" customWidth="1"/>
    <col min="6153" max="6154" width="17.7109375" bestFit="1" customWidth="1"/>
    <col min="6155" max="6156" width="18.28515625" bestFit="1" customWidth="1"/>
    <col min="6157" max="6157" width="15.7109375" customWidth="1"/>
    <col min="6401" max="6401" width="13.7109375" bestFit="1" customWidth="1"/>
    <col min="6409" max="6410" width="17.7109375" bestFit="1" customWidth="1"/>
    <col min="6411" max="6412" width="18.28515625" bestFit="1" customWidth="1"/>
    <col min="6413" max="6413" width="15.7109375" customWidth="1"/>
    <col min="6657" max="6657" width="13.7109375" bestFit="1" customWidth="1"/>
    <col min="6665" max="6666" width="17.7109375" bestFit="1" customWidth="1"/>
    <col min="6667" max="6668" width="18.28515625" bestFit="1" customWidth="1"/>
    <col min="6669" max="6669" width="15.7109375" customWidth="1"/>
    <col min="6913" max="6913" width="13.7109375" bestFit="1" customWidth="1"/>
    <col min="6921" max="6922" width="17.7109375" bestFit="1" customWidth="1"/>
    <col min="6923" max="6924" width="18.28515625" bestFit="1" customWidth="1"/>
    <col min="6925" max="6925" width="15.7109375" customWidth="1"/>
    <col min="7169" max="7169" width="13.7109375" bestFit="1" customWidth="1"/>
    <col min="7177" max="7178" width="17.7109375" bestFit="1" customWidth="1"/>
    <col min="7179" max="7180" width="18.28515625" bestFit="1" customWidth="1"/>
    <col min="7181" max="7181" width="15.7109375" customWidth="1"/>
    <col min="7425" max="7425" width="13.7109375" bestFit="1" customWidth="1"/>
    <col min="7433" max="7434" width="17.7109375" bestFit="1" customWidth="1"/>
    <col min="7435" max="7436" width="18.28515625" bestFit="1" customWidth="1"/>
    <col min="7437" max="7437" width="15.7109375" customWidth="1"/>
    <col min="7681" max="7681" width="13.7109375" bestFit="1" customWidth="1"/>
    <col min="7689" max="7690" width="17.7109375" bestFit="1" customWidth="1"/>
    <col min="7691" max="7692" width="18.28515625" bestFit="1" customWidth="1"/>
    <col min="7693" max="7693" width="15.7109375" customWidth="1"/>
    <col min="7937" max="7937" width="13.7109375" bestFit="1" customWidth="1"/>
    <col min="7945" max="7946" width="17.7109375" bestFit="1" customWidth="1"/>
    <col min="7947" max="7948" width="18.28515625" bestFit="1" customWidth="1"/>
    <col min="7949" max="7949" width="15.7109375" customWidth="1"/>
    <col min="8193" max="8193" width="13.7109375" bestFit="1" customWidth="1"/>
    <col min="8201" max="8202" width="17.7109375" bestFit="1" customWidth="1"/>
    <col min="8203" max="8204" width="18.28515625" bestFit="1" customWidth="1"/>
    <col min="8205" max="8205" width="15.7109375" customWidth="1"/>
    <col min="8449" max="8449" width="13.7109375" bestFit="1" customWidth="1"/>
    <col min="8457" max="8458" width="17.7109375" bestFit="1" customWidth="1"/>
    <col min="8459" max="8460" width="18.28515625" bestFit="1" customWidth="1"/>
    <col min="8461" max="8461" width="15.7109375" customWidth="1"/>
    <col min="8705" max="8705" width="13.7109375" bestFit="1" customWidth="1"/>
    <col min="8713" max="8714" width="17.7109375" bestFit="1" customWidth="1"/>
    <col min="8715" max="8716" width="18.28515625" bestFit="1" customWidth="1"/>
    <col min="8717" max="8717" width="15.7109375" customWidth="1"/>
    <col min="8961" max="8961" width="13.7109375" bestFit="1" customWidth="1"/>
    <col min="8969" max="8970" width="17.7109375" bestFit="1" customWidth="1"/>
    <col min="8971" max="8972" width="18.28515625" bestFit="1" customWidth="1"/>
    <col min="8973" max="8973" width="15.7109375" customWidth="1"/>
    <col min="9217" max="9217" width="13.7109375" bestFit="1" customWidth="1"/>
    <col min="9225" max="9226" width="17.7109375" bestFit="1" customWidth="1"/>
    <col min="9227" max="9228" width="18.28515625" bestFit="1" customWidth="1"/>
    <col min="9229" max="9229" width="15.7109375" customWidth="1"/>
    <col min="9473" max="9473" width="13.7109375" bestFit="1" customWidth="1"/>
    <col min="9481" max="9482" width="17.7109375" bestFit="1" customWidth="1"/>
    <col min="9483" max="9484" width="18.28515625" bestFit="1" customWidth="1"/>
    <col min="9485" max="9485" width="15.7109375" customWidth="1"/>
    <col min="9729" max="9729" width="13.7109375" bestFit="1" customWidth="1"/>
    <col min="9737" max="9738" width="17.7109375" bestFit="1" customWidth="1"/>
    <col min="9739" max="9740" width="18.28515625" bestFit="1" customWidth="1"/>
    <col min="9741" max="9741" width="15.7109375" customWidth="1"/>
    <col min="9985" max="9985" width="13.7109375" bestFit="1" customWidth="1"/>
    <col min="9993" max="9994" width="17.7109375" bestFit="1" customWidth="1"/>
    <col min="9995" max="9996" width="18.28515625" bestFit="1" customWidth="1"/>
    <col min="9997" max="9997" width="15.7109375" customWidth="1"/>
    <col min="10241" max="10241" width="13.7109375" bestFit="1" customWidth="1"/>
    <col min="10249" max="10250" width="17.7109375" bestFit="1" customWidth="1"/>
    <col min="10251" max="10252" width="18.28515625" bestFit="1" customWidth="1"/>
    <col min="10253" max="10253" width="15.7109375" customWidth="1"/>
    <col min="10497" max="10497" width="13.7109375" bestFit="1" customWidth="1"/>
    <col min="10505" max="10506" width="17.7109375" bestFit="1" customWidth="1"/>
    <col min="10507" max="10508" width="18.28515625" bestFit="1" customWidth="1"/>
    <col min="10509" max="10509" width="15.7109375" customWidth="1"/>
    <col min="10753" max="10753" width="13.7109375" bestFit="1" customWidth="1"/>
    <col min="10761" max="10762" width="17.7109375" bestFit="1" customWidth="1"/>
    <col min="10763" max="10764" width="18.28515625" bestFit="1" customWidth="1"/>
    <col min="10765" max="10765" width="15.7109375" customWidth="1"/>
    <col min="11009" max="11009" width="13.7109375" bestFit="1" customWidth="1"/>
    <col min="11017" max="11018" width="17.7109375" bestFit="1" customWidth="1"/>
    <col min="11019" max="11020" width="18.28515625" bestFit="1" customWidth="1"/>
    <col min="11021" max="11021" width="15.7109375" customWidth="1"/>
    <col min="11265" max="11265" width="13.7109375" bestFit="1" customWidth="1"/>
    <col min="11273" max="11274" width="17.7109375" bestFit="1" customWidth="1"/>
    <col min="11275" max="11276" width="18.28515625" bestFit="1" customWidth="1"/>
    <col min="11277" max="11277" width="15.7109375" customWidth="1"/>
    <col min="11521" max="11521" width="13.7109375" bestFit="1" customWidth="1"/>
    <col min="11529" max="11530" width="17.7109375" bestFit="1" customWidth="1"/>
    <col min="11531" max="11532" width="18.28515625" bestFit="1" customWidth="1"/>
    <col min="11533" max="11533" width="15.7109375" customWidth="1"/>
    <col min="11777" max="11777" width="13.7109375" bestFit="1" customWidth="1"/>
    <col min="11785" max="11786" width="17.7109375" bestFit="1" customWidth="1"/>
    <col min="11787" max="11788" width="18.28515625" bestFit="1" customWidth="1"/>
    <col min="11789" max="11789" width="15.7109375" customWidth="1"/>
    <col min="12033" max="12033" width="13.7109375" bestFit="1" customWidth="1"/>
    <col min="12041" max="12042" width="17.7109375" bestFit="1" customWidth="1"/>
    <col min="12043" max="12044" width="18.28515625" bestFit="1" customWidth="1"/>
    <col min="12045" max="12045" width="15.7109375" customWidth="1"/>
    <col min="12289" max="12289" width="13.7109375" bestFit="1" customWidth="1"/>
    <col min="12297" max="12298" width="17.7109375" bestFit="1" customWidth="1"/>
    <col min="12299" max="12300" width="18.28515625" bestFit="1" customWidth="1"/>
    <col min="12301" max="12301" width="15.7109375" customWidth="1"/>
    <col min="12545" max="12545" width="13.7109375" bestFit="1" customWidth="1"/>
    <col min="12553" max="12554" width="17.7109375" bestFit="1" customWidth="1"/>
    <col min="12555" max="12556" width="18.28515625" bestFit="1" customWidth="1"/>
    <col min="12557" max="12557" width="15.7109375" customWidth="1"/>
    <col min="12801" max="12801" width="13.7109375" bestFit="1" customWidth="1"/>
    <col min="12809" max="12810" width="17.7109375" bestFit="1" customWidth="1"/>
    <col min="12811" max="12812" width="18.28515625" bestFit="1" customWidth="1"/>
    <col min="12813" max="12813" width="15.7109375" customWidth="1"/>
    <col min="13057" max="13057" width="13.7109375" bestFit="1" customWidth="1"/>
    <col min="13065" max="13066" width="17.7109375" bestFit="1" customWidth="1"/>
    <col min="13067" max="13068" width="18.28515625" bestFit="1" customWidth="1"/>
    <col min="13069" max="13069" width="15.7109375" customWidth="1"/>
    <col min="13313" max="13313" width="13.7109375" bestFit="1" customWidth="1"/>
    <col min="13321" max="13322" width="17.7109375" bestFit="1" customWidth="1"/>
    <col min="13323" max="13324" width="18.28515625" bestFit="1" customWidth="1"/>
    <col min="13325" max="13325" width="15.7109375" customWidth="1"/>
    <col min="13569" max="13569" width="13.7109375" bestFit="1" customWidth="1"/>
    <col min="13577" max="13578" width="17.7109375" bestFit="1" customWidth="1"/>
    <col min="13579" max="13580" width="18.28515625" bestFit="1" customWidth="1"/>
    <col min="13581" max="13581" width="15.7109375" customWidth="1"/>
    <col min="13825" max="13825" width="13.7109375" bestFit="1" customWidth="1"/>
    <col min="13833" max="13834" width="17.7109375" bestFit="1" customWidth="1"/>
    <col min="13835" max="13836" width="18.28515625" bestFit="1" customWidth="1"/>
    <col min="13837" max="13837" width="15.7109375" customWidth="1"/>
    <col min="14081" max="14081" width="13.7109375" bestFit="1" customWidth="1"/>
    <col min="14089" max="14090" width="17.7109375" bestFit="1" customWidth="1"/>
    <col min="14091" max="14092" width="18.28515625" bestFit="1" customWidth="1"/>
    <col min="14093" max="14093" width="15.7109375" customWidth="1"/>
    <col min="14337" max="14337" width="13.7109375" bestFit="1" customWidth="1"/>
    <col min="14345" max="14346" width="17.7109375" bestFit="1" customWidth="1"/>
    <col min="14347" max="14348" width="18.28515625" bestFit="1" customWidth="1"/>
    <col min="14349" max="14349" width="15.7109375" customWidth="1"/>
    <col min="14593" max="14593" width="13.7109375" bestFit="1" customWidth="1"/>
    <col min="14601" max="14602" width="17.7109375" bestFit="1" customWidth="1"/>
    <col min="14603" max="14604" width="18.28515625" bestFit="1" customWidth="1"/>
    <col min="14605" max="14605" width="15.7109375" customWidth="1"/>
    <col min="14849" max="14849" width="13.7109375" bestFit="1" customWidth="1"/>
    <col min="14857" max="14858" width="17.7109375" bestFit="1" customWidth="1"/>
    <col min="14859" max="14860" width="18.28515625" bestFit="1" customWidth="1"/>
    <col min="14861" max="14861" width="15.7109375" customWidth="1"/>
    <col min="15105" max="15105" width="13.7109375" bestFit="1" customWidth="1"/>
    <col min="15113" max="15114" width="17.7109375" bestFit="1" customWidth="1"/>
    <col min="15115" max="15116" width="18.28515625" bestFit="1" customWidth="1"/>
    <col min="15117" max="15117" width="15.7109375" customWidth="1"/>
    <col min="15361" max="15361" width="13.7109375" bestFit="1" customWidth="1"/>
    <col min="15369" max="15370" width="17.7109375" bestFit="1" customWidth="1"/>
    <col min="15371" max="15372" width="18.28515625" bestFit="1" customWidth="1"/>
    <col min="15373" max="15373" width="15.7109375" customWidth="1"/>
    <col min="15617" max="15617" width="13.7109375" bestFit="1" customWidth="1"/>
    <col min="15625" max="15626" width="17.7109375" bestFit="1" customWidth="1"/>
    <col min="15627" max="15628" width="18.28515625" bestFit="1" customWidth="1"/>
    <col min="15629" max="15629" width="15.7109375" customWidth="1"/>
    <col min="15873" max="15873" width="13.7109375" bestFit="1" customWidth="1"/>
    <col min="15881" max="15882" width="17.7109375" bestFit="1" customWidth="1"/>
    <col min="15883" max="15884" width="18.28515625" bestFit="1" customWidth="1"/>
    <col min="15885" max="15885" width="15.7109375" customWidth="1"/>
    <col min="16129" max="16129" width="13.7109375" bestFit="1" customWidth="1"/>
    <col min="16137" max="16138" width="17.7109375" bestFit="1" customWidth="1"/>
    <col min="16139" max="16140" width="18.28515625" bestFit="1" customWidth="1"/>
    <col min="16141" max="16141" width="15.7109375" customWidth="1"/>
  </cols>
  <sheetData>
    <row r="1" spans="1:13">
      <c r="A1" s="105"/>
      <c r="B1" s="106"/>
      <c r="C1" s="106"/>
      <c r="D1" s="106"/>
      <c r="E1" s="106"/>
      <c r="K1" s="108"/>
      <c r="L1" s="108"/>
      <c r="M1" s="108"/>
    </row>
    <row r="2" spans="1:13">
      <c r="K2" s="108"/>
      <c r="L2" s="108"/>
      <c r="M2" s="108"/>
    </row>
    <row r="3" spans="1:13">
      <c r="K3" s="108"/>
      <c r="L3" s="108"/>
      <c r="M3" s="107"/>
    </row>
    <row r="4" spans="1:13">
      <c r="K4" s="108"/>
      <c r="L4" s="108"/>
      <c r="M4" s="108"/>
    </row>
    <row r="5" spans="1:13">
      <c r="K5" s="106"/>
      <c r="L5" s="106"/>
      <c r="M5" s="106"/>
    </row>
    <row r="6" spans="1:13">
      <c r="K6" s="106"/>
      <c r="L6" s="106"/>
      <c r="M6" s="106"/>
    </row>
    <row r="7" spans="1:13">
      <c r="K7" s="106"/>
      <c r="L7" s="106"/>
      <c r="M7" s="107"/>
    </row>
    <row r="8" spans="1:13">
      <c r="J8" s="106"/>
      <c r="K8" s="106"/>
      <c r="L8" s="106"/>
      <c r="M8" s="106"/>
    </row>
    <row r="9" spans="1:13">
      <c r="J9" s="106"/>
      <c r="K9" s="106"/>
      <c r="L9" s="106"/>
      <c r="M9" s="106"/>
    </row>
    <row r="10" spans="1:13">
      <c r="J10" s="106"/>
      <c r="K10" s="106"/>
      <c r="L10" s="110"/>
      <c r="M10" s="106"/>
    </row>
    <row r="22" spans="10:15">
      <c r="J22" s="106"/>
      <c r="K22" s="106"/>
      <c r="L22" s="106"/>
      <c r="M22" s="106"/>
    </row>
    <row r="23" spans="10:15">
      <c r="J23" s="106"/>
      <c r="K23" s="106"/>
      <c r="L23" s="106"/>
      <c r="M23" s="106"/>
    </row>
    <row r="24" spans="10:15">
      <c r="J24" s="106"/>
      <c r="K24" s="106"/>
      <c r="L24" s="110"/>
      <c r="M24" s="106"/>
    </row>
    <row r="25" spans="10:15">
      <c r="J25" s="106"/>
      <c r="K25" s="106"/>
      <c r="L25" s="110"/>
      <c r="M25" s="106"/>
    </row>
    <row r="26" spans="10:15">
      <c r="J26" s="111"/>
      <c r="K26" s="106"/>
      <c r="L26" s="106"/>
      <c r="M26" s="106"/>
    </row>
    <row r="27" spans="10:15">
      <c r="J27" s="106"/>
      <c r="K27" s="106"/>
      <c r="L27" s="106"/>
      <c r="M27" s="111"/>
    </row>
    <row r="28" spans="10:15">
      <c r="J28" s="106"/>
      <c r="K28" s="106"/>
      <c r="L28" s="106"/>
      <c r="M28" s="106"/>
    </row>
    <row r="29" spans="10:15">
      <c r="J29" s="106"/>
      <c r="K29" s="106"/>
      <c r="L29" s="106"/>
      <c r="M29" s="106"/>
    </row>
    <row r="30" spans="10:15">
      <c r="J30" s="106"/>
      <c r="K30" s="106"/>
      <c r="L30" s="106"/>
      <c r="M30" s="106"/>
      <c r="N30" s="106"/>
      <c r="O30" s="106"/>
    </row>
    <row r="31" spans="10:15">
      <c r="J31" s="106"/>
      <c r="K31" s="106"/>
      <c r="L31" s="106"/>
      <c r="M31" s="106"/>
      <c r="N31" s="106"/>
      <c r="O31" s="106"/>
    </row>
    <row r="32" spans="10:15">
      <c r="J32" s="106"/>
      <c r="K32" s="106"/>
      <c r="L32" s="106"/>
      <c r="M32" s="106"/>
      <c r="N32" s="106"/>
      <c r="O32" s="106"/>
    </row>
    <row r="33" spans="10:15">
      <c r="J33" s="106"/>
      <c r="K33" s="106"/>
      <c r="L33" s="106"/>
      <c r="M33" s="106"/>
      <c r="N33" s="106"/>
      <c r="O33" s="106"/>
    </row>
    <row r="34" spans="10:15">
      <c r="J34" s="106"/>
      <c r="K34" s="106"/>
      <c r="L34" s="106"/>
      <c r="M34" s="106"/>
      <c r="N34" s="106"/>
      <c r="O34" s="106"/>
    </row>
    <row r="35" spans="10:15">
      <c r="J35" s="106"/>
      <c r="K35" s="106"/>
      <c r="L35" s="106"/>
      <c r="M35" s="106"/>
      <c r="N35" s="106"/>
      <c r="O35" s="106"/>
    </row>
    <row r="36" spans="10:15">
      <c r="J36" s="106"/>
      <c r="K36" s="106"/>
      <c r="L36" s="106"/>
      <c r="M36" s="106"/>
      <c r="N36" s="106"/>
      <c r="O36" s="106"/>
    </row>
    <row r="37" spans="10:15">
      <c r="J37" s="106"/>
      <c r="K37" s="106"/>
      <c r="L37" s="106"/>
      <c r="M37" s="106"/>
      <c r="N37" s="106"/>
      <c r="O37" s="106"/>
    </row>
    <row r="38" spans="10:15">
      <c r="J38" s="106"/>
      <c r="K38" s="106"/>
      <c r="L38" s="106"/>
      <c r="M38" s="106"/>
      <c r="N38" s="106"/>
      <c r="O38" s="106"/>
    </row>
    <row r="39" spans="10:15">
      <c r="J39" s="106"/>
      <c r="K39" s="106"/>
      <c r="L39" s="106"/>
      <c r="M39" s="106"/>
      <c r="N39" s="106"/>
      <c r="O39" s="106"/>
    </row>
    <row r="40" spans="10:15">
      <c r="J40" s="106"/>
      <c r="K40" s="106"/>
      <c r="L40" s="106"/>
      <c r="M40" s="106"/>
      <c r="N40" s="106"/>
      <c r="O40" s="106"/>
    </row>
    <row r="41" spans="10:15">
      <c r="J41" s="106"/>
      <c r="K41" s="106"/>
      <c r="L41" s="106"/>
      <c r="M41" s="106"/>
      <c r="N41" s="106"/>
      <c r="O41" s="106"/>
    </row>
    <row r="42" spans="10:15">
      <c r="J42" s="106"/>
      <c r="K42" s="106"/>
      <c r="L42" s="106"/>
      <c r="M42" s="106"/>
      <c r="N42" s="106"/>
      <c r="O42" s="106"/>
    </row>
    <row r="43" spans="10:15">
      <c r="J43" s="106"/>
      <c r="K43" s="106"/>
      <c r="L43" s="106"/>
      <c r="M43" s="106"/>
      <c r="N43" s="106"/>
      <c r="O43" s="106"/>
    </row>
    <row r="44" spans="10:15">
      <c r="N44" s="106"/>
      <c r="O44" s="106"/>
    </row>
    <row r="45" spans="10:15">
      <c r="N45" s="106"/>
      <c r="O45" s="106"/>
    </row>
    <row r="46" spans="10:15">
      <c r="N46" s="106"/>
      <c r="O46" s="106"/>
    </row>
    <row r="47" spans="10:15">
      <c r="N47" s="106"/>
      <c r="O47" s="106"/>
    </row>
    <row r="48" spans="10:15">
      <c r="N48" s="106"/>
      <c r="O48" s="106"/>
    </row>
    <row r="49" spans="14:15">
      <c r="N49" s="106"/>
      <c r="O49" s="106"/>
    </row>
    <row r="50" spans="14:15">
      <c r="N50" s="106"/>
      <c r="O50" s="106"/>
    </row>
    <row r="51" spans="14:15">
      <c r="N51" s="106"/>
      <c r="O51" s="106"/>
    </row>
    <row r="52" spans="14:15">
      <c r="N52" s="106"/>
      <c r="O52" s="106"/>
    </row>
    <row r="53" spans="14:15">
      <c r="N53" s="106"/>
      <c r="O53" s="106"/>
    </row>
    <row r="54" spans="14:15">
      <c r="N54" s="106"/>
      <c r="O54" s="106"/>
    </row>
    <row r="55" spans="14:15">
      <c r="N55" s="106"/>
      <c r="O55" s="106"/>
    </row>
    <row r="56" spans="14:15">
      <c r="N56" s="106"/>
      <c r="O56" s="106"/>
    </row>
    <row r="57" spans="14:15">
      <c r="N57" s="106"/>
      <c r="O57" s="106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4"/>
  <sheetViews>
    <sheetView workbookViewId="0">
      <selection activeCell="E29" sqref="E29"/>
    </sheetView>
  </sheetViews>
  <sheetFormatPr defaultRowHeight="15"/>
  <sheetData>
    <row r="27" spans="1:10">
      <c r="A27" s="112"/>
      <c r="B27" s="112"/>
      <c r="C27" s="112"/>
      <c r="D27" s="112"/>
      <c r="E27" s="112"/>
      <c r="F27" s="112"/>
      <c r="G27" s="112"/>
      <c r="H27" s="112"/>
      <c r="I27" s="112"/>
      <c r="J27" s="112"/>
    </row>
    <row r="28" spans="1:10">
      <c r="A28" s="112"/>
      <c r="B28" s="112"/>
      <c r="C28" s="112"/>
      <c r="D28" s="112"/>
      <c r="E28" s="112"/>
      <c r="F28" s="112"/>
      <c r="G28" s="112"/>
      <c r="H28" s="112"/>
      <c r="I28" s="112"/>
      <c r="J28" s="112"/>
    </row>
    <row r="29" spans="1:10">
      <c r="A29" s="112"/>
      <c r="B29" s="112"/>
      <c r="C29" s="112"/>
      <c r="D29" s="112"/>
      <c r="E29" s="112"/>
      <c r="F29" s="112"/>
      <c r="G29" s="112"/>
      <c r="H29" s="112"/>
      <c r="I29" s="112"/>
      <c r="J29" s="112"/>
    </row>
    <row r="30" spans="1:10">
      <c r="A30" s="112"/>
      <c r="B30" s="112"/>
      <c r="C30" s="112"/>
      <c r="D30" s="112"/>
      <c r="E30" s="112"/>
      <c r="F30" s="112"/>
      <c r="G30" s="112"/>
      <c r="H30" s="112"/>
      <c r="I30" s="112"/>
      <c r="J30" s="112"/>
    </row>
    <row r="33" spans="2:2">
      <c r="B33" s="109"/>
    </row>
    <row r="34" spans="2:2">
      <c r="B34" s="109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E29" sqref="E29"/>
    </sheetView>
  </sheetViews>
  <sheetFormatPr defaultRowHeight="15"/>
  <cols>
    <col min="1" max="1" width="20.42578125" customWidth="1"/>
    <col min="2" max="2" width="19.42578125" customWidth="1"/>
    <col min="3" max="3" width="20.28515625" customWidth="1"/>
    <col min="4" max="4" width="20.140625" customWidth="1"/>
    <col min="5" max="5" width="20" customWidth="1"/>
    <col min="6" max="6" width="19.5703125" customWidth="1"/>
    <col min="7" max="7" width="20.140625" customWidth="1"/>
    <col min="8" max="12" width="19.85546875" customWidth="1"/>
    <col min="13" max="13" width="22" customWidth="1"/>
    <col min="14" max="14" width="19.85546875" customWidth="1"/>
    <col min="256" max="256" width="35.42578125" customWidth="1"/>
    <col min="257" max="257" width="20.42578125" customWidth="1"/>
    <col min="258" max="258" width="19.42578125" customWidth="1"/>
    <col min="259" max="259" width="20.28515625" customWidth="1"/>
    <col min="260" max="260" width="20.140625" customWidth="1"/>
    <col min="261" max="261" width="20" customWidth="1"/>
    <col min="262" max="262" width="19.5703125" customWidth="1"/>
    <col min="263" max="263" width="20.140625" customWidth="1"/>
    <col min="264" max="268" width="19.85546875" customWidth="1"/>
    <col min="269" max="269" width="22" customWidth="1"/>
    <col min="270" max="270" width="19.85546875" customWidth="1"/>
    <col min="512" max="512" width="35.42578125" customWidth="1"/>
    <col min="513" max="513" width="20.42578125" customWidth="1"/>
    <col min="514" max="514" width="19.42578125" customWidth="1"/>
    <col min="515" max="515" width="20.28515625" customWidth="1"/>
    <col min="516" max="516" width="20.140625" customWidth="1"/>
    <col min="517" max="517" width="20" customWidth="1"/>
    <col min="518" max="518" width="19.5703125" customWidth="1"/>
    <col min="519" max="519" width="20.140625" customWidth="1"/>
    <col min="520" max="524" width="19.85546875" customWidth="1"/>
    <col min="525" max="525" width="22" customWidth="1"/>
    <col min="526" max="526" width="19.85546875" customWidth="1"/>
    <col min="768" max="768" width="35.42578125" customWidth="1"/>
    <col min="769" max="769" width="20.42578125" customWidth="1"/>
    <col min="770" max="770" width="19.42578125" customWidth="1"/>
    <col min="771" max="771" width="20.28515625" customWidth="1"/>
    <col min="772" max="772" width="20.140625" customWidth="1"/>
    <col min="773" max="773" width="20" customWidth="1"/>
    <col min="774" max="774" width="19.5703125" customWidth="1"/>
    <col min="775" max="775" width="20.140625" customWidth="1"/>
    <col min="776" max="780" width="19.85546875" customWidth="1"/>
    <col min="781" max="781" width="22" customWidth="1"/>
    <col min="782" max="782" width="19.85546875" customWidth="1"/>
    <col min="1024" max="1024" width="35.42578125" customWidth="1"/>
    <col min="1025" max="1025" width="20.42578125" customWidth="1"/>
    <col min="1026" max="1026" width="19.42578125" customWidth="1"/>
    <col min="1027" max="1027" width="20.28515625" customWidth="1"/>
    <col min="1028" max="1028" width="20.140625" customWidth="1"/>
    <col min="1029" max="1029" width="20" customWidth="1"/>
    <col min="1030" max="1030" width="19.5703125" customWidth="1"/>
    <col min="1031" max="1031" width="20.140625" customWidth="1"/>
    <col min="1032" max="1036" width="19.85546875" customWidth="1"/>
    <col min="1037" max="1037" width="22" customWidth="1"/>
    <col min="1038" max="1038" width="19.85546875" customWidth="1"/>
    <col min="1280" max="1280" width="35.42578125" customWidth="1"/>
    <col min="1281" max="1281" width="20.42578125" customWidth="1"/>
    <col min="1282" max="1282" width="19.42578125" customWidth="1"/>
    <col min="1283" max="1283" width="20.28515625" customWidth="1"/>
    <col min="1284" max="1284" width="20.140625" customWidth="1"/>
    <col min="1285" max="1285" width="20" customWidth="1"/>
    <col min="1286" max="1286" width="19.5703125" customWidth="1"/>
    <col min="1287" max="1287" width="20.140625" customWidth="1"/>
    <col min="1288" max="1292" width="19.85546875" customWidth="1"/>
    <col min="1293" max="1293" width="22" customWidth="1"/>
    <col min="1294" max="1294" width="19.85546875" customWidth="1"/>
    <col min="1536" max="1536" width="35.42578125" customWidth="1"/>
    <col min="1537" max="1537" width="20.42578125" customWidth="1"/>
    <col min="1538" max="1538" width="19.42578125" customWidth="1"/>
    <col min="1539" max="1539" width="20.28515625" customWidth="1"/>
    <col min="1540" max="1540" width="20.140625" customWidth="1"/>
    <col min="1541" max="1541" width="20" customWidth="1"/>
    <col min="1542" max="1542" width="19.5703125" customWidth="1"/>
    <col min="1543" max="1543" width="20.140625" customWidth="1"/>
    <col min="1544" max="1548" width="19.85546875" customWidth="1"/>
    <col min="1549" max="1549" width="22" customWidth="1"/>
    <col min="1550" max="1550" width="19.85546875" customWidth="1"/>
    <col min="1792" max="1792" width="35.42578125" customWidth="1"/>
    <col min="1793" max="1793" width="20.42578125" customWidth="1"/>
    <col min="1794" max="1794" width="19.42578125" customWidth="1"/>
    <col min="1795" max="1795" width="20.28515625" customWidth="1"/>
    <col min="1796" max="1796" width="20.140625" customWidth="1"/>
    <col min="1797" max="1797" width="20" customWidth="1"/>
    <col min="1798" max="1798" width="19.5703125" customWidth="1"/>
    <col min="1799" max="1799" width="20.140625" customWidth="1"/>
    <col min="1800" max="1804" width="19.85546875" customWidth="1"/>
    <col min="1805" max="1805" width="22" customWidth="1"/>
    <col min="1806" max="1806" width="19.85546875" customWidth="1"/>
    <col min="2048" max="2048" width="35.42578125" customWidth="1"/>
    <col min="2049" max="2049" width="20.42578125" customWidth="1"/>
    <col min="2050" max="2050" width="19.42578125" customWidth="1"/>
    <col min="2051" max="2051" width="20.28515625" customWidth="1"/>
    <col min="2052" max="2052" width="20.140625" customWidth="1"/>
    <col min="2053" max="2053" width="20" customWidth="1"/>
    <col min="2054" max="2054" width="19.5703125" customWidth="1"/>
    <col min="2055" max="2055" width="20.140625" customWidth="1"/>
    <col min="2056" max="2060" width="19.85546875" customWidth="1"/>
    <col min="2061" max="2061" width="22" customWidth="1"/>
    <col min="2062" max="2062" width="19.85546875" customWidth="1"/>
    <col min="2304" max="2304" width="35.42578125" customWidth="1"/>
    <col min="2305" max="2305" width="20.42578125" customWidth="1"/>
    <col min="2306" max="2306" width="19.42578125" customWidth="1"/>
    <col min="2307" max="2307" width="20.28515625" customWidth="1"/>
    <col min="2308" max="2308" width="20.140625" customWidth="1"/>
    <col min="2309" max="2309" width="20" customWidth="1"/>
    <col min="2310" max="2310" width="19.5703125" customWidth="1"/>
    <col min="2311" max="2311" width="20.140625" customWidth="1"/>
    <col min="2312" max="2316" width="19.85546875" customWidth="1"/>
    <col min="2317" max="2317" width="22" customWidth="1"/>
    <col min="2318" max="2318" width="19.85546875" customWidth="1"/>
    <col min="2560" max="2560" width="35.42578125" customWidth="1"/>
    <col min="2561" max="2561" width="20.42578125" customWidth="1"/>
    <col min="2562" max="2562" width="19.42578125" customWidth="1"/>
    <col min="2563" max="2563" width="20.28515625" customWidth="1"/>
    <col min="2564" max="2564" width="20.140625" customWidth="1"/>
    <col min="2565" max="2565" width="20" customWidth="1"/>
    <col min="2566" max="2566" width="19.5703125" customWidth="1"/>
    <col min="2567" max="2567" width="20.140625" customWidth="1"/>
    <col min="2568" max="2572" width="19.85546875" customWidth="1"/>
    <col min="2573" max="2573" width="22" customWidth="1"/>
    <col min="2574" max="2574" width="19.85546875" customWidth="1"/>
    <col min="2816" max="2816" width="35.42578125" customWidth="1"/>
    <col min="2817" max="2817" width="20.42578125" customWidth="1"/>
    <col min="2818" max="2818" width="19.42578125" customWidth="1"/>
    <col min="2819" max="2819" width="20.28515625" customWidth="1"/>
    <col min="2820" max="2820" width="20.140625" customWidth="1"/>
    <col min="2821" max="2821" width="20" customWidth="1"/>
    <col min="2822" max="2822" width="19.5703125" customWidth="1"/>
    <col min="2823" max="2823" width="20.140625" customWidth="1"/>
    <col min="2824" max="2828" width="19.85546875" customWidth="1"/>
    <col min="2829" max="2829" width="22" customWidth="1"/>
    <col min="2830" max="2830" width="19.85546875" customWidth="1"/>
    <col min="3072" max="3072" width="35.42578125" customWidth="1"/>
    <col min="3073" max="3073" width="20.42578125" customWidth="1"/>
    <col min="3074" max="3074" width="19.42578125" customWidth="1"/>
    <col min="3075" max="3075" width="20.28515625" customWidth="1"/>
    <col min="3076" max="3076" width="20.140625" customWidth="1"/>
    <col min="3077" max="3077" width="20" customWidth="1"/>
    <col min="3078" max="3078" width="19.5703125" customWidth="1"/>
    <col min="3079" max="3079" width="20.140625" customWidth="1"/>
    <col min="3080" max="3084" width="19.85546875" customWidth="1"/>
    <col min="3085" max="3085" width="22" customWidth="1"/>
    <col min="3086" max="3086" width="19.85546875" customWidth="1"/>
    <col min="3328" max="3328" width="35.42578125" customWidth="1"/>
    <col min="3329" max="3329" width="20.42578125" customWidth="1"/>
    <col min="3330" max="3330" width="19.42578125" customWidth="1"/>
    <col min="3331" max="3331" width="20.28515625" customWidth="1"/>
    <col min="3332" max="3332" width="20.140625" customWidth="1"/>
    <col min="3333" max="3333" width="20" customWidth="1"/>
    <col min="3334" max="3334" width="19.5703125" customWidth="1"/>
    <col min="3335" max="3335" width="20.140625" customWidth="1"/>
    <col min="3336" max="3340" width="19.85546875" customWidth="1"/>
    <col min="3341" max="3341" width="22" customWidth="1"/>
    <col min="3342" max="3342" width="19.85546875" customWidth="1"/>
    <col min="3584" max="3584" width="35.42578125" customWidth="1"/>
    <col min="3585" max="3585" width="20.42578125" customWidth="1"/>
    <col min="3586" max="3586" width="19.42578125" customWidth="1"/>
    <col min="3587" max="3587" width="20.28515625" customWidth="1"/>
    <col min="3588" max="3588" width="20.140625" customWidth="1"/>
    <col min="3589" max="3589" width="20" customWidth="1"/>
    <col min="3590" max="3590" width="19.5703125" customWidth="1"/>
    <col min="3591" max="3591" width="20.140625" customWidth="1"/>
    <col min="3592" max="3596" width="19.85546875" customWidth="1"/>
    <col min="3597" max="3597" width="22" customWidth="1"/>
    <col min="3598" max="3598" width="19.85546875" customWidth="1"/>
    <col min="3840" max="3840" width="35.42578125" customWidth="1"/>
    <col min="3841" max="3841" width="20.42578125" customWidth="1"/>
    <col min="3842" max="3842" width="19.42578125" customWidth="1"/>
    <col min="3843" max="3843" width="20.28515625" customWidth="1"/>
    <col min="3844" max="3844" width="20.140625" customWidth="1"/>
    <col min="3845" max="3845" width="20" customWidth="1"/>
    <col min="3846" max="3846" width="19.5703125" customWidth="1"/>
    <col min="3847" max="3847" width="20.140625" customWidth="1"/>
    <col min="3848" max="3852" width="19.85546875" customWidth="1"/>
    <col min="3853" max="3853" width="22" customWidth="1"/>
    <col min="3854" max="3854" width="19.85546875" customWidth="1"/>
    <col min="4096" max="4096" width="35.42578125" customWidth="1"/>
    <col min="4097" max="4097" width="20.42578125" customWidth="1"/>
    <col min="4098" max="4098" width="19.42578125" customWidth="1"/>
    <col min="4099" max="4099" width="20.28515625" customWidth="1"/>
    <col min="4100" max="4100" width="20.140625" customWidth="1"/>
    <col min="4101" max="4101" width="20" customWidth="1"/>
    <col min="4102" max="4102" width="19.5703125" customWidth="1"/>
    <col min="4103" max="4103" width="20.140625" customWidth="1"/>
    <col min="4104" max="4108" width="19.85546875" customWidth="1"/>
    <col min="4109" max="4109" width="22" customWidth="1"/>
    <col min="4110" max="4110" width="19.85546875" customWidth="1"/>
    <col min="4352" max="4352" width="35.42578125" customWidth="1"/>
    <col min="4353" max="4353" width="20.42578125" customWidth="1"/>
    <col min="4354" max="4354" width="19.42578125" customWidth="1"/>
    <col min="4355" max="4355" width="20.28515625" customWidth="1"/>
    <col min="4356" max="4356" width="20.140625" customWidth="1"/>
    <col min="4357" max="4357" width="20" customWidth="1"/>
    <col min="4358" max="4358" width="19.5703125" customWidth="1"/>
    <col min="4359" max="4359" width="20.140625" customWidth="1"/>
    <col min="4360" max="4364" width="19.85546875" customWidth="1"/>
    <col min="4365" max="4365" width="22" customWidth="1"/>
    <col min="4366" max="4366" width="19.85546875" customWidth="1"/>
    <col min="4608" max="4608" width="35.42578125" customWidth="1"/>
    <col min="4609" max="4609" width="20.42578125" customWidth="1"/>
    <col min="4610" max="4610" width="19.42578125" customWidth="1"/>
    <col min="4611" max="4611" width="20.28515625" customWidth="1"/>
    <col min="4612" max="4612" width="20.140625" customWidth="1"/>
    <col min="4613" max="4613" width="20" customWidth="1"/>
    <col min="4614" max="4614" width="19.5703125" customWidth="1"/>
    <col min="4615" max="4615" width="20.140625" customWidth="1"/>
    <col min="4616" max="4620" width="19.85546875" customWidth="1"/>
    <col min="4621" max="4621" width="22" customWidth="1"/>
    <col min="4622" max="4622" width="19.85546875" customWidth="1"/>
    <col min="4864" max="4864" width="35.42578125" customWidth="1"/>
    <col min="4865" max="4865" width="20.42578125" customWidth="1"/>
    <col min="4866" max="4866" width="19.42578125" customWidth="1"/>
    <col min="4867" max="4867" width="20.28515625" customWidth="1"/>
    <col min="4868" max="4868" width="20.140625" customWidth="1"/>
    <col min="4869" max="4869" width="20" customWidth="1"/>
    <col min="4870" max="4870" width="19.5703125" customWidth="1"/>
    <col min="4871" max="4871" width="20.140625" customWidth="1"/>
    <col min="4872" max="4876" width="19.85546875" customWidth="1"/>
    <col min="4877" max="4877" width="22" customWidth="1"/>
    <col min="4878" max="4878" width="19.85546875" customWidth="1"/>
    <col min="5120" max="5120" width="35.42578125" customWidth="1"/>
    <col min="5121" max="5121" width="20.42578125" customWidth="1"/>
    <col min="5122" max="5122" width="19.42578125" customWidth="1"/>
    <col min="5123" max="5123" width="20.28515625" customWidth="1"/>
    <col min="5124" max="5124" width="20.140625" customWidth="1"/>
    <col min="5125" max="5125" width="20" customWidth="1"/>
    <col min="5126" max="5126" width="19.5703125" customWidth="1"/>
    <col min="5127" max="5127" width="20.140625" customWidth="1"/>
    <col min="5128" max="5132" width="19.85546875" customWidth="1"/>
    <col min="5133" max="5133" width="22" customWidth="1"/>
    <col min="5134" max="5134" width="19.85546875" customWidth="1"/>
    <col min="5376" max="5376" width="35.42578125" customWidth="1"/>
    <col min="5377" max="5377" width="20.42578125" customWidth="1"/>
    <col min="5378" max="5378" width="19.42578125" customWidth="1"/>
    <col min="5379" max="5379" width="20.28515625" customWidth="1"/>
    <col min="5380" max="5380" width="20.140625" customWidth="1"/>
    <col min="5381" max="5381" width="20" customWidth="1"/>
    <col min="5382" max="5382" width="19.5703125" customWidth="1"/>
    <col min="5383" max="5383" width="20.140625" customWidth="1"/>
    <col min="5384" max="5388" width="19.85546875" customWidth="1"/>
    <col min="5389" max="5389" width="22" customWidth="1"/>
    <col min="5390" max="5390" width="19.85546875" customWidth="1"/>
    <col min="5632" max="5632" width="35.42578125" customWidth="1"/>
    <col min="5633" max="5633" width="20.42578125" customWidth="1"/>
    <col min="5634" max="5634" width="19.42578125" customWidth="1"/>
    <col min="5635" max="5635" width="20.28515625" customWidth="1"/>
    <col min="5636" max="5636" width="20.140625" customWidth="1"/>
    <col min="5637" max="5637" width="20" customWidth="1"/>
    <col min="5638" max="5638" width="19.5703125" customWidth="1"/>
    <col min="5639" max="5639" width="20.140625" customWidth="1"/>
    <col min="5640" max="5644" width="19.85546875" customWidth="1"/>
    <col min="5645" max="5645" width="22" customWidth="1"/>
    <col min="5646" max="5646" width="19.85546875" customWidth="1"/>
    <col min="5888" max="5888" width="35.42578125" customWidth="1"/>
    <col min="5889" max="5889" width="20.42578125" customWidth="1"/>
    <col min="5890" max="5890" width="19.42578125" customWidth="1"/>
    <col min="5891" max="5891" width="20.28515625" customWidth="1"/>
    <col min="5892" max="5892" width="20.140625" customWidth="1"/>
    <col min="5893" max="5893" width="20" customWidth="1"/>
    <col min="5894" max="5894" width="19.5703125" customWidth="1"/>
    <col min="5895" max="5895" width="20.140625" customWidth="1"/>
    <col min="5896" max="5900" width="19.85546875" customWidth="1"/>
    <col min="5901" max="5901" width="22" customWidth="1"/>
    <col min="5902" max="5902" width="19.85546875" customWidth="1"/>
    <col min="6144" max="6144" width="35.42578125" customWidth="1"/>
    <col min="6145" max="6145" width="20.42578125" customWidth="1"/>
    <col min="6146" max="6146" width="19.42578125" customWidth="1"/>
    <col min="6147" max="6147" width="20.28515625" customWidth="1"/>
    <col min="6148" max="6148" width="20.140625" customWidth="1"/>
    <col min="6149" max="6149" width="20" customWidth="1"/>
    <col min="6150" max="6150" width="19.5703125" customWidth="1"/>
    <col min="6151" max="6151" width="20.140625" customWidth="1"/>
    <col min="6152" max="6156" width="19.85546875" customWidth="1"/>
    <col min="6157" max="6157" width="22" customWidth="1"/>
    <col min="6158" max="6158" width="19.85546875" customWidth="1"/>
    <col min="6400" max="6400" width="35.42578125" customWidth="1"/>
    <col min="6401" max="6401" width="20.42578125" customWidth="1"/>
    <col min="6402" max="6402" width="19.42578125" customWidth="1"/>
    <col min="6403" max="6403" width="20.28515625" customWidth="1"/>
    <col min="6404" max="6404" width="20.140625" customWidth="1"/>
    <col min="6405" max="6405" width="20" customWidth="1"/>
    <col min="6406" max="6406" width="19.5703125" customWidth="1"/>
    <col min="6407" max="6407" width="20.140625" customWidth="1"/>
    <col min="6408" max="6412" width="19.85546875" customWidth="1"/>
    <col min="6413" max="6413" width="22" customWidth="1"/>
    <col min="6414" max="6414" width="19.85546875" customWidth="1"/>
    <col min="6656" max="6656" width="35.42578125" customWidth="1"/>
    <col min="6657" max="6657" width="20.42578125" customWidth="1"/>
    <col min="6658" max="6658" width="19.42578125" customWidth="1"/>
    <col min="6659" max="6659" width="20.28515625" customWidth="1"/>
    <col min="6660" max="6660" width="20.140625" customWidth="1"/>
    <col min="6661" max="6661" width="20" customWidth="1"/>
    <col min="6662" max="6662" width="19.5703125" customWidth="1"/>
    <col min="6663" max="6663" width="20.140625" customWidth="1"/>
    <col min="6664" max="6668" width="19.85546875" customWidth="1"/>
    <col min="6669" max="6669" width="22" customWidth="1"/>
    <col min="6670" max="6670" width="19.85546875" customWidth="1"/>
    <col min="6912" max="6912" width="35.42578125" customWidth="1"/>
    <col min="6913" max="6913" width="20.42578125" customWidth="1"/>
    <col min="6914" max="6914" width="19.42578125" customWidth="1"/>
    <col min="6915" max="6915" width="20.28515625" customWidth="1"/>
    <col min="6916" max="6916" width="20.140625" customWidth="1"/>
    <col min="6917" max="6917" width="20" customWidth="1"/>
    <col min="6918" max="6918" width="19.5703125" customWidth="1"/>
    <col min="6919" max="6919" width="20.140625" customWidth="1"/>
    <col min="6920" max="6924" width="19.85546875" customWidth="1"/>
    <col min="6925" max="6925" width="22" customWidth="1"/>
    <col min="6926" max="6926" width="19.85546875" customWidth="1"/>
    <col min="7168" max="7168" width="35.42578125" customWidth="1"/>
    <col min="7169" max="7169" width="20.42578125" customWidth="1"/>
    <col min="7170" max="7170" width="19.42578125" customWidth="1"/>
    <col min="7171" max="7171" width="20.28515625" customWidth="1"/>
    <col min="7172" max="7172" width="20.140625" customWidth="1"/>
    <col min="7173" max="7173" width="20" customWidth="1"/>
    <col min="7174" max="7174" width="19.5703125" customWidth="1"/>
    <col min="7175" max="7175" width="20.140625" customWidth="1"/>
    <col min="7176" max="7180" width="19.85546875" customWidth="1"/>
    <col min="7181" max="7181" width="22" customWidth="1"/>
    <col min="7182" max="7182" width="19.85546875" customWidth="1"/>
    <col min="7424" max="7424" width="35.42578125" customWidth="1"/>
    <col min="7425" max="7425" width="20.42578125" customWidth="1"/>
    <col min="7426" max="7426" width="19.42578125" customWidth="1"/>
    <col min="7427" max="7427" width="20.28515625" customWidth="1"/>
    <col min="7428" max="7428" width="20.140625" customWidth="1"/>
    <col min="7429" max="7429" width="20" customWidth="1"/>
    <col min="7430" max="7430" width="19.5703125" customWidth="1"/>
    <col min="7431" max="7431" width="20.140625" customWidth="1"/>
    <col min="7432" max="7436" width="19.85546875" customWidth="1"/>
    <col min="7437" max="7437" width="22" customWidth="1"/>
    <col min="7438" max="7438" width="19.85546875" customWidth="1"/>
    <col min="7680" max="7680" width="35.42578125" customWidth="1"/>
    <col min="7681" max="7681" width="20.42578125" customWidth="1"/>
    <col min="7682" max="7682" width="19.42578125" customWidth="1"/>
    <col min="7683" max="7683" width="20.28515625" customWidth="1"/>
    <col min="7684" max="7684" width="20.140625" customWidth="1"/>
    <col min="7685" max="7685" width="20" customWidth="1"/>
    <col min="7686" max="7686" width="19.5703125" customWidth="1"/>
    <col min="7687" max="7687" width="20.140625" customWidth="1"/>
    <col min="7688" max="7692" width="19.85546875" customWidth="1"/>
    <col min="7693" max="7693" width="22" customWidth="1"/>
    <col min="7694" max="7694" width="19.85546875" customWidth="1"/>
    <col min="7936" max="7936" width="35.42578125" customWidth="1"/>
    <col min="7937" max="7937" width="20.42578125" customWidth="1"/>
    <col min="7938" max="7938" width="19.42578125" customWidth="1"/>
    <col min="7939" max="7939" width="20.28515625" customWidth="1"/>
    <col min="7940" max="7940" width="20.140625" customWidth="1"/>
    <col min="7941" max="7941" width="20" customWidth="1"/>
    <col min="7942" max="7942" width="19.5703125" customWidth="1"/>
    <col min="7943" max="7943" width="20.140625" customWidth="1"/>
    <col min="7944" max="7948" width="19.85546875" customWidth="1"/>
    <col min="7949" max="7949" width="22" customWidth="1"/>
    <col min="7950" max="7950" width="19.85546875" customWidth="1"/>
    <col min="8192" max="8192" width="35.42578125" customWidth="1"/>
    <col min="8193" max="8193" width="20.42578125" customWidth="1"/>
    <col min="8194" max="8194" width="19.42578125" customWidth="1"/>
    <col min="8195" max="8195" width="20.28515625" customWidth="1"/>
    <col min="8196" max="8196" width="20.140625" customWidth="1"/>
    <col min="8197" max="8197" width="20" customWidth="1"/>
    <col min="8198" max="8198" width="19.5703125" customWidth="1"/>
    <col min="8199" max="8199" width="20.140625" customWidth="1"/>
    <col min="8200" max="8204" width="19.85546875" customWidth="1"/>
    <col min="8205" max="8205" width="22" customWidth="1"/>
    <col min="8206" max="8206" width="19.85546875" customWidth="1"/>
    <col min="8448" max="8448" width="35.42578125" customWidth="1"/>
    <col min="8449" max="8449" width="20.42578125" customWidth="1"/>
    <col min="8450" max="8450" width="19.42578125" customWidth="1"/>
    <col min="8451" max="8451" width="20.28515625" customWidth="1"/>
    <col min="8452" max="8452" width="20.140625" customWidth="1"/>
    <col min="8453" max="8453" width="20" customWidth="1"/>
    <col min="8454" max="8454" width="19.5703125" customWidth="1"/>
    <col min="8455" max="8455" width="20.140625" customWidth="1"/>
    <col min="8456" max="8460" width="19.85546875" customWidth="1"/>
    <col min="8461" max="8461" width="22" customWidth="1"/>
    <col min="8462" max="8462" width="19.85546875" customWidth="1"/>
    <col min="8704" max="8704" width="35.42578125" customWidth="1"/>
    <col min="8705" max="8705" width="20.42578125" customWidth="1"/>
    <col min="8706" max="8706" width="19.42578125" customWidth="1"/>
    <col min="8707" max="8707" width="20.28515625" customWidth="1"/>
    <col min="8708" max="8708" width="20.140625" customWidth="1"/>
    <col min="8709" max="8709" width="20" customWidth="1"/>
    <col min="8710" max="8710" width="19.5703125" customWidth="1"/>
    <col min="8711" max="8711" width="20.140625" customWidth="1"/>
    <col min="8712" max="8716" width="19.85546875" customWidth="1"/>
    <col min="8717" max="8717" width="22" customWidth="1"/>
    <col min="8718" max="8718" width="19.85546875" customWidth="1"/>
    <col min="8960" max="8960" width="35.42578125" customWidth="1"/>
    <col min="8961" max="8961" width="20.42578125" customWidth="1"/>
    <col min="8962" max="8962" width="19.42578125" customWidth="1"/>
    <col min="8963" max="8963" width="20.28515625" customWidth="1"/>
    <col min="8964" max="8964" width="20.140625" customWidth="1"/>
    <col min="8965" max="8965" width="20" customWidth="1"/>
    <col min="8966" max="8966" width="19.5703125" customWidth="1"/>
    <col min="8967" max="8967" width="20.140625" customWidth="1"/>
    <col min="8968" max="8972" width="19.85546875" customWidth="1"/>
    <col min="8973" max="8973" width="22" customWidth="1"/>
    <col min="8974" max="8974" width="19.85546875" customWidth="1"/>
    <col min="9216" max="9216" width="35.42578125" customWidth="1"/>
    <col min="9217" max="9217" width="20.42578125" customWidth="1"/>
    <col min="9218" max="9218" width="19.42578125" customWidth="1"/>
    <col min="9219" max="9219" width="20.28515625" customWidth="1"/>
    <col min="9220" max="9220" width="20.140625" customWidth="1"/>
    <col min="9221" max="9221" width="20" customWidth="1"/>
    <col min="9222" max="9222" width="19.5703125" customWidth="1"/>
    <col min="9223" max="9223" width="20.140625" customWidth="1"/>
    <col min="9224" max="9228" width="19.85546875" customWidth="1"/>
    <col min="9229" max="9229" width="22" customWidth="1"/>
    <col min="9230" max="9230" width="19.85546875" customWidth="1"/>
    <col min="9472" max="9472" width="35.42578125" customWidth="1"/>
    <col min="9473" max="9473" width="20.42578125" customWidth="1"/>
    <col min="9474" max="9474" width="19.42578125" customWidth="1"/>
    <col min="9475" max="9475" width="20.28515625" customWidth="1"/>
    <col min="9476" max="9476" width="20.140625" customWidth="1"/>
    <col min="9477" max="9477" width="20" customWidth="1"/>
    <col min="9478" max="9478" width="19.5703125" customWidth="1"/>
    <col min="9479" max="9479" width="20.140625" customWidth="1"/>
    <col min="9480" max="9484" width="19.85546875" customWidth="1"/>
    <col min="9485" max="9485" width="22" customWidth="1"/>
    <col min="9486" max="9486" width="19.85546875" customWidth="1"/>
    <col min="9728" max="9728" width="35.42578125" customWidth="1"/>
    <col min="9729" max="9729" width="20.42578125" customWidth="1"/>
    <col min="9730" max="9730" width="19.42578125" customWidth="1"/>
    <col min="9731" max="9731" width="20.28515625" customWidth="1"/>
    <col min="9732" max="9732" width="20.140625" customWidth="1"/>
    <col min="9733" max="9733" width="20" customWidth="1"/>
    <col min="9734" max="9734" width="19.5703125" customWidth="1"/>
    <col min="9735" max="9735" width="20.140625" customWidth="1"/>
    <col min="9736" max="9740" width="19.85546875" customWidth="1"/>
    <col min="9741" max="9741" width="22" customWidth="1"/>
    <col min="9742" max="9742" width="19.85546875" customWidth="1"/>
    <col min="9984" max="9984" width="35.42578125" customWidth="1"/>
    <col min="9985" max="9985" width="20.42578125" customWidth="1"/>
    <col min="9986" max="9986" width="19.42578125" customWidth="1"/>
    <col min="9987" max="9987" width="20.28515625" customWidth="1"/>
    <col min="9988" max="9988" width="20.140625" customWidth="1"/>
    <col min="9989" max="9989" width="20" customWidth="1"/>
    <col min="9990" max="9990" width="19.5703125" customWidth="1"/>
    <col min="9991" max="9991" width="20.140625" customWidth="1"/>
    <col min="9992" max="9996" width="19.85546875" customWidth="1"/>
    <col min="9997" max="9997" width="22" customWidth="1"/>
    <col min="9998" max="9998" width="19.85546875" customWidth="1"/>
    <col min="10240" max="10240" width="35.42578125" customWidth="1"/>
    <col min="10241" max="10241" width="20.42578125" customWidth="1"/>
    <col min="10242" max="10242" width="19.42578125" customWidth="1"/>
    <col min="10243" max="10243" width="20.28515625" customWidth="1"/>
    <col min="10244" max="10244" width="20.140625" customWidth="1"/>
    <col min="10245" max="10245" width="20" customWidth="1"/>
    <col min="10246" max="10246" width="19.5703125" customWidth="1"/>
    <col min="10247" max="10247" width="20.140625" customWidth="1"/>
    <col min="10248" max="10252" width="19.85546875" customWidth="1"/>
    <col min="10253" max="10253" width="22" customWidth="1"/>
    <col min="10254" max="10254" width="19.85546875" customWidth="1"/>
    <col min="10496" max="10496" width="35.42578125" customWidth="1"/>
    <col min="10497" max="10497" width="20.42578125" customWidth="1"/>
    <col min="10498" max="10498" width="19.42578125" customWidth="1"/>
    <col min="10499" max="10499" width="20.28515625" customWidth="1"/>
    <col min="10500" max="10500" width="20.140625" customWidth="1"/>
    <col min="10501" max="10501" width="20" customWidth="1"/>
    <col min="10502" max="10502" width="19.5703125" customWidth="1"/>
    <col min="10503" max="10503" width="20.140625" customWidth="1"/>
    <col min="10504" max="10508" width="19.85546875" customWidth="1"/>
    <col min="10509" max="10509" width="22" customWidth="1"/>
    <col min="10510" max="10510" width="19.85546875" customWidth="1"/>
    <col min="10752" max="10752" width="35.42578125" customWidth="1"/>
    <col min="10753" max="10753" width="20.42578125" customWidth="1"/>
    <col min="10754" max="10754" width="19.42578125" customWidth="1"/>
    <col min="10755" max="10755" width="20.28515625" customWidth="1"/>
    <col min="10756" max="10756" width="20.140625" customWidth="1"/>
    <col min="10757" max="10757" width="20" customWidth="1"/>
    <col min="10758" max="10758" width="19.5703125" customWidth="1"/>
    <col min="10759" max="10759" width="20.140625" customWidth="1"/>
    <col min="10760" max="10764" width="19.85546875" customWidth="1"/>
    <col min="10765" max="10765" width="22" customWidth="1"/>
    <col min="10766" max="10766" width="19.85546875" customWidth="1"/>
    <col min="11008" max="11008" width="35.42578125" customWidth="1"/>
    <col min="11009" max="11009" width="20.42578125" customWidth="1"/>
    <col min="11010" max="11010" width="19.42578125" customWidth="1"/>
    <col min="11011" max="11011" width="20.28515625" customWidth="1"/>
    <col min="11012" max="11012" width="20.140625" customWidth="1"/>
    <col min="11013" max="11013" width="20" customWidth="1"/>
    <col min="11014" max="11014" width="19.5703125" customWidth="1"/>
    <col min="11015" max="11015" width="20.140625" customWidth="1"/>
    <col min="11016" max="11020" width="19.85546875" customWidth="1"/>
    <col min="11021" max="11021" width="22" customWidth="1"/>
    <col min="11022" max="11022" width="19.85546875" customWidth="1"/>
    <col min="11264" max="11264" width="35.42578125" customWidth="1"/>
    <col min="11265" max="11265" width="20.42578125" customWidth="1"/>
    <col min="11266" max="11266" width="19.42578125" customWidth="1"/>
    <col min="11267" max="11267" width="20.28515625" customWidth="1"/>
    <col min="11268" max="11268" width="20.140625" customWidth="1"/>
    <col min="11269" max="11269" width="20" customWidth="1"/>
    <col min="11270" max="11270" width="19.5703125" customWidth="1"/>
    <col min="11271" max="11271" width="20.140625" customWidth="1"/>
    <col min="11272" max="11276" width="19.85546875" customWidth="1"/>
    <col min="11277" max="11277" width="22" customWidth="1"/>
    <col min="11278" max="11278" width="19.85546875" customWidth="1"/>
    <col min="11520" max="11520" width="35.42578125" customWidth="1"/>
    <col min="11521" max="11521" width="20.42578125" customWidth="1"/>
    <col min="11522" max="11522" width="19.42578125" customWidth="1"/>
    <col min="11523" max="11523" width="20.28515625" customWidth="1"/>
    <col min="11524" max="11524" width="20.140625" customWidth="1"/>
    <col min="11525" max="11525" width="20" customWidth="1"/>
    <col min="11526" max="11526" width="19.5703125" customWidth="1"/>
    <col min="11527" max="11527" width="20.140625" customWidth="1"/>
    <col min="11528" max="11532" width="19.85546875" customWidth="1"/>
    <col min="11533" max="11533" width="22" customWidth="1"/>
    <col min="11534" max="11534" width="19.85546875" customWidth="1"/>
    <col min="11776" max="11776" width="35.42578125" customWidth="1"/>
    <col min="11777" max="11777" width="20.42578125" customWidth="1"/>
    <col min="11778" max="11778" width="19.42578125" customWidth="1"/>
    <col min="11779" max="11779" width="20.28515625" customWidth="1"/>
    <col min="11780" max="11780" width="20.140625" customWidth="1"/>
    <col min="11781" max="11781" width="20" customWidth="1"/>
    <col min="11782" max="11782" width="19.5703125" customWidth="1"/>
    <col min="11783" max="11783" width="20.140625" customWidth="1"/>
    <col min="11784" max="11788" width="19.85546875" customWidth="1"/>
    <col min="11789" max="11789" width="22" customWidth="1"/>
    <col min="11790" max="11790" width="19.85546875" customWidth="1"/>
    <col min="12032" max="12032" width="35.42578125" customWidth="1"/>
    <col min="12033" max="12033" width="20.42578125" customWidth="1"/>
    <col min="12034" max="12034" width="19.42578125" customWidth="1"/>
    <col min="12035" max="12035" width="20.28515625" customWidth="1"/>
    <col min="12036" max="12036" width="20.140625" customWidth="1"/>
    <col min="12037" max="12037" width="20" customWidth="1"/>
    <col min="12038" max="12038" width="19.5703125" customWidth="1"/>
    <col min="12039" max="12039" width="20.140625" customWidth="1"/>
    <col min="12040" max="12044" width="19.85546875" customWidth="1"/>
    <col min="12045" max="12045" width="22" customWidth="1"/>
    <col min="12046" max="12046" width="19.85546875" customWidth="1"/>
    <col min="12288" max="12288" width="35.42578125" customWidth="1"/>
    <col min="12289" max="12289" width="20.42578125" customWidth="1"/>
    <col min="12290" max="12290" width="19.42578125" customWidth="1"/>
    <col min="12291" max="12291" width="20.28515625" customWidth="1"/>
    <col min="12292" max="12292" width="20.140625" customWidth="1"/>
    <col min="12293" max="12293" width="20" customWidth="1"/>
    <col min="12294" max="12294" width="19.5703125" customWidth="1"/>
    <col min="12295" max="12295" width="20.140625" customWidth="1"/>
    <col min="12296" max="12300" width="19.85546875" customWidth="1"/>
    <col min="12301" max="12301" width="22" customWidth="1"/>
    <col min="12302" max="12302" width="19.85546875" customWidth="1"/>
    <col min="12544" max="12544" width="35.42578125" customWidth="1"/>
    <col min="12545" max="12545" width="20.42578125" customWidth="1"/>
    <col min="12546" max="12546" width="19.42578125" customWidth="1"/>
    <col min="12547" max="12547" width="20.28515625" customWidth="1"/>
    <col min="12548" max="12548" width="20.140625" customWidth="1"/>
    <col min="12549" max="12549" width="20" customWidth="1"/>
    <col min="12550" max="12550" width="19.5703125" customWidth="1"/>
    <col min="12551" max="12551" width="20.140625" customWidth="1"/>
    <col min="12552" max="12556" width="19.85546875" customWidth="1"/>
    <col min="12557" max="12557" width="22" customWidth="1"/>
    <col min="12558" max="12558" width="19.85546875" customWidth="1"/>
    <col min="12800" max="12800" width="35.42578125" customWidth="1"/>
    <col min="12801" max="12801" width="20.42578125" customWidth="1"/>
    <col min="12802" max="12802" width="19.42578125" customWidth="1"/>
    <col min="12803" max="12803" width="20.28515625" customWidth="1"/>
    <col min="12804" max="12804" width="20.140625" customWidth="1"/>
    <col min="12805" max="12805" width="20" customWidth="1"/>
    <col min="12806" max="12806" width="19.5703125" customWidth="1"/>
    <col min="12807" max="12807" width="20.140625" customWidth="1"/>
    <col min="12808" max="12812" width="19.85546875" customWidth="1"/>
    <col min="12813" max="12813" width="22" customWidth="1"/>
    <col min="12814" max="12814" width="19.85546875" customWidth="1"/>
    <col min="13056" max="13056" width="35.42578125" customWidth="1"/>
    <col min="13057" max="13057" width="20.42578125" customWidth="1"/>
    <col min="13058" max="13058" width="19.42578125" customWidth="1"/>
    <col min="13059" max="13059" width="20.28515625" customWidth="1"/>
    <col min="13060" max="13060" width="20.140625" customWidth="1"/>
    <col min="13061" max="13061" width="20" customWidth="1"/>
    <col min="13062" max="13062" width="19.5703125" customWidth="1"/>
    <col min="13063" max="13063" width="20.140625" customWidth="1"/>
    <col min="13064" max="13068" width="19.85546875" customWidth="1"/>
    <col min="13069" max="13069" width="22" customWidth="1"/>
    <col min="13070" max="13070" width="19.85546875" customWidth="1"/>
    <col min="13312" max="13312" width="35.42578125" customWidth="1"/>
    <col min="13313" max="13313" width="20.42578125" customWidth="1"/>
    <col min="13314" max="13314" width="19.42578125" customWidth="1"/>
    <col min="13315" max="13315" width="20.28515625" customWidth="1"/>
    <col min="13316" max="13316" width="20.140625" customWidth="1"/>
    <col min="13317" max="13317" width="20" customWidth="1"/>
    <col min="13318" max="13318" width="19.5703125" customWidth="1"/>
    <col min="13319" max="13319" width="20.140625" customWidth="1"/>
    <col min="13320" max="13324" width="19.85546875" customWidth="1"/>
    <col min="13325" max="13325" width="22" customWidth="1"/>
    <col min="13326" max="13326" width="19.85546875" customWidth="1"/>
    <col min="13568" max="13568" width="35.42578125" customWidth="1"/>
    <col min="13569" max="13569" width="20.42578125" customWidth="1"/>
    <col min="13570" max="13570" width="19.42578125" customWidth="1"/>
    <col min="13571" max="13571" width="20.28515625" customWidth="1"/>
    <col min="13572" max="13572" width="20.140625" customWidth="1"/>
    <col min="13573" max="13573" width="20" customWidth="1"/>
    <col min="13574" max="13574" width="19.5703125" customWidth="1"/>
    <col min="13575" max="13575" width="20.140625" customWidth="1"/>
    <col min="13576" max="13580" width="19.85546875" customWidth="1"/>
    <col min="13581" max="13581" width="22" customWidth="1"/>
    <col min="13582" max="13582" width="19.85546875" customWidth="1"/>
    <col min="13824" max="13824" width="35.42578125" customWidth="1"/>
    <col min="13825" max="13825" width="20.42578125" customWidth="1"/>
    <col min="13826" max="13826" width="19.42578125" customWidth="1"/>
    <col min="13827" max="13827" width="20.28515625" customWidth="1"/>
    <col min="13828" max="13828" width="20.140625" customWidth="1"/>
    <col min="13829" max="13829" width="20" customWidth="1"/>
    <col min="13830" max="13830" width="19.5703125" customWidth="1"/>
    <col min="13831" max="13831" width="20.140625" customWidth="1"/>
    <col min="13832" max="13836" width="19.85546875" customWidth="1"/>
    <col min="13837" max="13837" width="22" customWidth="1"/>
    <col min="13838" max="13838" width="19.85546875" customWidth="1"/>
    <col min="14080" max="14080" width="35.42578125" customWidth="1"/>
    <col min="14081" max="14081" width="20.42578125" customWidth="1"/>
    <col min="14082" max="14082" width="19.42578125" customWidth="1"/>
    <col min="14083" max="14083" width="20.28515625" customWidth="1"/>
    <col min="14084" max="14084" width="20.140625" customWidth="1"/>
    <col min="14085" max="14085" width="20" customWidth="1"/>
    <col min="14086" max="14086" width="19.5703125" customWidth="1"/>
    <col min="14087" max="14087" width="20.140625" customWidth="1"/>
    <col min="14088" max="14092" width="19.85546875" customWidth="1"/>
    <col min="14093" max="14093" width="22" customWidth="1"/>
    <col min="14094" max="14094" width="19.85546875" customWidth="1"/>
    <col min="14336" max="14336" width="35.42578125" customWidth="1"/>
    <col min="14337" max="14337" width="20.42578125" customWidth="1"/>
    <col min="14338" max="14338" width="19.42578125" customWidth="1"/>
    <col min="14339" max="14339" width="20.28515625" customWidth="1"/>
    <col min="14340" max="14340" width="20.140625" customWidth="1"/>
    <col min="14341" max="14341" width="20" customWidth="1"/>
    <col min="14342" max="14342" width="19.5703125" customWidth="1"/>
    <col min="14343" max="14343" width="20.140625" customWidth="1"/>
    <col min="14344" max="14348" width="19.85546875" customWidth="1"/>
    <col min="14349" max="14349" width="22" customWidth="1"/>
    <col min="14350" max="14350" width="19.85546875" customWidth="1"/>
    <col min="14592" max="14592" width="35.42578125" customWidth="1"/>
    <col min="14593" max="14593" width="20.42578125" customWidth="1"/>
    <col min="14594" max="14594" width="19.42578125" customWidth="1"/>
    <col min="14595" max="14595" width="20.28515625" customWidth="1"/>
    <col min="14596" max="14596" width="20.140625" customWidth="1"/>
    <col min="14597" max="14597" width="20" customWidth="1"/>
    <col min="14598" max="14598" width="19.5703125" customWidth="1"/>
    <col min="14599" max="14599" width="20.140625" customWidth="1"/>
    <col min="14600" max="14604" width="19.85546875" customWidth="1"/>
    <col min="14605" max="14605" width="22" customWidth="1"/>
    <col min="14606" max="14606" width="19.85546875" customWidth="1"/>
    <col min="14848" max="14848" width="35.42578125" customWidth="1"/>
    <col min="14849" max="14849" width="20.42578125" customWidth="1"/>
    <col min="14850" max="14850" width="19.42578125" customWidth="1"/>
    <col min="14851" max="14851" width="20.28515625" customWidth="1"/>
    <col min="14852" max="14852" width="20.140625" customWidth="1"/>
    <col min="14853" max="14853" width="20" customWidth="1"/>
    <col min="14854" max="14854" width="19.5703125" customWidth="1"/>
    <col min="14855" max="14855" width="20.140625" customWidth="1"/>
    <col min="14856" max="14860" width="19.85546875" customWidth="1"/>
    <col min="14861" max="14861" width="22" customWidth="1"/>
    <col min="14862" max="14862" width="19.85546875" customWidth="1"/>
    <col min="15104" max="15104" width="35.42578125" customWidth="1"/>
    <col min="15105" max="15105" width="20.42578125" customWidth="1"/>
    <col min="15106" max="15106" width="19.42578125" customWidth="1"/>
    <col min="15107" max="15107" width="20.28515625" customWidth="1"/>
    <col min="15108" max="15108" width="20.140625" customWidth="1"/>
    <col min="15109" max="15109" width="20" customWidth="1"/>
    <col min="15110" max="15110" width="19.5703125" customWidth="1"/>
    <col min="15111" max="15111" width="20.140625" customWidth="1"/>
    <col min="15112" max="15116" width="19.85546875" customWidth="1"/>
    <col min="15117" max="15117" width="22" customWidth="1"/>
    <col min="15118" max="15118" width="19.85546875" customWidth="1"/>
    <col min="15360" max="15360" width="35.42578125" customWidth="1"/>
    <col min="15361" max="15361" width="20.42578125" customWidth="1"/>
    <col min="15362" max="15362" width="19.42578125" customWidth="1"/>
    <col min="15363" max="15363" width="20.28515625" customWidth="1"/>
    <col min="15364" max="15364" width="20.140625" customWidth="1"/>
    <col min="15365" max="15365" width="20" customWidth="1"/>
    <col min="15366" max="15366" width="19.5703125" customWidth="1"/>
    <col min="15367" max="15367" width="20.140625" customWidth="1"/>
    <col min="15368" max="15372" width="19.85546875" customWidth="1"/>
    <col min="15373" max="15373" width="22" customWidth="1"/>
    <col min="15374" max="15374" width="19.85546875" customWidth="1"/>
    <col min="15616" max="15616" width="35.42578125" customWidth="1"/>
    <col min="15617" max="15617" width="20.42578125" customWidth="1"/>
    <col min="15618" max="15618" width="19.42578125" customWidth="1"/>
    <col min="15619" max="15619" width="20.28515625" customWidth="1"/>
    <col min="15620" max="15620" width="20.140625" customWidth="1"/>
    <col min="15621" max="15621" width="20" customWidth="1"/>
    <col min="15622" max="15622" width="19.5703125" customWidth="1"/>
    <col min="15623" max="15623" width="20.140625" customWidth="1"/>
    <col min="15624" max="15628" width="19.85546875" customWidth="1"/>
    <col min="15629" max="15629" width="22" customWidth="1"/>
    <col min="15630" max="15630" width="19.85546875" customWidth="1"/>
    <col min="15872" max="15872" width="35.42578125" customWidth="1"/>
    <col min="15873" max="15873" width="20.42578125" customWidth="1"/>
    <col min="15874" max="15874" width="19.42578125" customWidth="1"/>
    <col min="15875" max="15875" width="20.28515625" customWidth="1"/>
    <col min="15876" max="15876" width="20.140625" customWidth="1"/>
    <col min="15877" max="15877" width="20" customWidth="1"/>
    <col min="15878" max="15878" width="19.5703125" customWidth="1"/>
    <col min="15879" max="15879" width="20.140625" customWidth="1"/>
    <col min="15880" max="15884" width="19.85546875" customWidth="1"/>
    <col min="15885" max="15885" width="22" customWidth="1"/>
    <col min="15886" max="15886" width="19.85546875" customWidth="1"/>
    <col min="16128" max="16128" width="35.42578125" customWidth="1"/>
    <col min="16129" max="16129" width="20.42578125" customWidth="1"/>
    <col min="16130" max="16130" width="19.42578125" customWidth="1"/>
    <col min="16131" max="16131" width="20.28515625" customWidth="1"/>
    <col min="16132" max="16132" width="20.140625" customWidth="1"/>
    <col min="16133" max="16133" width="20" customWidth="1"/>
    <col min="16134" max="16134" width="19.5703125" customWidth="1"/>
    <col min="16135" max="16135" width="20.140625" customWidth="1"/>
    <col min="16136" max="16140" width="19.85546875" customWidth="1"/>
    <col min="16141" max="16141" width="22" customWidth="1"/>
    <col min="16142" max="16142" width="19.85546875" customWidth="1"/>
  </cols>
  <sheetData>
    <row r="1" spans="1:11">
      <c r="A1" s="114"/>
      <c r="B1" s="115"/>
      <c r="C1" s="116"/>
      <c r="D1" s="116"/>
      <c r="E1" s="116"/>
      <c r="F1" s="115"/>
      <c r="G1" s="116"/>
      <c r="H1" s="116"/>
      <c r="I1" s="116"/>
    </row>
    <row r="3" spans="1:11">
      <c r="J3" s="113"/>
    </row>
    <row r="4" spans="1:11">
      <c r="J4" s="113"/>
    </row>
    <row r="5" spans="1:11">
      <c r="J5" s="116"/>
      <c r="K5" s="116"/>
    </row>
    <row r="6" spans="1:11">
      <c r="J6" s="117"/>
    </row>
    <row r="8" spans="1:11">
      <c r="J8" s="118"/>
    </row>
    <row r="33" spans="1:2">
      <c r="A33" s="119"/>
    </row>
    <row r="34" spans="1:2">
      <c r="A34" s="119"/>
    </row>
    <row r="35" spans="1:2">
      <c r="A35" s="119"/>
    </row>
    <row r="36" spans="1:2">
      <c r="A36" s="119"/>
    </row>
    <row r="38" spans="1:2">
      <c r="A38" s="120"/>
      <c r="B38" s="120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topLeftCell="A46" workbookViewId="0">
      <selection activeCell="O66" sqref="O66"/>
    </sheetView>
  </sheetViews>
  <sheetFormatPr defaultRowHeight="15"/>
  <sheetData>
    <row r="1" spans="1:19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</row>
    <row r="2" spans="1:19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</row>
    <row r="3" spans="1:19">
      <c r="A3" s="69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</row>
    <row r="4" spans="1:19">
      <c r="A4" s="69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</row>
    <row r="5" spans="1:19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</row>
    <row r="6" spans="1:19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</row>
    <row r="7" spans="1:19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</row>
    <row r="8" spans="1:19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</row>
    <row r="9" spans="1:19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</row>
    <row r="10" spans="1:19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</row>
    <row r="11" spans="1:19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</row>
    <row r="12" spans="1:19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</row>
    <row r="13" spans="1:19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</row>
    <row r="14" spans="1:19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</row>
    <row r="15" spans="1:19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</row>
    <row r="16" spans="1:19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</row>
    <row r="17" spans="1:19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</row>
    <row r="18" spans="1:19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</row>
    <row r="19" spans="1:19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</row>
    <row r="20" spans="1:19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</row>
    <row r="21" spans="1:19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</row>
    <row r="22" spans="1:19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</row>
    <row r="23" spans="1:19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</row>
    <row r="24" spans="1:19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</row>
    <row r="25" spans="1:19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</row>
    <row r="26" spans="1:19">
      <c r="A26" s="69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</row>
    <row r="27" spans="1:19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</row>
    <row r="28" spans="1:19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</row>
    <row r="29" spans="1:19">
      <c r="A29" s="69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</row>
    <row r="30" spans="1:19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</row>
    <row r="31" spans="1:19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</row>
    <row r="32" spans="1:19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</row>
    <row r="33" spans="1:19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</row>
    <row r="34" spans="1:19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</row>
    <row r="35" spans="1:19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</row>
    <row r="36" spans="1:19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19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19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</row>
    <row r="39" spans="1:19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  <row r="40" spans="1:19">
      <c r="A40" s="69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</row>
    <row r="41" spans="1:19">
      <c r="A41" s="69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</row>
    <row r="42" spans="1:19">
      <c r="A42" s="69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</row>
    <row r="43" spans="1:19">
      <c r="A43" s="69"/>
      <c r="B43" s="69"/>
      <c r="C43" s="69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</row>
    <row r="44" spans="1:19">
      <c r="A44" s="69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</row>
    <row r="45" spans="1:19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</row>
    <row r="46" spans="1:19">
      <c r="A46" s="69"/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</row>
    <row r="47" spans="1:19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</row>
    <row r="48" spans="1:19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</row>
    <row r="49" spans="1:19">
      <c r="A49" s="69"/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</row>
    <row r="50" spans="1:19">
      <c r="A50" s="69"/>
      <c r="B50" s="69"/>
      <c r="C50" s="69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</row>
    <row r="51" spans="1:19">
      <c r="A51" s="69"/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</row>
    <row r="52" spans="1:19">
      <c r="A52" s="69"/>
      <c r="B52" s="69"/>
      <c r="C52" s="69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</row>
    <row r="53" spans="1:19">
      <c r="A53" s="69"/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</row>
    <row r="54" spans="1:19">
      <c r="A54" s="69"/>
      <c r="B54" s="69"/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</row>
    <row r="55" spans="1:19">
      <c r="A55" s="69"/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</row>
    <row r="56" spans="1:19">
      <c r="A56" s="69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</row>
    <row r="57" spans="1:19">
      <c r="A57" s="69"/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</row>
    <row r="58" spans="1:19">
      <c r="A58" s="69"/>
      <c r="B58" s="69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</row>
    <row r="59" spans="1:19">
      <c r="A59" s="69"/>
      <c r="B59" s="69"/>
      <c r="C59" s="69"/>
      <c r="D59" s="69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</row>
    <row r="60" spans="1:19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9" sqref="E29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opLeftCell="A22" workbookViewId="0">
      <selection activeCell="G37" sqref="G37"/>
    </sheetView>
  </sheetViews>
  <sheetFormatPr defaultRowHeight="15"/>
  <cols>
    <col min="1" max="1" width="12.7109375" customWidth="1"/>
    <col min="2" max="2" width="37.5703125" customWidth="1"/>
    <col min="3" max="3" width="15.85546875" customWidth="1"/>
    <col min="4" max="4" width="18.42578125" customWidth="1"/>
    <col min="5" max="5" width="15.5703125" customWidth="1"/>
    <col min="257" max="257" width="12.7109375" customWidth="1"/>
    <col min="258" max="258" width="37.5703125" customWidth="1"/>
    <col min="259" max="259" width="15.85546875" customWidth="1"/>
    <col min="260" max="260" width="18.42578125" customWidth="1"/>
    <col min="261" max="261" width="15.5703125" customWidth="1"/>
    <col min="513" max="513" width="12.7109375" customWidth="1"/>
    <col min="514" max="514" width="37.5703125" customWidth="1"/>
    <col min="515" max="515" width="15.85546875" customWidth="1"/>
    <col min="516" max="516" width="18.42578125" customWidth="1"/>
    <col min="517" max="517" width="15.5703125" customWidth="1"/>
    <col min="769" max="769" width="12.7109375" customWidth="1"/>
    <col min="770" max="770" width="37.5703125" customWidth="1"/>
    <col min="771" max="771" width="15.85546875" customWidth="1"/>
    <col min="772" max="772" width="18.42578125" customWidth="1"/>
    <col min="773" max="773" width="15.5703125" customWidth="1"/>
    <col min="1025" max="1025" width="12.7109375" customWidth="1"/>
    <col min="1026" max="1026" width="37.5703125" customWidth="1"/>
    <col min="1027" max="1027" width="15.85546875" customWidth="1"/>
    <col min="1028" max="1028" width="18.42578125" customWidth="1"/>
    <col min="1029" max="1029" width="15.5703125" customWidth="1"/>
    <col min="1281" max="1281" width="12.7109375" customWidth="1"/>
    <col min="1282" max="1282" width="37.5703125" customWidth="1"/>
    <col min="1283" max="1283" width="15.85546875" customWidth="1"/>
    <col min="1284" max="1284" width="18.42578125" customWidth="1"/>
    <col min="1285" max="1285" width="15.5703125" customWidth="1"/>
    <col min="1537" max="1537" width="12.7109375" customWidth="1"/>
    <col min="1538" max="1538" width="37.5703125" customWidth="1"/>
    <col min="1539" max="1539" width="15.85546875" customWidth="1"/>
    <col min="1540" max="1540" width="18.42578125" customWidth="1"/>
    <col min="1541" max="1541" width="15.5703125" customWidth="1"/>
    <col min="1793" max="1793" width="12.7109375" customWidth="1"/>
    <col min="1794" max="1794" width="37.5703125" customWidth="1"/>
    <col min="1795" max="1795" width="15.85546875" customWidth="1"/>
    <col min="1796" max="1796" width="18.42578125" customWidth="1"/>
    <col min="1797" max="1797" width="15.5703125" customWidth="1"/>
    <col min="2049" max="2049" width="12.7109375" customWidth="1"/>
    <col min="2050" max="2050" width="37.5703125" customWidth="1"/>
    <col min="2051" max="2051" width="15.85546875" customWidth="1"/>
    <col min="2052" max="2052" width="18.42578125" customWidth="1"/>
    <col min="2053" max="2053" width="15.5703125" customWidth="1"/>
    <col min="2305" max="2305" width="12.7109375" customWidth="1"/>
    <col min="2306" max="2306" width="37.5703125" customWidth="1"/>
    <col min="2307" max="2307" width="15.85546875" customWidth="1"/>
    <col min="2308" max="2308" width="18.42578125" customWidth="1"/>
    <col min="2309" max="2309" width="15.5703125" customWidth="1"/>
    <col min="2561" max="2561" width="12.7109375" customWidth="1"/>
    <col min="2562" max="2562" width="37.5703125" customWidth="1"/>
    <col min="2563" max="2563" width="15.85546875" customWidth="1"/>
    <col min="2564" max="2564" width="18.42578125" customWidth="1"/>
    <col min="2565" max="2565" width="15.5703125" customWidth="1"/>
    <col min="2817" max="2817" width="12.7109375" customWidth="1"/>
    <col min="2818" max="2818" width="37.5703125" customWidth="1"/>
    <col min="2819" max="2819" width="15.85546875" customWidth="1"/>
    <col min="2820" max="2820" width="18.42578125" customWidth="1"/>
    <col min="2821" max="2821" width="15.5703125" customWidth="1"/>
    <col min="3073" max="3073" width="12.7109375" customWidth="1"/>
    <col min="3074" max="3074" width="37.5703125" customWidth="1"/>
    <col min="3075" max="3075" width="15.85546875" customWidth="1"/>
    <col min="3076" max="3076" width="18.42578125" customWidth="1"/>
    <col min="3077" max="3077" width="15.5703125" customWidth="1"/>
    <col min="3329" max="3329" width="12.7109375" customWidth="1"/>
    <col min="3330" max="3330" width="37.5703125" customWidth="1"/>
    <col min="3331" max="3331" width="15.85546875" customWidth="1"/>
    <col min="3332" max="3332" width="18.42578125" customWidth="1"/>
    <col min="3333" max="3333" width="15.5703125" customWidth="1"/>
    <col min="3585" max="3585" width="12.7109375" customWidth="1"/>
    <col min="3586" max="3586" width="37.5703125" customWidth="1"/>
    <col min="3587" max="3587" width="15.85546875" customWidth="1"/>
    <col min="3588" max="3588" width="18.42578125" customWidth="1"/>
    <col min="3589" max="3589" width="15.5703125" customWidth="1"/>
    <col min="3841" max="3841" width="12.7109375" customWidth="1"/>
    <col min="3842" max="3842" width="37.5703125" customWidth="1"/>
    <col min="3843" max="3843" width="15.85546875" customWidth="1"/>
    <col min="3844" max="3844" width="18.42578125" customWidth="1"/>
    <col min="3845" max="3845" width="15.5703125" customWidth="1"/>
    <col min="4097" max="4097" width="12.7109375" customWidth="1"/>
    <col min="4098" max="4098" width="37.5703125" customWidth="1"/>
    <col min="4099" max="4099" width="15.85546875" customWidth="1"/>
    <col min="4100" max="4100" width="18.42578125" customWidth="1"/>
    <col min="4101" max="4101" width="15.5703125" customWidth="1"/>
    <col min="4353" max="4353" width="12.7109375" customWidth="1"/>
    <col min="4354" max="4354" width="37.5703125" customWidth="1"/>
    <col min="4355" max="4355" width="15.85546875" customWidth="1"/>
    <col min="4356" max="4356" width="18.42578125" customWidth="1"/>
    <col min="4357" max="4357" width="15.5703125" customWidth="1"/>
    <col min="4609" max="4609" width="12.7109375" customWidth="1"/>
    <col min="4610" max="4610" width="37.5703125" customWidth="1"/>
    <col min="4611" max="4611" width="15.85546875" customWidth="1"/>
    <col min="4612" max="4612" width="18.42578125" customWidth="1"/>
    <col min="4613" max="4613" width="15.5703125" customWidth="1"/>
    <col min="4865" max="4865" width="12.7109375" customWidth="1"/>
    <col min="4866" max="4866" width="37.5703125" customWidth="1"/>
    <col min="4867" max="4867" width="15.85546875" customWidth="1"/>
    <col min="4868" max="4868" width="18.42578125" customWidth="1"/>
    <col min="4869" max="4869" width="15.5703125" customWidth="1"/>
    <col min="5121" max="5121" width="12.7109375" customWidth="1"/>
    <col min="5122" max="5122" width="37.5703125" customWidth="1"/>
    <col min="5123" max="5123" width="15.85546875" customWidth="1"/>
    <col min="5124" max="5124" width="18.42578125" customWidth="1"/>
    <col min="5125" max="5125" width="15.5703125" customWidth="1"/>
    <col min="5377" max="5377" width="12.7109375" customWidth="1"/>
    <col min="5378" max="5378" width="37.5703125" customWidth="1"/>
    <col min="5379" max="5379" width="15.85546875" customWidth="1"/>
    <col min="5380" max="5380" width="18.42578125" customWidth="1"/>
    <col min="5381" max="5381" width="15.5703125" customWidth="1"/>
    <col min="5633" max="5633" width="12.7109375" customWidth="1"/>
    <col min="5634" max="5634" width="37.5703125" customWidth="1"/>
    <col min="5635" max="5635" width="15.85546875" customWidth="1"/>
    <col min="5636" max="5636" width="18.42578125" customWidth="1"/>
    <col min="5637" max="5637" width="15.5703125" customWidth="1"/>
    <col min="5889" max="5889" width="12.7109375" customWidth="1"/>
    <col min="5890" max="5890" width="37.5703125" customWidth="1"/>
    <col min="5891" max="5891" width="15.85546875" customWidth="1"/>
    <col min="5892" max="5892" width="18.42578125" customWidth="1"/>
    <col min="5893" max="5893" width="15.5703125" customWidth="1"/>
    <col min="6145" max="6145" width="12.7109375" customWidth="1"/>
    <col min="6146" max="6146" width="37.5703125" customWidth="1"/>
    <col min="6147" max="6147" width="15.85546875" customWidth="1"/>
    <col min="6148" max="6148" width="18.42578125" customWidth="1"/>
    <col min="6149" max="6149" width="15.5703125" customWidth="1"/>
    <col min="6401" max="6401" width="12.7109375" customWidth="1"/>
    <col min="6402" max="6402" width="37.5703125" customWidth="1"/>
    <col min="6403" max="6403" width="15.85546875" customWidth="1"/>
    <col min="6404" max="6404" width="18.42578125" customWidth="1"/>
    <col min="6405" max="6405" width="15.5703125" customWidth="1"/>
    <col min="6657" max="6657" width="12.7109375" customWidth="1"/>
    <col min="6658" max="6658" width="37.5703125" customWidth="1"/>
    <col min="6659" max="6659" width="15.85546875" customWidth="1"/>
    <col min="6660" max="6660" width="18.42578125" customWidth="1"/>
    <col min="6661" max="6661" width="15.5703125" customWidth="1"/>
    <col min="6913" max="6913" width="12.7109375" customWidth="1"/>
    <col min="6914" max="6914" width="37.5703125" customWidth="1"/>
    <col min="6915" max="6915" width="15.85546875" customWidth="1"/>
    <col min="6916" max="6916" width="18.42578125" customWidth="1"/>
    <col min="6917" max="6917" width="15.5703125" customWidth="1"/>
    <col min="7169" max="7169" width="12.7109375" customWidth="1"/>
    <col min="7170" max="7170" width="37.5703125" customWidth="1"/>
    <col min="7171" max="7171" width="15.85546875" customWidth="1"/>
    <col min="7172" max="7172" width="18.42578125" customWidth="1"/>
    <col min="7173" max="7173" width="15.5703125" customWidth="1"/>
    <col min="7425" max="7425" width="12.7109375" customWidth="1"/>
    <col min="7426" max="7426" width="37.5703125" customWidth="1"/>
    <col min="7427" max="7427" width="15.85546875" customWidth="1"/>
    <col min="7428" max="7428" width="18.42578125" customWidth="1"/>
    <col min="7429" max="7429" width="15.5703125" customWidth="1"/>
    <col min="7681" max="7681" width="12.7109375" customWidth="1"/>
    <col min="7682" max="7682" width="37.5703125" customWidth="1"/>
    <col min="7683" max="7683" width="15.85546875" customWidth="1"/>
    <col min="7684" max="7684" width="18.42578125" customWidth="1"/>
    <col min="7685" max="7685" width="15.5703125" customWidth="1"/>
    <col min="7937" max="7937" width="12.7109375" customWidth="1"/>
    <col min="7938" max="7938" width="37.5703125" customWidth="1"/>
    <col min="7939" max="7939" width="15.85546875" customWidth="1"/>
    <col min="7940" max="7940" width="18.42578125" customWidth="1"/>
    <col min="7941" max="7941" width="15.5703125" customWidth="1"/>
    <col min="8193" max="8193" width="12.7109375" customWidth="1"/>
    <col min="8194" max="8194" width="37.5703125" customWidth="1"/>
    <col min="8195" max="8195" width="15.85546875" customWidth="1"/>
    <col min="8196" max="8196" width="18.42578125" customWidth="1"/>
    <col min="8197" max="8197" width="15.5703125" customWidth="1"/>
    <col min="8449" max="8449" width="12.7109375" customWidth="1"/>
    <col min="8450" max="8450" width="37.5703125" customWidth="1"/>
    <col min="8451" max="8451" width="15.85546875" customWidth="1"/>
    <col min="8452" max="8452" width="18.42578125" customWidth="1"/>
    <col min="8453" max="8453" width="15.5703125" customWidth="1"/>
    <col min="8705" max="8705" width="12.7109375" customWidth="1"/>
    <col min="8706" max="8706" width="37.5703125" customWidth="1"/>
    <col min="8707" max="8707" width="15.85546875" customWidth="1"/>
    <col min="8708" max="8708" width="18.42578125" customWidth="1"/>
    <col min="8709" max="8709" width="15.5703125" customWidth="1"/>
    <col min="8961" max="8961" width="12.7109375" customWidth="1"/>
    <col min="8962" max="8962" width="37.5703125" customWidth="1"/>
    <col min="8963" max="8963" width="15.85546875" customWidth="1"/>
    <col min="8964" max="8964" width="18.42578125" customWidth="1"/>
    <col min="8965" max="8965" width="15.5703125" customWidth="1"/>
    <col min="9217" max="9217" width="12.7109375" customWidth="1"/>
    <col min="9218" max="9218" width="37.5703125" customWidth="1"/>
    <col min="9219" max="9219" width="15.85546875" customWidth="1"/>
    <col min="9220" max="9220" width="18.42578125" customWidth="1"/>
    <col min="9221" max="9221" width="15.5703125" customWidth="1"/>
    <col min="9473" max="9473" width="12.7109375" customWidth="1"/>
    <col min="9474" max="9474" width="37.5703125" customWidth="1"/>
    <col min="9475" max="9475" width="15.85546875" customWidth="1"/>
    <col min="9476" max="9476" width="18.42578125" customWidth="1"/>
    <col min="9477" max="9477" width="15.5703125" customWidth="1"/>
    <col min="9729" max="9729" width="12.7109375" customWidth="1"/>
    <col min="9730" max="9730" width="37.5703125" customWidth="1"/>
    <col min="9731" max="9731" width="15.85546875" customWidth="1"/>
    <col min="9732" max="9732" width="18.42578125" customWidth="1"/>
    <col min="9733" max="9733" width="15.5703125" customWidth="1"/>
    <col min="9985" max="9985" width="12.7109375" customWidth="1"/>
    <col min="9986" max="9986" width="37.5703125" customWidth="1"/>
    <col min="9987" max="9987" width="15.85546875" customWidth="1"/>
    <col min="9988" max="9988" width="18.42578125" customWidth="1"/>
    <col min="9989" max="9989" width="15.5703125" customWidth="1"/>
    <col min="10241" max="10241" width="12.7109375" customWidth="1"/>
    <col min="10242" max="10242" width="37.5703125" customWidth="1"/>
    <col min="10243" max="10243" width="15.85546875" customWidth="1"/>
    <col min="10244" max="10244" width="18.42578125" customWidth="1"/>
    <col min="10245" max="10245" width="15.5703125" customWidth="1"/>
    <col min="10497" max="10497" width="12.7109375" customWidth="1"/>
    <col min="10498" max="10498" width="37.5703125" customWidth="1"/>
    <col min="10499" max="10499" width="15.85546875" customWidth="1"/>
    <col min="10500" max="10500" width="18.42578125" customWidth="1"/>
    <col min="10501" max="10501" width="15.5703125" customWidth="1"/>
    <col min="10753" max="10753" width="12.7109375" customWidth="1"/>
    <col min="10754" max="10754" width="37.5703125" customWidth="1"/>
    <col min="10755" max="10755" width="15.85546875" customWidth="1"/>
    <col min="10756" max="10756" width="18.42578125" customWidth="1"/>
    <col min="10757" max="10757" width="15.5703125" customWidth="1"/>
    <col min="11009" max="11009" width="12.7109375" customWidth="1"/>
    <col min="11010" max="11010" width="37.5703125" customWidth="1"/>
    <col min="11011" max="11011" width="15.85546875" customWidth="1"/>
    <col min="11012" max="11012" width="18.42578125" customWidth="1"/>
    <col min="11013" max="11013" width="15.5703125" customWidth="1"/>
    <col min="11265" max="11265" width="12.7109375" customWidth="1"/>
    <col min="11266" max="11266" width="37.5703125" customWidth="1"/>
    <col min="11267" max="11267" width="15.85546875" customWidth="1"/>
    <col min="11268" max="11268" width="18.42578125" customWidth="1"/>
    <col min="11269" max="11269" width="15.5703125" customWidth="1"/>
    <col min="11521" max="11521" width="12.7109375" customWidth="1"/>
    <col min="11522" max="11522" width="37.5703125" customWidth="1"/>
    <col min="11523" max="11523" width="15.85546875" customWidth="1"/>
    <col min="11524" max="11524" width="18.42578125" customWidth="1"/>
    <col min="11525" max="11525" width="15.5703125" customWidth="1"/>
    <col min="11777" max="11777" width="12.7109375" customWidth="1"/>
    <col min="11778" max="11778" width="37.5703125" customWidth="1"/>
    <col min="11779" max="11779" width="15.85546875" customWidth="1"/>
    <col min="11780" max="11780" width="18.42578125" customWidth="1"/>
    <col min="11781" max="11781" width="15.5703125" customWidth="1"/>
    <col min="12033" max="12033" width="12.7109375" customWidth="1"/>
    <col min="12034" max="12034" width="37.5703125" customWidth="1"/>
    <col min="12035" max="12035" width="15.85546875" customWidth="1"/>
    <col min="12036" max="12036" width="18.42578125" customWidth="1"/>
    <col min="12037" max="12037" width="15.5703125" customWidth="1"/>
    <col min="12289" max="12289" width="12.7109375" customWidth="1"/>
    <col min="12290" max="12290" width="37.5703125" customWidth="1"/>
    <col min="12291" max="12291" width="15.85546875" customWidth="1"/>
    <col min="12292" max="12292" width="18.42578125" customWidth="1"/>
    <col min="12293" max="12293" width="15.5703125" customWidth="1"/>
    <col min="12545" max="12545" width="12.7109375" customWidth="1"/>
    <col min="12546" max="12546" width="37.5703125" customWidth="1"/>
    <col min="12547" max="12547" width="15.85546875" customWidth="1"/>
    <col min="12548" max="12548" width="18.42578125" customWidth="1"/>
    <col min="12549" max="12549" width="15.5703125" customWidth="1"/>
    <col min="12801" max="12801" width="12.7109375" customWidth="1"/>
    <col min="12802" max="12802" width="37.5703125" customWidth="1"/>
    <col min="12803" max="12803" width="15.85546875" customWidth="1"/>
    <col min="12804" max="12804" width="18.42578125" customWidth="1"/>
    <col min="12805" max="12805" width="15.5703125" customWidth="1"/>
    <col min="13057" max="13057" width="12.7109375" customWidth="1"/>
    <col min="13058" max="13058" width="37.5703125" customWidth="1"/>
    <col min="13059" max="13059" width="15.85546875" customWidth="1"/>
    <col min="13060" max="13060" width="18.42578125" customWidth="1"/>
    <col min="13061" max="13061" width="15.5703125" customWidth="1"/>
    <col min="13313" max="13313" width="12.7109375" customWidth="1"/>
    <col min="13314" max="13314" width="37.5703125" customWidth="1"/>
    <col min="13315" max="13315" width="15.85546875" customWidth="1"/>
    <col min="13316" max="13316" width="18.42578125" customWidth="1"/>
    <col min="13317" max="13317" width="15.5703125" customWidth="1"/>
    <col min="13569" max="13569" width="12.7109375" customWidth="1"/>
    <col min="13570" max="13570" width="37.5703125" customWidth="1"/>
    <col min="13571" max="13571" width="15.85546875" customWidth="1"/>
    <col min="13572" max="13572" width="18.42578125" customWidth="1"/>
    <col min="13573" max="13573" width="15.5703125" customWidth="1"/>
    <col min="13825" max="13825" width="12.7109375" customWidth="1"/>
    <col min="13826" max="13826" width="37.5703125" customWidth="1"/>
    <col min="13827" max="13827" width="15.85546875" customWidth="1"/>
    <col min="13828" max="13828" width="18.42578125" customWidth="1"/>
    <col min="13829" max="13829" width="15.5703125" customWidth="1"/>
    <col min="14081" max="14081" width="12.7109375" customWidth="1"/>
    <col min="14082" max="14082" width="37.5703125" customWidth="1"/>
    <col min="14083" max="14083" width="15.85546875" customWidth="1"/>
    <col min="14084" max="14084" width="18.42578125" customWidth="1"/>
    <col min="14085" max="14085" width="15.5703125" customWidth="1"/>
    <col min="14337" max="14337" width="12.7109375" customWidth="1"/>
    <col min="14338" max="14338" width="37.5703125" customWidth="1"/>
    <col min="14339" max="14339" width="15.85546875" customWidth="1"/>
    <col min="14340" max="14340" width="18.42578125" customWidth="1"/>
    <col min="14341" max="14341" width="15.5703125" customWidth="1"/>
    <col min="14593" max="14593" width="12.7109375" customWidth="1"/>
    <col min="14594" max="14594" width="37.5703125" customWidth="1"/>
    <col min="14595" max="14595" width="15.85546875" customWidth="1"/>
    <col min="14596" max="14596" width="18.42578125" customWidth="1"/>
    <col min="14597" max="14597" width="15.5703125" customWidth="1"/>
    <col min="14849" max="14849" width="12.7109375" customWidth="1"/>
    <col min="14850" max="14850" width="37.5703125" customWidth="1"/>
    <col min="14851" max="14851" width="15.85546875" customWidth="1"/>
    <col min="14852" max="14852" width="18.42578125" customWidth="1"/>
    <col min="14853" max="14853" width="15.5703125" customWidth="1"/>
    <col min="15105" max="15105" width="12.7109375" customWidth="1"/>
    <col min="15106" max="15106" width="37.5703125" customWidth="1"/>
    <col min="15107" max="15107" width="15.85546875" customWidth="1"/>
    <col min="15108" max="15108" width="18.42578125" customWidth="1"/>
    <col min="15109" max="15109" width="15.5703125" customWidth="1"/>
    <col min="15361" max="15361" width="12.7109375" customWidth="1"/>
    <col min="15362" max="15362" width="37.5703125" customWidth="1"/>
    <col min="15363" max="15363" width="15.85546875" customWidth="1"/>
    <col min="15364" max="15364" width="18.42578125" customWidth="1"/>
    <col min="15365" max="15365" width="15.5703125" customWidth="1"/>
    <col min="15617" max="15617" width="12.7109375" customWidth="1"/>
    <col min="15618" max="15618" width="37.5703125" customWidth="1"/>
    <col min="15619" max="15619" width="15.85546875" customWidth="1"/>
    <col min="15620" max="15620" width="18.42578125" customWidth="1"/>
    <col min="15621" max="15621" width="15.5703125" customWidth="1"/>
    <col min="15873" max="15873" width="12.7109375" customWidth="1"/>
    <col min="15874" max="15874" width="37.5703125" customWidth="1"/>
    <col min="15875" max="15875" width="15.85546875" customWidth="1"/>
    <col min="15876" max="15876" width="18.42578125" customWidth="1"/>
    <col min="15877" max="15877" width="15.5703125" customWidth="1"/>
    <col min="16129" max="16129" width="12.7109375" customWidth="1"/>
    <col min="16130" max="16130" width="37.5703125" customWidth="1"/>
    <col min="16131" max="16131" width="15.85546875" customWidth="1"/>
    <col min="16132" max="16132" width="18.42578125" customWidth="1"/>
    <col min="16133" max="16133" width="15.5703125" customWidth="1"/>
  </cols>
  <sheetData>
    <row r="1" spans="1:5">
      <c r="A1" s="589" t="s">
        <v>161</v>
      </c>
      <c r="B1" s="589"/>
      <c r="C1" s="589"/>
      <c r="D1" s="589"/>
      <c r="E1" s="589"/>
    </row>
    <row r="2" spans="1:5">
      <c r="A2" s="596" t="s">
        <v>162</v>
      </c>
      <c r="B2" s="596"/>
      <c r="C2" s="596"/>
      <c r="D2" s="596"/>
      <c r="E2" s="596"/>
    </row>
    <row r="3" spans="1:5">
      <c r="A3" s="596" t="s">
        <v>163</v>
      </c>
      <c r="B3" s="596"/>
      <c r="C3" s="596"/>
      <c r="D3" s="596"/>
      <c r="E3" s="596"/>
    </row>
    <row r="4" spans="1:5" ht="25.5" customHeight="1">
      <c r="A4" s="121" t="s">
        <v>164</v>
      </c>
      <c r="B4" s="121" t="s">
        <v>165</v>
      </c>
      <c r="C4" s="121" t="s">
        <v>166</v>
      </c>
      <c r="D4" s="121" t="s">
        <v>167</v>
      </c>
      <c r="E4" s="121" t="s">
        <v>168</v>
      </c>
    </row>
    <row r="5" spans="1:5" ht="18" customHeight="1">
      <c r="A5" s="597" t="s">
        <v>169</v>
      </c>
      <c r="B5" s="598"/>
      <c r="C5" s="598"/>
      <c r="D5" s="598"/>
      <c r="E5" s="598"/>
    </row>
    <row r="6" spans="1:5" ht="18" customHeight="1">
      <c r="A6" s="122" t="s">
        <v>170</v>
      </c>
      <c r="B6" s="123" t="s">
        <v>171</v>
      </c>
      <c r="C6" s="124" t="s">
        <v>172</v>
      </c>
      <c r="D6" s="125" t="s">
        <v>173</v>
      </c>
      <c r="E6" s="125" t="s">
        <v>174</v>
      </c>
    </row>
    <row r="7" spans="1:5" ht="18" customHeight="1">
      <c r="A7" s="122" t="s">
        <v>175</v>
      </c>
      <c r="B7" s="123" t="s">
        <v>176</v>
      </c>
      <c r="C7" s="124" t="s">
        <v>177</v>
      </c>
      <c r="D7" s="125" t="s">
        <v>174</v>
      </c>
      <c r="E7" s="125" t="s">
        <v>174</v>
      </c>
    </row>
    <row r="8" spans="1:5" ht="18" customHeight="1">
      <c r="A8" s="122" t="s">
        <v>178</v>
      </c>
      <c r="B8" s="123" t="s">
        <v>179</v>
      </c>
      <c r="C8" s="124" t="s">
        <v>180</v>
      </c>
      <c r="D8" s="125" t="s">
        <v>173</v>
      </c>
      <c r="E8" s="125" t="s">
        <v>174</v>
      </c>
    </row>
    <row r="9" spans="1:5" ht="18" customHeight="1">
      <c r="A9" s="122" t="s">
        <v>181</v>
      </c>
      <c r="B9" s="123" t="s">
        <v>182</v>
      </c>
      <c r="C9" s="124" t="s">
        <v>183</v>
      </c>
      <c r="D9" s="125" t="s">
        <v>174</v>
      </c>
      <c r="E9" s="125" t="s">
        <v>174</v>
      </c>
    </row>
    <row r="10" spans="1:5" ht="18" customHeight="1">
      <c r="A10" s="122" t="s">
        <v>184</v>
      </c>
      <c r="B10" s="123" t="s">
        <v>185</v>
      </c>
      <c r="C10" s="124" t="s">
        <v>186</v>
      </c>
      <c r="D10" s="125" t="s">
        <v>174</v>
      </c>
      <c r="E10" s="125" t="s">
        <v>174</v>
      </c>
    </row>
    <row r="11" spans="1:5" ht="18" customHeight="1">
      <c r="A11" s="122" t="s">
        <v>187</v>
      </c>
      <c r="B11" s="123" t="s">
        <v>188</v>
      </c>
      <c r="C11" s="124" t="s">
        <v>189</v>
      </c>
      <c r="D11" s="125" t="s">
        <v>173</v>
      </c>
      <c r="E11" s="125" t="s">
        <v>174</v>
      </c>
    </row>
    <row r="12" spans="1:5" ht="18" customHeight="1">
      <c r="A12" s="122" t="s">
        <v>190</v>
      </c>
      <c r="B12" s="123" t="s">
        <v>191</v>
      </c>
      <c r="C12" s="124" t="s">
        <v>192</v>
      </c>
      <c r="D12" s="125" t="s">
        <v>173</v>
      </c>
      <c r="E12" s="125" t="s">
        <v>174</v>
      </c>
    </row>
    <row r="13" spans="1:5" ht="18" customHeight="1">
      <c r="A13" s="122" t="s">
        <v>193</v>
      </c>
      <c r="B13" s="123" t="s">
        <v>194</v>
      </c>
      <c r="C13" s="124" t="s">
        <v>195</v>
      </c>
      <c r="D13" s="125" t="s">
        <v>174</v>
      </c>
      <c r="E13" s="125" t="s">
        <v>174</v>
      </c>
    </row>
    <row r="14" spans="1:5" ht="18" customHeight="1">
      <c r="A14" s="122" t="s">
        <v>196</v>
      </c>
      <c r="B14" s="123" t="s">
        <v>197</v>
      </c>
      <c r="C14" s="124" t="s">
        <v>198</v>
      </c>
      <c r="D14" s="125" t="s">
        <v>173</v>
      </c>
      <c r="E14" s="125" t="s">
        <v>174</v>
      </c>
    </row>
    <row r="15" spans="1:5" ht="18" customHeight="1">
      <c r="A15" s="122" t="s">
        <v>199</v>
      </c>
      <c r="B15" s="123" t="s">
        <v>200</v>
      </c>
      <c r="C15" s="124" t="s">
        <v>201</v>
      </c>
      <c r="D15" s="125" t="s">
        <v>174</v>
      </c>
      <c r="E15" s="125" t="s">
        <v>174</v>
      </c>
    </row>
    <row r="16" spans="1:5" ht="18" customHeight="1">
      <c r="A16" s="122" t="s">
        <v>202</v>
      </c>
      <c r="B16" s="123" t="s">
        <v>203</v>
      </c>
      <c r="C16" s="126" t="s">
        <v>204</v>
      </c>
      <c r="D16" s="125" t="s">
        <v>173</v>
      </c>
      <c r="E16" s="125" t="s">
        <v>174</v>
      </c>
    </row>
    <row r="17" spans="1:5" ht="18" customHeight="1">
      <c r="A17" s="122" t="s">
        <v>205</v>
      </c>
      <c r="B17" s="123" t="s">
        <v>206</v>
      </c>
      <c r="C17" s="124" t="s">
        <v>207</v>
      </c>
      <c r="D17" s="125" t="s">
        <v>174</v>
      </c>
      <c r="E17" s="125" t="s">
        <v>174</v>
      </c>
    </row>
    <row r="18" spans="1:5" ht="18" customHeight="1">
      <c r="A18" s="122" t="s">
        <v>208</v>
      </c>
      <c r="B18" s="123" t="s">
        <v>209</v>
      </c>
      <c r="C18" s="124" t="s">
        <v>210</v>
      </c>
      <c r="D18" s="125" t="s">
        <v>173</v>
      </c>
      <c r="E18" s="125" t="s">
        <v>173</v>
      </c>
    </row>
    <row r="19" spans="1:5" ht="18" customHeight="1">
      <c r="A19" s="122" t="s">
        <v>211</v>
      </c>
      <c r="B19" s="123" t="s">
        <v>212</v>
      </c>
      <c r="C19" s="124" t="s">
        <v>213</v>
      </c>
      <c r="D19" s="125" t="s">
        <v>174</v>
      </c>
      <c r="E19" s="125" t="s">
        <v>174</v>
      </c>
    </row>
    <row r="20" spans="1:5" ht="18" customHeight="1">
      <c r="A20" s="122" t="s">
        <v>214</v>
      </c>
      <c r="B20" s="123" t="s">
        <v>215</v>
      </c>
      <c r="C20" s="124" t="s">
        <v>216</v>
      </c>
      <c r="D20" s="125" t="s">
        <v>173</v>
      </c>
      <c r="E20" s="125" t="s">
        <v>174</v>
      </c>
    </row>
    <row r="21" spans="1:5" ht="18" customHeight="1">
      <c r="A21" s="122" t="s">
        <v>217</v>
      </c>
      <c r="B21" s="123" t="s">
        <v>218</v>
      </c>
      <c r="C21" s="124" t="s">
        <v>219</v>
      </c>
      <c r="D21" s="125" t="s">
        <v>173</v>
      </c>
      <c r="E21" s="125" t="s">
        <v>174</v>
      </c>
    </row>
    <row r="22" spans="1:5" ht="18" customHeight="1">
      <c r="A22" s="122" t="s">
        <v>220</v>
      </c>
      <c r="B22" s="123" t="s">
        <v>221</v>
      </c>
      <c r="C22" s="124" t="s">
        <v>222</v>
      </c>
      <c r="D22" s="125" t="s">
        <v>173</v>
      </c>
      <c r="E22" s="125" t="s">
        <v>174</v>
      </c>
    </row>
    <row r="23" spans="1:5" ht="18" customHeight="1">
      <c r="A23" s="122" t="s">
        <v>223</v>
      </c>
      <c r="B23" s="127" t="s">
        <v>224</v>
      </c>
      <c r="C23" s="124" t="s">
        <v>225</v>
      </c>
      <c r="D23" s="125" t="s">
        <v>173</v>
      </c>
      <c r="E23" s="125" t="s">
        <v>174</v>
      </c>
    </row>
    <row r="24" spans="1:5" ht="18" customHeight="1">
      <c r="A24" s="122" t="s">
        <v>226</v>
      </c>
      <c r="B24" s="123" t="s">
        <v>227</v>
      </c>
      <c r="C24" s="124" t="s">
        <v>228</v>
      </c>
      <c r="D24" s="125" t="s">
        <v>174</v>
      </c>
      <c r="E24" s="125" t="s">
        <v>174</v>
      </c>
    </row>
    <row r="25" spans="1:5" ht="18" customHeight="1">
      <c r="A25" s="122" t="s">
        <v>229</v>
      </c>
      <c r="B25" s="123" t="s">
        <v>230</v>
      </c>
      <c r="C25" s="128" t="s">
        <v>231</v>
      </c>
      <c r="D25" s="125" t="s">
        <v>173</v>
      </c>
      <c r="E25" s="125" t="s">
        <v>174</v>
      </c>
    </row>
    <row r="26" spans="1:5" ht="18" customHeight="1">
      <c r="A26" s="122" t="s">
        <v>232</v>
      </c>
      <c r="B26" s="123" t="s">
        <v>233</v>
      </c>
      <c r="C26" s="124" t="s">
        <v>234</v>
      </c>
      <c r="D26" s="125" t="s">
        <v>174</v>
      </c>
      <c r="E26" s="125" t="s">
        <v>174</v>
      </c>
    </row>
    <row r="27" spans="1:5" ht="18" customHeight="1">
      <c r="A27" s="122" t="s">
        <v>235</v>
      </c>
      <c r="B27" s="123" t="s">
        <v>236</v>
      </c>
      <c r="C27" s="124" t="s">
        <v>237</v>
      </c>
      <c r="D27" s="125" t="s">
        <v>174</v>
      </c>
      <c r="E27" s="125" t="s">
        <v>174</v>
      </c>
    </row>
    <row r="28" spans="1:5" ht="18" customHeight="1">
      <c r="A28" s="122" t="s">
        <v>238</v>
      </c>
      <c r="B28" s="123" t="s">
        <v>239</v>
      </c>
      <c r="C28" s="124" t="s">
        <v>240</v>
      </c>
      <c r="D28" s="125" t="s">
        <v>174</v>
      </c>
      <c r="E28" s="125" t="s">
        <v>174</v>
      </c>
    </row>
    <row r="29" spans="1:5" ht="18" customHeight="1">
      <c r="A29" s="122" t="s">
        <v>241</v>
      </c>
      <c r="B29" s="123" t="s">
        <v>242</v>
      </c>
      <c r="C29" s="124" t="s">
        <v>243</v>
      </c>
      <c r="D29" s="125" t="s">
        <v>173</v>
      </c>
      <c r="E29" s="125" t="s">
        <v>174</v>
      </c>
    </row>
    <row r="30" spans="1:5" ht="18" customHeight="1">
      <c r="A30" s="122" t="s">
        <v>244</v>
      </c>
      <c r="B30" s="123" t="s">
        <v>245</v>
      </c>
      <c r="C30" s="124" t="s">
        <v>246</v>
      </c>
      <c r="D30" s="125" t="s">
        <v>173</v>
      </c>
      <c r="E30" s="125" t="s">
        <v>173</v>
      </c>
    </row>
    <row r="31" spans="1:5" ht="25.5" customHeight="1">
      <c r="A31" s="599" t="s">
        <v>247</v>
      </c>
      <c r="B31" s="600"/>
      <c r="C31" s="600"/>
      <c r="D31" s="600"/>
      <c r="E31" s="600"/>
    </row>
    <row r="32" spans="1:5" ht="25.5" customHeight="1">
      <c r="A32" s="122" t="s">
        <v>248</v>
      </c>
      <c r="B32" s="123" t="s">
        <v>249</v>
      </c>
      <c r="C32" s="125" t="s">
        <v>250</v>
      </c>
      <c r="D32" s="125" t="s">
        <v>173</v>
      </c>
      <c r="E32" s="125" t="s">
        <v>174</v>
      </c>
    </row>
    <row r="33" spans="1:5" ht="18" customHeight="1">
      <c r="A33" s="601" t="s">
        <v>251</v>
      </c>
      <c r="B33" s="601"/>
      <c r="C33" s="601"/>
      <c r="D33" s="601"/>
      <c r="E33" s="601"/>
    </row>
    <row r="34" spans="1:5" ht="25.5" customHeight="1">
      <c r="A34" s="122" t="s">
        <v>252</v>
      </c>
      <c r="B34" s="123" t="s">
        <v>253</v>
      </c>
      <c r="C34" s="125" t="s">
        <v>254</v>
      </c>
      <c r="D34" s="125" t="s">
        <v>173</v>
      </c>
      <c r="E34" s="125" t="s">
        <v>173</v>
      </c>
    </row>
    <row r="35" spans="1:5" ht="13.5" customHeight="1">
      <c r="A35" s="594"/>
      <c r="B35" s="594"/>
      <c r="C35" s="594"/>
      <c r="D35" s="594"/>
      <c r="E35" s="594"/>
    </row>
    <row r="36" spans="1:5">
      <c r="A36" s="129" t="s">
        <v>397</v>
      </c>
      <c r="B36" s="69"/>
      <c r="C36" s="69"/>
      <c r="D36" s="69"/>
      <c r="E36" s="69"/>
    </row>
    <row r="37" spans="1:5" ht="30.75" customHeight="1">
      <c r="A37" s="595" t="s">
        <v>398</v>
      </c>
      <c r="B37" s="595"/>
      <c r="C37" s="595"/>
      <c r="D37" s="595"/>
      <c r="E37" s="595"/>
    </row>
    <row r="38" spans="1:5">
      <c r="A38" s="130"/>
    </row>
    <row r="39" spans="1:5">
      <c r="A39" s="130"/>
    </row>
    <row r="40" spans="1:5">
      <c r="A40" s="130"/>
    </row>
    <row r="41" spans="1:5">
      <c r="A41" s="130"/>
    </row>
    <row r="42" spans="1:5">
      <c r="A42" s="130"/>
    </row>
    <row r="43" spans="1:5">
      <c r="A43" s="130"/>
    </row>
    <row r="44" spans="1:5">
      <c r="A44" s="130"/>
    </row>
    <row r="45" spans="1:5">
      <c r="A45" s="130"/>
    </row>
    <row r="46" spans="1:5">
      <c r="A46" s="130"/>
    </row>
    <row r="47" spans="1:5">
      <c r="A47" s="130"/>
    </row>
    <row r="48" spans="1:5">
      <c r="A48" s="130"/>
    </row>
    <row r="49" spans="1:1">
      <c r="A49" s="130"/>
    </row>
    <row r="50" spans="1:1">
      <c r="A50" s="130"/>
    </row>
    <row r="51" spans="1:1">
      <c r="A51" s="130"/>
    </row>
  </sheetData>
  <mergeCells count="8">
    <mergeCell ref="A35:E35"/>
    <mergeCell ref="A37:E37"/>
    <mergeCell ref="A1:E1"/>
    <mergeCell ref="A2:E2"/>
    <mergeCell ref="A3:E3"/>
    <mergeCell ref="A5:E5"/>
    <mergeCell ref="A31:E31"/>
    <mergeCell ref="A33:E33"/>
  </mergeCells>
  <pageMargins left="0.7" right="0.7" top="0.75" bottom="0.75" header="0.3" footer="0.3"/>
  <pageSetup paperSize="9" orientation="portrait" r:id="rId1"/>
  <ignoredErrors>
    <ignoredError sqref="A6:A30 A32 A34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5"/>
  <sheetViews>
    <sheetView workbookViewId="0">
      <selection activeCell="F106" sqref="F106"/>
    </sheetView>
  </sheetViews>
  <sheetFormatPr defaultColWidth="12.5703125" defaultRowHeight="12"/>
  <cols>
    <col min="1" max="1" width="25.140625" style="200" customWidth="1"/>
    <col min="2" max="2" width="11.140625" style="132" customWidth="1"/>
    <col min="3" max="3" width="10.28515625" style="132" customWidth="1"/>
    <col min="4" max="4" width="5.42578125" style="132" customWidth="1"/>
    <col min="5" max="5" width="15.140625" style="132" customWidth="1"/>
    <col min="6" max="6" width="16.42578125" style="198" customWidth="1"/>
    <col min="7" max="8" width="15.140625" style="171" customWidth="1"/>
    <col min="9" max="9" width="13.5703125" style="171" customWidth="1"/>
    <col min="10" max="10" width="14.28515625" style="199" customWidth="1"/>
    <col min="11" max="11" width="13.5703125" style="171" customWidth="1"/>
    <col min="12" max="12" width="11.140625" style="171" customWidth="1"/>
    <col min="13" max="13" width="12.140625" style="171" customWidth="1"/>
    <col min="14" max="14" width="9.28515625" style="171" customWidth="1"/>
    <col min="15" max="15" width="6.85546875" style="171" customWidth="1"/>
    <col min="16" max="16" width="12.5703125" style="171" customWidth="1"/>
    <col min="17" max="17" width="11" style="171" customWidth="1"/>
    <col min="18" max="18" width="9.140625" style="171" customWidth="1"/>
    <col min="19" max="19" width="8" style="171" customWidth="1"/>
    <col min="20" max="20" width="8.5703125" style="171" customWidth="1"/>
    <col min="21" max="256" width="12.5703125" style="171"/>
    <col min="257" max="257" width="23.5703125" style="171" customWidth="1"/>
    <col min="258" max="258" width="9.85546875" style="171" customWidth="1"/>
    <col min="259" max="259" width="10.28515625" style="171" customWidth="1"/>
    <col min="260" max="260" width="5.42578125" style="171" customWidth="1"/>
    <col min="261" max="261" width="15.140625" style="171" customWidth="1"/>
    <col min="262" max="262" width="16.42578125" style="171" customWidth="1"/>
    <col min="263" max="264" width="15.140625" style="171" customWidth="1"/>
    <col min="265" max="265" width="13.5703125" style="171" customWidth="1"/>
    <col min="266" max="266" width="14.28515625" style="171" customWidth="1"/>
    <col min="267" max="267" width="11.28515625" style="171" customWidth="1"/>
    <col min="268" max="268" width="9.28515625" style="171" customWidth="1"/>
    <col min="269" max="269" width="9.7109375" style="171" customWidth="1"/>
    <col min="270" max="270" width="9.28515625" style="171" customWidth="1"/>
    <col min="271" max="271" width="6.85546875" style="171" customWidth="1"/>
    <col min="272" max="272" width="12.5703125" style="171" customWidth="1"/>
    <col min="273" max="273" width="11" style="171" customWidth="1"/>
    <col min="274" max="274" width="9.140625" style="171" customWidth="1"/>
    <col min="275" max="275" width="8" style="171" customWidth="1"/>
    <col min="276" max="276" width="8.5703125" style="171" customWidth="1"/>
    <col min="277" max="512" width="12.5703125" style="171"/>
    <col min="513" max="513" width="23.5703125" style="171" customWidth="1"/>
    <col min="514" max="514" width="9.85546875" style="171" customWidth="1"/>
    <col min="515" max="515" width="10.28515625" style="171" customWidth="1"/>
    <col min="516" max="516" width="5.42578125" style="171" customWidth="1"/>
    <col min="517" max="517" width="15.140625" style="171" customWidth="1"/>
    <col min="518" max="518" width="16.42578125" style="171" customWidth="1"/>
    <col min="519" max="520" width="15.140625" style="171" customWidth="1"/>
    <col min="521" max="521" width="13.5703125" style="171" customWidth="1"/>
    <col min="522" max="522" width="14.28515625" style="171" customWidth="1"/>
    <col min="523" max="523" width="11.28515625" style="171" customWidth="1"/>
    <col min="524" max="524" width="9.28515625" style="171" customWidth="1"/>
    <col min="525" max="525" width="9.7109375" style="171" customWidth="1"/>
    <col min="526" max="526" width="9.28515625" style="171" customWidth="1"/>
    <col min="527" max="527" width="6.85546875" style="171" customWidth="1"/>
    <col min="528" max="528" width="12.5703125" style="171" customWidth="1"/>
    <col min="529" max="529" width="11" style="171" customWidth="1"/>
    <col min="530" max="530" width="9.140625" style="171" customWidth="1"/>
    <col min="531" max="531" width="8" style="171" customWidth="1"/>
    <col min="532" max="532" width="8.5703125" style="171" customWidth="1"/>
    <col min="533" max="768" width="12.5703125" style="171"/>
    <col min="769" max="769" width="23.5703125" style="171" customWidth="1"/>
    <col min="770" max="770" width="9.85546875" style="171" customWidth="1"/>
    <col min="771" max="771" width="10.28515625" style="171" customWidth="1"/>
    <col min="772" max="772" width="5.42578125" style="171" customWidth="1"/>
    <col min="773" max="773" width="15.140625" style="171" customWidth="1"/>
    <col min="774" max="774" width="16.42578125" style="171" customWidth="1"/>
    <col min="775" max="776" width="15.140625" style="171" customWidth="1"/>
    <col min="777" max="777" width="13.5703125" style="171" customWidth="1"/>
    <col min="778" max="778" width="14.28515625" style="171" customWidth="1"/>
    <col min="779" max="779" width="11.28515625" style="171" customWidth="1"/>
    <col min="780" max="780" width="9.28515625" style="171" customWidth="1"/>
    <col min="781" max="781" width="9.7109375" style="171" customWidth="1"/>
    <col min="782" max="782" width="9.28515625" style="171" customWidth="1"/>
    <col min="783" max="783" width="6.85546875" style="171" customWidth="1"/>
    <col min="784" max="784" width="12.5703125" style="171" customWidth="1"/>
    <col min="785" max="785" width="11" style="171" customWidth="1"/>
    <col min="786" max="786" width="9.140625" style="171" customWidth="1"/>
    <col min="787" max="787" width="8" style="171" customWidth="1"/>
    <col min="788" max="788" width="8.5703125" style="171" customWidth="1"/>
    <col min="789" max="1024" width="12.5703125" style="171"/>
    <col min="1025" max="1025" width="23.5703125" style="171" customWidth="1"/>
    <col min="1026" max="1026" width="9.85546875" style="171" customWidth="1"/>
    <col min="1027" max="1027" width="10.28515625" style="171" customWidth="1"/>
    <col min="1028" max="1028" width="5.42578125" style="171" customWidth="1"/>
    <col min="1029" max="1029" width="15.140625" style="171" customWidth="1"/>
    <col min="1030" max="1030" width="16.42578125" style="171" customWidth="1"/>
    <col min="1031" max="1032" width="15.140625" style="171" customWidth="1"/>
    <col min="1033" max="1033" width="13.5703125" style="171" customWidth="1"/>
    <col min="1034" max="1034" width="14.28515625" style="171" customWidth="1"/>
    <col min="1035" max="1035" width="11.28515625" style="171" customWidth="1"/>
    <col min="1036" max="1036" width="9.28515625" style="171" customWidth="1"/>
    <col min="1037" max="1037" width="9.7109375" style="171" customWidth="1"/>
    <col min="1038" max="1038" width="9.28515625" style="171" customWidth="1"/>
    <col min="1039" max="1039" width="6.85546875" style="171" customWidth="1"/>
    <col min="1040" max="1040" width="12.5703125" style="171" customWidth="1"/>
    <col min="1041" max="1041" width="11" style="171" customWidth="1"/>
    <col min="1042" max="1042" width="9.140625" style="171" customWidth="1"/>
    <col min="1043" max="1043" width="8" style="171" customWidth="1"/>
    <col min="1044" max="1044" width="8.5703125" style="171" customWidth="1"/>
    <col min="1045" max="1280" width="12.5703125" style="171"/>
    <col min="1281" max="1281" width="23.5703125" style="171" customWidth="1"/>
    <col min="1282" max="1282" width="9.85546875" style="171" customWidth="1"/>
    <col min="1283" max="1283" width="10.28515625" style="171" customWidth="1"/>
    <col min="1284" max="1284" width="5.42578125" style="171" customWidth="1"/>
    <col min="1285" max="1285" width="15.140625" style="171" customWidth="1"/>
    <col min="1286" max="1286" width="16.42578125" style="171" customWidth="1"/>
    <col min="1287" max="1288" width="15.140625" style="171" customWidth="1"/>
    <col min="1289" max="1289" width="13.5703125" style="171" customWidth="1"/>
    <col min="1290" max="1290" width="14.28515625" style="171" customWidth="1"/>
    <col min="1291" max="1291" width="11.28515625" style="171" customWidth="1"/>
    <col min="1292" max="1292" width="9.28515625" style="171" customWidth="1"/>
    <col min="1293" max="1293" width="9.7109375" style="171" customWidth="1"/>
    <col min="1294" max="1294" width="9.28515625" style="171" customWidth="1"/>
    <col min="1295" max="1295" width="6.85546875" style="171" customWidth="1"/>
    <col min="1296" max="1296" width="12.5703125" style="171" customWidth="1"/>
    <col min="1297" max="1297" width="11" style="171" customWidth="1"/>
    <col min="1298" max="1298" width="9.140625" style="171" customWidth="1"/>
    <col min="1299" max="1299" width="8" style="171" customWidth="1"/>
    <col min="1300" max="1300" width="8.5703125" style="171" customWidth="1"/>
    <col min="1301" max="1536" width="12.5703125" style="171"/>
    <col min="1537" max="1537" width="23.5703125" style="171" customWidth="1"/>
    <col min="1538" max="1538" width="9.85546875" style="171" customWidth="1"/>
    <col min="1539" max="1539" width="10.28515625" style="171" customWidth="1"/>
    <col min="1540" max="1540" width="5.42578125" style="171" customWidth="1"/>
    <col min="1541" max="1541" width="15.140625" style="171" customWidth="1"/>
    <col min="1542" max="1542" width="16.42578125" style="171" customWidth="1"/>
    <col min="1543" max="1544" width="15.140625" style="171" customWidth="1"/>
    <col min="1545" max="1545" width="13.5703125" style="171" customWidth="1"/>
    <col min="1546" max="1546" width="14.28515625" style="171" customWidth="1"/>
    <col min="1547" max="1547" width="11.28515625" style="171" customWidth="1"/>
    <col min="1548" max="1548" width="9.28515625" style="171" customWidth="1"/>
    <col min="1549" max="1549" width="9.7109375" style="171" customWidth="1"/>
    <col min="1550" max="1550" width="9.28515625" style="171" customWidth="1"/>
    <col min="1551" max="1551" width="6.85546875" style="171" customWidth="1"/>
    <col min="1552" max="1552" width="12.5703125" style="171" customWidth="1"/>
    <col min="1553" max="1553" width="11" style="171" customWidth="1"/>
    <col min="1554" max="1554" width="9.140625" style="171" customWidth="1"/>
    <col min="1555" max="1555" width="8" style="171" customWidth="1"/>
    <col min="1556" max="1556" width="8.5703125" style="171" customWidth="1"/>
    <col min="1557" max="1792" width="12.5703125" style="171"/>
    <col min="1793" max="1793" width="23.5703125" style="171" customWidth="1"/>
    <col min="1794" max="1794" width="9.85546875" style="171" customWidth="1"/>
    <col min="1795" max="1795" width="10.28515625" style="171" customWidth="1"/>
    <col min="1796" max="1796" width="5.42578125" style="171" customWidth="1"/>
    <col min="1797" max="1797" width="15.140625" style="171" customWidth="1"/>
    <col min="1798" max="1798" width="16.42578125" style="171" customWidth="1"/>
    <col min="1799" max="1800" width="15.140625" style="171" customWidth="1"/>
    <col min="1801" max="1801" width="13.5703125" style="171" customWidth="1"/>
    <col min="1802" max="1802" width="14.28515625" style="171" customWidth="1"/>
    <col min="1803" max="1803" width="11.28515625" style="171" customWidth="1"/>
    <col min="1804" max="1804" width="9.28515625" style="171" customWidth="1"/>
    <col min="1805" max="1805" width="9.7109375" style="171" customWidth="1"/>
    <col min="1806" max="1806" width="9.28515625" style="171" customWidth="1"/>
    <col min="1807" max="1807" width="6.85546875" style="171" customWidth="1"/>
    <col min="1808" max="1808" width="12.5703125" style="171" customWidth="1"/>
    <col min="1809" max="1809" width="11" style="171" customWidth="1"/>
    <col min="1810" max="1810" width="9.140625" style="171" customWidth="1"/>
    <col min="1811" max="1811" width="8" style="171" customWidth="1"/>
    <col min="1812" max="1812" width="8.5703125" style="171" customWidth="1"/>
    <col min="1813" max="2048" width="12.5703125" style="171"/>
    <col min="2049" max="2049" width="23.5703125" style="171" customWidth="1"/>
    <col min="2050" max="2050" width="9.85546875" style="171" customWidth="1"/>
    <col min="2051" max="2051" width="10.28515625" style="171" customWidth="1"/>
    <col min="2052" max="2052" width="5.42578125" style="171" customWidth="1"/>
    <col min="2053" max="2053" width="15.140625" style="171" customWidth="1"/>
    <col min="2054" max="2054" width="16.42578125" style="171" customWidth="1"/>
    <col min="2055" max="2056" width="15.140625" style="171" customWidth="1"/>
    <col min="2057" max="2057" width="13.5703125" style="171" customWidth="1"/>
    <col min="2058" max="2058" width="14.28515625" style="171" customWidth="1"/>
    <col min="2059" max="2059" width="11.28515625" style="171" customWidth="1"/>
    <col min="2060" max="2060" width="9.28515625" style="171" customWidth="1"/>
    <col min="2061" max="2061" width="9.7109375" style="171" customWidth="1"/>
    <col min="2062" max="2062" width="9.28515625" style="171" customWidth="1"/>
    <col min="2063" max="2063" width="6.85546875" style="171" customWidth="1"/>
    <col min="2064" max="2064" width="12.5703125" style="171" customWidth="1"/>
    <col min="2065" max="2065" width="11" style="171" customWidth="1"/>
    <col min="2066" max="2066" width="9.140625" style="171" customWidth="1"/>
    <col min="2067" max="2067" width="8" style="171" customWidth="1"/>
    <col min="2068" max="2068" width="8.5703125" style="171" customWidth="1"/>
    <col min="2069" max="2304" width="12.5703125" style="171"/>
    <col min="2305" max="2305" width="23.5703125" style="171" customWidth="1"/>
    <col min="2306" max="2306" width="9.85546875" style="171" customWidth="1"/>
    <col min="2307" max="2307" width="10.28515625" style="171" customWidth="1"/>
    <col min="2308" max="2308" width="5.42578125" style="171" customWidth="1"/>
    <col min="2309" max="2309" width="15.140625" style="171" customWidth="1"/>
    <col min="2310" max="2310" width="16.42578125" style="171" customWidth="1"/>
    <col min="2311" max="2312" width="15.140625" style="171" customWidth="1"/>
    <col min="2313" max="2313" width="13.5703125" style="171" customWidth="1"/>
    <col min="2314" max="2314" width="14.28515625" style="171" customWidth="1"/>
    <col min="2315" max="2315" width="11.28515625" style="171" customWidth="1"/>
    <col min="2316" max="2316" width="9.28515625" style="171" customWidth="1"/>
    <col min="2317" max="2317" width="9.7109375" style="171" customWidth="1"/>
    <col min="2318" max="2318" width="9.28515625" style="171" customWidth="1"/>
    <col min="2319" max="2319" width="6.85546875" style="171" customWidth="1"/>
    <col min="2320" max="2320" width="12.5703125" style="171" customWidth="1"/>
    <col min="2321" max="2321" width="11" style="171" customWidth="1"/>
    <col min="2322" max="2322" width="9.140625" style="171" customWidth="1"/>
    <col min="2323" max="2323" width="8" style="171" customWidth="1"/>
    <col min="2324" max="2324" width="8.5703125" style="171" customWidth="1"/>
    <col min="2325" max="2560" width="12.5703125" style="171"/>
    <col min="2561" max="2561" width="23.5703125" style="171" customWidth="1"/>
    <col min="2562" max="2562" width="9.85546875" style="171" customWidth="1"/>
    <col min="2563" max="2563" width="10.28515625" style="171" customWidth="1"/>
    <col min="2564" max="2564" width="5.42578125" style="171" customWidth="1"/>
    <col min="2565" max="2565" width="15.140625" style="171" customWidth="1"/>
    <col min="2566" max="2566" width="16.42578125" style="171" customWidth="1"/>
    <col min="2567" max="2568" width="15.140625" style="171" customWidth="1"/>
    <col min="2569" max="2569" width="13.5703125" style="171" customWidth="1"/>
    <col min="2570" max="2570" width="14.28515625" style="171" customWidth="1"/>
    <col min="2571" max="2571" width="11.28515625" style="171" customWidth="1"/>
    <col min="2572" max="2572" width="9.28515625" style="171" customWidth="1"/>
    <col min="2573" max="2573" width="9.7109375" style="171" customWidth="1"/>
    <col min="2574" max="2574" width="9.28515625" style="171" customWidth="1"/>
    <col min="2575" max="2575" width="6.85546875" style="171" customWidth="1"/>
    <col min="2576" max="2576" width="12.5703125" style="171" customWidth="1"/>
    <col min="2577" max="2577" width="11" style="171" customWidth="1"/>
    <col min="2578" max="2578" width="9.140625" style="171" customWidth="1"/>
    <col min="2579" max="2579" width="8" style="171" customWidth="1"/>
    <col min="2580" max="2580" width="8.5703125" style="171" customWidth="1"/>
    <col min="2581" max="2816" width="12.5703125" style="171"/>
    <col min="2817" max="2817" width="23.5703125" style="171" customWidth="1"/>
    <col min="2818" max="2818" width="9.85546875" style="171" customWidth="1"/>
    <col min="2819" max="2819" width="10.28515625" style="171" customWidth="1"/>
    <col min="2820" max="2820" width="5.42578125" style="171" customWidth="1"/>
    <col min="2821" max="2821" width="15.140625" style="171" customWidth="1"/>
    <col min="2822" max="2822" width="16.42578125" style="171" customWidth="1"/>
    <col min="2823" max="2824" width="15.140625" style="171" customWidth="1"/>
    <col min="2825" max="2825" width="13.5703125" style="171" customWidth="1"/>
    <col min="2826" max="2826" width="14.28515625" style="171" customWidth="1"/>
    <col min="2827" max="2827" width="11.28515625" style="171" customWidth="1"/>
    <col min="2828" max="2828" width="9.28515625" style="171" customWidth="1"/>
    <col min="2829" max="2829" width="9.7109375" style="171" customWidth="1"/>
    <col min="2830" max="2830" width="9.28515625" style="171" customWidth="1"/>
    <col min="2831" max="2831" width="6.85546875" style="171" customWidth="1"/>
    <col min="2832" max="2832" width="12.5703125" style="171" customWidth="1"/>
    <col min="2833" max="2833" width="11" style="171" customWidth="1"/>
    <col min="2834" max="2834" width="9.140625" style="171" customWidth="1"/>
    <col min="2835" max="2835" width="8" style="171" customWidth="1"/>
    <col min="2836" max="2836" width="8.5703125" style="171" customWidth="1"/>
    <col min="2837" max="3072" width="12.5703125" style="171"/>
    <col min="3073" max="3073" width="23.5703125" style="171" customWidth="1"/>
    <col min="3074" max="3074" width="9.85546875" style="171" customWidth="1"/>
    <col min="3075" max="3075" width="10.28515625" style="171" customWidth="1"/>
    <col min="3076" max="3076" width="5.42578125" style="171" customWidth="1"/>
    <col min="3077" max="3077" width="15.140625" style="171" customWidth="1"/>
    <col min="3078" max="3078" width="16.42578125" style="171" customWidth="1"/>
    <col min="3079" max="3080" width="15.140625" style="171" customWidth="1"/>
    <col min="3081" max="3081" width="13.5703125" style="171" customWidth="1"/>
    <col min="3082" max="3082" width="14.28515625" style="171" customWidth="1"/>
    <col min="3083" max="3083" width="11.28515625" style="171" customWidth="1"/>
    <col min="3084" max="3084" width="9.28515625" style="171" customWidth="1"/>
    <col min="3085" max="3085" width="9.7109375" style="171" customWidth="1"/>
    <col min="3086" max="3086" width="9.28515625" style="171" customWidth="1"/>
    <col min="3087" max="3087" width="6.85546875" style="171" customWidth="1"/>
    <col min="3088" max="3088" width="12.5703125" style="171" customWidth="1"/>
    <col min="3089" max="3089" width="11" style="171" customWidth="1"/>
    <col min="3090" max="3090" width="9.140625" style="171" customWidth="1"/>
    <col min="3091" max="3091" width="8" style="171" customWidth="1"/>
    <col min="3092" max="3092" width="8.5703125" style="171" customWidth="1"/>
    <col min="3093" max="3328" width="12.5703125" style="171"/>
    <col min="3329" max="3329" width="23.5703125" style="171" customWidth="1"/>
    <col min="3330" max="3330" width="9.85546875" style="171" customWidth="1"/>
    <col min="3331" max="3331" width="10.28515625" style="171" customWidth="1"/>
    <col min="3332" max="3332" width="5.42578125" style="171" customWidth="1"/>
    <col min="3333" max="3333" width="15.140625" style="171" customWidth="1"/>
    <col min="3334" max="3334" width="16.42578125" style="171" customWidth="1"/>
    <col min="3335" max="3336" width="15.140625" style="171" customWidth="1"/>
    <col min="3337" max="3337" width="13.5703125" style="171" customWidth="1"/>
    <col min="3338" max="3338" width="14.28515625" style="171" customWidth="1"/>
    <col min="3339" max="3339" width="11.28515625" style="171" customWidth="1"/>
    <col min="3340" max="3340" width="9.28515625" style="171" customWidth="1"/>
    <col min="3341" max="3341" width="9.7109375" style="171" customWidth="1"/>
    <col min="3342" max="3342" width="9.28515625" style="171" customWidth="1"/>
    <col min="3343" max="3343" width="6.85546875" style="171" customWidth="1"/>
    <col min="3344" max="3344" width="12.5703125" style="171" customWidth="1"/>
    <col min="3345" max="3345" width="11" style="171" customWidth="1"/>
    <col min="3346" max="3346" width="9.140625" style="171" customWidth="1"/>
    <col min="3347" max="3347" width="8" style="171" customWidth="1"/>
    <col min="3348" max="3348" width="8.5703125" style="171" customWidth="1"/>
    <col min="3349" max="3584" width="12.5703125" style="171"/>
    <col min="3585" max="3585" width="23.5703125" style="171" customWidth="1"/>
    <col min="3586" max="3586" width="9.85546875" style="171" customWidth="1"/>
    <col min="3587" max="3587" width="10.28515625" style="171" customWidth="1"/>
    <col min="3588" max="3588" width="5.42578125" style="171" customWidth="1"/>
    <col min="3589" max="3589" width="15.140625" style="171" customWidth="1"/>
    <col min="3590" max="3590" width="16.42578125" style="171" customWidth="1"/>
    <col min="3591" max="3592" width="15.140625" style="171" customWidth="1"/>
    <col min="3593" max="3593" width="13.5703125" style="171" customWidth="1"/>
    <col min="3594" max="3594" width="14.28515625" style="171" customWidth="1"/>
    <col min="3595" max="3595" width="11.28515625" style="171" customWidth="1"/>
    <col min="3596" max="3596" width="9.28515625" style="171" customWidth="1"/>
    <col min="3597" max="3597" width="9.7109375" style="171" customWidth="1"/>
    <col min="3598" max="3598" width="9.28515625" style="171" customWidth="1"/>
    <col min="3599" max="3599" width="6.85546875" style="171" customWidth="1"/>
    <col min="3600" max="3600" width="12.5703125" style="171" customWidth="1"/>
    <col min="3601" max="3601" width="11" style="171" customWidth="1"/>
    <col min="3602" max="3602" width="9.140625" style="171" customWidth="1"/>
    <col min="3603" max="3603" width="8" style="171" customWidth="1"/>
    <col min="3604" max="3604" width="8.5703125" style="171" customWidth="1"/>
    <col min="3605" max="3840" width="12.5703125" style="171"/>
    <col min="3841" max="3841" width="23.5703125" style="171" customWidth="1"/>
    <col min="3842" max="3842" width="9.85546875" style="171" customWidth="1"/>
    <col min="3843" max="3843" width="10.28515625" style="171" customWidth="1"/>
    <col min="3844" max="3844" width="5.42578125" style="171" customWidth="1"/>
    <col min="3845" max="3845" width="15.140625" style="171" customWidth="1"/>
    <col min="3846" max="3846" width="16.42578125" style="171" customWidth="1"/>
    <col min="3847" max="3848" width="15.140625" style="171" customWidth="1"/>
    <col min="3849" max="3849" width="13.5703125" style="171" customWidth="1"/>
    <col min="3850" max="3850" width="14.28515625" style="171" customWidth="1"/>
    <col min="3851" max="3851" width="11.28515625" style="171" customWidth="1"/>
    <col min="3852" max="3852" width="9.28515625" style="171" customWidth="1"/>
    <col min="3853" max="3853" width="9.7109375" style="171" customWidth="1"/>
    <col min="3854" max="3854" width="9.28515625" style="171" customWidth="1"/>
    <col min="3855" max="3855" width="6.85546875" style="171" customWidth="1"/>
    <col min="3856" max="3856" width="12.5703125" style="171" customWidth="1"/>
    <col min="3857" max="3857" width="11" style="171" customWidth="1"/>
    <col min="3858" max="3858" width="9.140625" style="171" customWidth="1"/>
    <col min="3859" max="3859" width="8" style="171" customWidth="1"/>
    <col min="3860" max="3860" width="8.5703125" style="171" customWidth="1"/>
    <col min="3861" max="4096" width="12.5703125" style="171"/>
    <col min="4097" max="4097" width="23.5703125" style="171" customWidth="1"/>
    <col min="4098" max="4098" width="9.85546875" style="171" customWidth="1"/>
    <col min="4099" max="4099" width="10.28515625" style="171" customWidth="1"/>
    <col min="4100" max="4100" width="5.42578125" style="171" customWidth="1"/>
    <col min="4101" max="4101" width="15.140625" style="171" customWidth="1"/>
    <col min="4102" max="4102" width="16.42578125" style="171" customWidth="1"/>
    <col min="4103" max="4104" width="15.140625" style="171" customWidth="1"/>
    <col min="4105" max="4105" width="13.5703125" style="171" customWidth="1"/>
    <col min="4106" max="4106" width="14.28515625" style="171" customWidth="1"/>
    <col min="4107" max="4107" width="11.28515625" style="171" customWidth="1"/>
    <col min="4108" max="4108" width="9.28515625" style="171" customWidth="1"/>
    <col min="4109" max="4109" width="9.7109375" style="171" customWidth="1"/>
    <col min="4110" max="4110" width="9.28515625" style="171" customWidth="1"/>
    <col min="4111" max="4111" width="6.85546875" style="171" customWidth="1"/>
    <col min="4112" max="4112" width="12.5703125" style="171" customWidth="1"/>
    <col min="4113" max="4113" width="11" style="171" customWidth="1"/>
    <col min="4114" max="4114" width="9.140625" style="171" customWidth="1"/>
    <col min="4115" max="4115" width="8" style="171" customWidth="1"/>
    <col min="4116" max="4116" width="8.5703125" style="171" customWidth="1"/>
    <col min="4117" max="4352" width="12.5703125" style="171"/>
    <col min="4353" max="4353" width="23.5703125" style="171" customWidth="1"/>
    <col min="4354" max="4354" width="9.85546875" style="171" customWidth="1"/>
    <col min="4355" max="4355" width="10.28515625" style="171" customWidth="1"/>
    <col min="4356" max="4356" width="5.42578125" style="171" customWidth="1"/>
    <col min="4357" max="4357" width="15.140625" style="171" customWidth="1"/>
    <col min="4358" max="4358" width="16.42578125" style="171" customWidth="1"/>
    <col min="4359" max="4360" width="15.140625" style="171" customWidth="1"/>
    <col min="4361" max="4361" width="13.5703125" style="171" customWidth="1"/>
    <col min="4362" max="4362" width="14.28515625" style="171" customWidth="1"/>
    <col min="4363" max="4363" width="11.28515625" style="171" customWidth="1"/>
    <col min="4364" max="4364" width="9.28515625" style="171" customWidth="1"/>
    <col min="4365" max="4365" width="9.7109375" style="171" customWidth="1"/>
    <col min="4366" max="4366" width="9.28515625" style="171" customWidth="1"/>
    <col min="4367" max="4367" width="6.85546875" style="171" customWidth="1"/>
    <col min="4368" max="4368" width="12.5703125" style="171" customWidth="1"/>
    <col min="4369" max="4369" width="11" style="171" customWidth="1"/>
    <col min="4370" max="4370" width="9.140625" style="171" customWidth="1"/>
    <col min="4371" max="4371" width="8" style="171" customWidth="1"/>
    <col min="4372" max="4372" width="8.5703125" style="171" customWidth="1"/>
    <col min="4373" max="4608" width="12.5703125" style="171"/>
    <col min="4609" max="4609" width="23.5703125" style="171" customWidth="1"/>
    <col min="4610" max="4610" width="9.85546875" style="171" customWidth="1"/>
    <col min="4611" max="4611" width="10.28515625" style="171" customWidth="1"/>
    <col min="4612" max="4612" width="5.42578125" style="171" customWidth="1"/>
    <col min="4613" max="4613" width="15.140625" style="171" customWidth="1"/>
    <col min="4614" max="4614" width="16.42578125" style="171" customWidth="1"/>
    <col min="4615" max="4616" width="15.140625" style="171" customWidth="1"/>
    <col min="4617" max="4617" width="13.5703125" style="171" customWidth="1"/>
    <col min="4618" max="4618" width="14.28515625" style="171" customWidth="1"/>
    <col min="4619" max="4619" width="11.28515625" style="171" customWidth="1"/>
    <col min="4620" max="4620" width="9.28515625" style="171" customWidth="1"/>
    <col min="4621" max="4621" width="9.7109375" style="171" customWidth="1"/>
    <col min="4622" max="4622" width="9.28515625" style="171" customWidth="1"/>
    <col min="4623" max="4623" width="6.85546875" style="171" customWidth="1"/>
    <col min="4624" max="4624" width="12.5703125" style="171" customWidth="1"/>
    <col min="4625" max="4625" width="11" style="171" customWidth="1"/>
    <col min="4626" max="4626" width="9.140625" style="171" customWidth="1"/>
    <col min="4627" max="4627" width="8" style="171" customWidth="1"/>
    <col min="4628" max="4628" width="8.5703125" style="171" customWidth="1"/>
    <col min="4629" max="4864" width="12.5703125" style="171"/>
    <col min="4865" max="4865" width="23.5703125" style="171" customWidth="1"/>
    <col min="4866" max="4866" width="9.85546875" style="171" customWidth="1"/>
    <col min="4867" max="4867" width="10.28515625" style="171" customWidth="1"/>
    <col min="4868" max="4868" width="5.42578125" style="171" customWidth="1"/>
    <col min="4869" max="4869" width="15.140625" style="171" customWidth="1"/>
    <col min="4870" max="4870" width="16.42578125" style="171" customWidth="1"/>
    <col min="4871" max="4872" width="15.140625" style="171" customWidth="1"/>
    <col min="4873" max="4873" width="13.5703125" style="171" customWidth="1"/>
    <col min="4874" max="4874" width="14.28515625" style="171" customWidth="1"/>
    <col min="4875" max="4875" width="11.28515625" style="171" customWidth="1"/>
    <col min="4876" max="4876" width="9.28515625" style="171" customWidth="1"/>
    <col min="4877" max="4877" width="9.7109375" style="171" customWidth="1"/>
    <col min="4878" max="4878" width="9.28515625" style="171" customWidth="1"/>
    <col min="4879" max="4879" width="6.85546875" style="171" customWidth="1"/>
    <col min="4880" max="4880" width="12.5703125" style="171" customWidth="1"/>
    <col min="4881" max="4881" width="11" style="171" customWidth="1"/>
    <col min="4882" max="4882" width="9.140625" style="171" customWidth="1"/>
    <col min="4883" max="4883" width="8" style="171" customWidth="1"/>
    <col min="4884" max="4884" width="8.5703125" style="171" customWidth="1"/>
    <col min="4885" max="5120" width="12.5703125" style="171"/>
    <col min="5121" max="5121" width="23.5703125" style="171" customWidth="1"/>
    <col min="5122" max="5122" width="9.85546875" style="171" customWidth="1"/>
    <col min="5123" max="5123" width="10.28515625" style="171" customWidth="1"/>
    <col min="5124" max="5124" width="5.42578125" style="171" customWidth="1"/>
    <col min="5125" max="5125" width="15.140625" style="171" customWidth="1"/>
    <col min="5126" max="5126" width="16.42578125" style="171" customWidth="1"/>
    <col min="5127" max="5128" width="15.140625" style="171" customWidth="1"/>
    <col min="5129" max="5129" width="13.5703125" style="171" customWidth="1"/>
    <col min="5130" max="5130" width="14.28515625" style="171" customWidth="1"/>
    <col min="5131" max="5131" width="11.28515625" style="171" customWidth="1"/>
    <col min="5132" max="5132" width="9.28515625" style="171" customWidth="1"/>
    <col min="5133" max="5133" width="9.7109375" style="171" customWidth="1"/>
    <col min="5134" max="5134" width="9.28515625" style="171" customWidth="1"/>
    <col min="5135" max="5135" width="6.85546875" style="171" customWidth="1"/>
    <col min="5136" max="5136" width="12.5703125" style="171" customWidth="1"/>
    <col min="5137" max="5137" width="11" style="171" customWidth="1"/>
    <col min="5138" max="5138" width="9.140625" style="171" customWidth="1"/>
    <col min="5139" max="5139" width="8" style="171" customWidth="1"/>
    <col min="5140" max="5140" width="8.5703125" style="171" customWidth="1"/>
    <col min="5141" max="5376" width="12.5703125" style="171"/>
    <col min="5377" max="5377" width="23.5703125" style="171" customWidth="1"/>
    <col min="5378" max="5378" width="9.85546875" style="171" customWidth="1"/>
    <col min="5379" max="5379" width="10.28515625" style="171" customWidth="1"/>
    <col min="5380" max="5380" width="5.42578125" style="171" customWidth="1"/>
    <col min="5381" max="5381" width="15.140625" style="171" customWidth="1"/>
    <col min="5382" max="5382" width="16.42578125" style="171" customWidth="1"/>
    <col min="5383" max="5384" width="15.140625" style="171" customWidth="1"/>
    <col min="5385" max="5385" width="13.5703125" style="171" customWidth="1"/>
    <col min="5386" max="5386" width="14.28515625" style="171" customWidth="1"/>
    <col min="5387" max="5387" width="11.28515625" style="171" customWidth="1"/>
    <col min="5388" max="5388" width="9.28515625" style="171" customWidth="1"/>
    <col min="5389" max="5389" width="9.7109375" style="171" customWidth="1"/>
    <col min="5390" max="5390" width="9.28515625" style="171" customWidth="1"/>
    <col min="5391" max="5391" width="6.85546875" style="171" customWidth="1"/>
    <col min="5392" max="5392" width="12.5703125" style="171" customWidth="1"/>
    <col min="5393" max="5393" width="11" style="171" customWidth="1"/>
    <col min="5394" max="5394" width="9.140625" style="171" customWidth="1"/>
    <col min="5395" max="5395" width="8" style="171" customWidth="1"/>
    <col min="5396" max="5396" width="8.5703125" style="171" customWidth="1"/>
    <col min="5397" max="5632" width="12.5703125" style="171"/>
    <col min="5633" max="5633" width="23.5703125" style="171" customWidth="1"/>
    <col min="5634" max="5634" width="9.85546875" style="171" customWidth="1"/>
    <col min="5635" max="5635" width="10.28515625" style="171" customWidth="1"/>
    <col min="5636" max="5636" width="5.42578125" style="171" customWidth="1"/>
    <col min="5637" max="5637" width="15.140625" style="171" customWidth="1"/>
    <col min="5638" max="5638" width="16.42578125" style="171" customWidth="1"/>
    <col min="5639" max="5640" width="15.140625" style="171" customWidth="1"/>
    <col min="5641" max="5641" width="13.5703125" style="171" customWidth="1"/>
    <col min="5642" max="5642" width="14.28515625" style="171" customWidth="1"/>
    <col min="5643" max="5643" width="11.28515625" style="171" customWidth="1"/>
    <col min="5644" max="5644" width="9.28515625" style="171" customWidth="1"/>
    <col min="5645" max="5645" width="9.7109375" style="171" customWidth="1"/>
    <col min="5646" max="5646" width="9.28515625" style="171" customWidth="1"/>
    <col min="5647" max="5647" width="6.85546875" style="171" customWidth="1"/>
    <col min="5648" max="5648" width="12.5703125" style="171" customWidth="1"/>
    <col min="5649" max="5649" width="11" style="171" customWidth="1"/>
    <col min="5650" max="5650" width="9.140625" style="171" customWidth="1"/>
    <col min="5651" max="5651" width="8" style="171" customWidth="1"/>
    <col min="5652" max="5652" width="8.5703125" style="171" customWidth="1"/>
    <col min="5653" max="5888" width="12.5703125" style="171"/>
    <col min="5889" max="5889" width="23.5703125" style="171" customWidth="1"/>
    <col min="5890" max="5890" width="9.85546875" style="171" customWidth="1"/>
    <col min="5891" max="5891" width="10.28515625" style="171" customWidth="1"/>
    <col min="5892" max="5892" width="5.42578125" style="171" customWidth="1"/>
    <col min="5893" max="5893" width="15.140625" style="171" customWidth="1"/>
    <col min="5894" max="5894" width="16.42578125" style="171" customWidth="1"/>
    <col min="5895" max="5896" width="15.140625" style="171" customWidth="1"/>
    <col min="5897" max="5897" width="13.5703125" style="171" customWidth="1"/>
    <col min="5898" max="5898" width="14.28515625" style="171" customWidth="1"/>
    <col min="5899" max="5899" width="11.28515625" style="171" customWidth="1"/>
    <col min="5900" max="5900" width="9.28515625" style="171" customWidth="1"/>
    <col min="5901" max="5901" width="9.7109375" style="171" customWidth="1"/>
    <col min="5902" max="5902" width="9.28515625" style="171" customWidth="1"/>
    <col min="5903" max="5903" width="6.85546875" style="171" customWidth="1"/>
    <col min="5904" max="5904" width="12.5703125" style="171" customWidth="1"/>
    <col min="5905" max="5905" width="11" style="171" customWidth="1"/>
    <col min="5906" max="5906" width="9.140625" style="171" customWidth="1"/>
    <col min="5907" max="5907" width="8" style="171" customWidth="1"/>
    <col min="5908" max="5908" width="8.5703125" style="171" customWidth="1"/>
    <col min="5909" max="6144" width="12.5703125" style="171"/>
    <col min="6145" max="6145" width="23.5703125" style="171" customWidth="1"/>
    <col min="6146" max="6146" width="9.85546875" style="171" customWidth="1"/>
    <col min="6147" max="6147" width="10.28515625" style="171" customWidth="1"/>
    <col min="6148" max="6148" width="5.42578125" style="171" customWidth="1"/>
    <col min="6149" max="6149" width="15.140625" style="171" customWidth="1"/>
    <col min="6150" max="6150" width="16.42578125" style="171" customWidth="1"/>
    <col min="6151" max="6152" width="15.140625" style="171" customWidth="1"/>
    <col min="6153" max="6153" width="13.5703125" style="171" customWidth="1"/>
    <col min="6154" max="6154" width="14.28515625" style="171" customWidth="1"/>
    <col min="6155" max="6155" width="11.28515625" style="171" customWidth="1"/>
    <col min="6156" max="6156" width="9.28515625" style="171" customWidth="1"/>
    <col min="6157" max="6157" width="9.7109375" style="171" customWidth="1"/>
    <col min="6158" max="6158" width="9.28515625" style="171" customWidth="1"/>
    <col min="6159" max="6159" width="6.85546875" style="171" customWidth="1"/>
    <col min="6160" max="6160" width="12.5703125" style="171" customWidth="1"/>
    <col min="6161" max="6161" width="11" style="171" customWidth="1"/>
    <col min="6162" max="6162" width="9.140625" style="171" customWidth="1"/>
    <col min="6163" max="6163" width="8" style="171" customWidth="1"/>
    <col min="6164" max="6164" width="8.5703125" style="171" customWidth="1"/>
    <col min="6165" max="6400" width="12.5703125" style="171"/>
    <col min="6401" max="6401" width="23.5703125" style="171" customWidth="1"/>
    <col min="6402" max="6402" width="9.85546875" style="171" customWidth="1"/>
    <col min="6403" max="6403" width="10.28515625" style="171" customWidth="1"/>
    <col min="6404" max="6404" width="5.42578125" style="171" customWidth="1"/>
    <col min="6405" max="6405" width="15.140625" style="171" customWidth="1"/>
    <col min="6406" max="6406" width="16.42578125" style="171" customWidth="1"/>
    <col min="6407" max="6408" width="15.140625" style="171" customWidth="1"/>
    <col min="6409" max="6409" width="13.5703125" style="171" customWidth="1"/>
    <col min="6410" max="6410" width="14.28515625" style="171" customWidth="1"/>
    <col min="6411" max="6411" width="11.28515625" style="171" customWidth="1"/>
    <col min="6412" max="6412" width="9.28515625" style="171" customWidth="1"/>
    <col min="6413" max="6413" width="9.7109375" style="171" customWidth="1"/>
    <col min="6414" max="6414" width="9.28515625" style="171" customWidth="1"/>
    <col min="6415" max="6415" width="6.85546875" style="171" customWidth="1"/>
    <col min="6416" max="6416" width="12.5703125" style="171" customWidth="1"/>
    <col min="6417" max="6417" width="11" style="171" customWidth="1"/>
    <col min="6418" max="6418" width="9.140625" style="171" customWidth="1"/>
    <col min="6419" max="6419" width="8" style="171" customWidth="1"/>
    <col min="6420" max="6420" width="8.5703125" style="171" customWidth="1"/>
    <col min="6421" max="6656" width="12.5703125" style="171"/>
    <col min="6657" max="6657" width="23.5703125" style="171" customWidth="1"/>
    <col min="6658" max="6658" width="9.85546875" style="171" customWidth="1"/>
    <col min="6659" max="6659" width="10.28515625" style="171" customWidth="1"/>
    <col min="6660" max="6660" width="5.42578125" style="171" customWidth="1"/>
    <col min="6661" max="6661" width="15.140625" style="171" customWidth="1"/>
    <col min="6662" max="6662" width="16.42578125" style="171" customWidth="1"/>
    <col min="6663" max="6664" width="15.140625" style="171" customWidth="1"/>
    <col min="6665" max="6665" width="13.5703125" style="171" customWidth="1"/>
    <col min="6666" max="6666" width="14.28515625" style="171" customWidth="1"/>
    <col min="6667" max="6667" width="11.28515625" style="171" customWidth="1"/>
    <col min="6668" max="6668" width="9.28515625" style="171" customWidth="1"/>
    <col min="6669" max="6669" width="9.7109375" style="171" customWidth="1"/>
    <col min="6670" max="6670" width="9.28515625" style="171" customWidth="1"/>
    <col min="6671" max="6671" width="6.85546875" style="171" customWidth="1"/>
    <col min="6672" max="6672" width="12.5703125" style="171" customWidth="1"/>
    <col min="6673" max="6673" width="11" style="171" customWidth="1"/>
    <col min="6674" max="6674" width="9.140625" style="171" customWidth="1"/>
    <col min="6675" max="6675" width="8" style="171" customWidth="1"/>
    <col min="6676" max="6676" width="8.5703125" style="171" customWidth="1"/>
    <col min="6677" max="6912" width="12.5703125" style="171"/>
    <col min="6913" max="6913" width="23.5703125" style="171" customWidth="1"/>
    <col min="6914" max="6914" width="9.85546875" style="171" customWidth="1"/>
    <col min="6915" max="6915" width="10.28515625" style="171" customWidth="1"/>
    <col min="6916" max="6916" width="5.42578125" style="171" customWidth="1"/>
    <col min="6917" max="6917" width="15.140625" style="171" customWidth="1"/>
    <col min="6918" max="6918" width="16.42578125" style="171" customWidth="1"/>
    <col min="6919" max="6920" width="15.140625" style="171" customWidth="1"/>
    <col min="6921" max="6921" width="13.5703125" style="171" customWidth="1"/>
    <col min="6922" max="6922" width="14.28515625" style="171" customWidth="1"/>
    <col min="6923" max="6923" width="11.28515625" style="171" customWidth="1"/>
    <col min="6924" max="6924" width="9.28515625" style="171" customWidth="1"/>
    <col min="6925" max="6925" width="9.7109375" style="171" customWidth="1"/>
    <col min="6926" max="6926" width="9.28515625" style="171" customWidth="1"/>
    <col min="6927" max="6927" width="6.85546875" style="171" customWidth="1"/>
    <col min="6928" max="6928" width="12.5703125" style="171" customWidth="1"/>
    <col min="6929" max="6929" width="11" style="171" customWidth="1"/>
    <col min="6930" max="6930" width="9.140625" style="171" customWidth="1"/>
    <col min="6931" max="6931" width="8" style="171" customWidth="1"/>
    <col min="6932" max="6932" width="8.5703125" style="171" customWidth="1"/>
    <col min="6933" max="7168" width="12.5703125" style="171"/>
    <col min="7169" max="7169" width="23.5703125" style="171" customWidth="1"/>
    <col min="7170" max="7170" width="9.85546875" style="171" customWidth="1"/>
    <col min="7171" max="7171" width="10.28515625" style="171" customWidth="1"/>
    <col min="7172" max="7172" width="5.42578125" style="171" customWidth="1"/>
    <col min="7173" max="7173" width="15.140625" style="171" customWidth="1"/>
    <col min="7174" max="7174" width="16.42578125" style="171" customWidth="1"/>
    <col min="7175" max="7176" width="15.140625" style="171" customWidth="1"/>
    <col min="7177" max="7177" width="13.5703125" style="171" customWidth="1"/>
    <col min="7178" max="7178" width="14.28515625" style="171" customWidth="1"/>
    <col min="7179" max="7179" width="11.28515625" style="171" customWidth="1"/>
    <col min="7180" max="7180" width="9.28515625" style="171" customWidth="1"/>
    <col min="7181" max="7181" width="9.7109375" style="171" customWidth="1"/>
    <col min="7182" max="7182" width="9.28515625" style="171" customWidth="1"/>
    <col min="7183" max="7183" width="6.85546875" style="171" customWidth="1"/>
    <col min="7184" max="7184" width="12.5703125" style="171" customWidth="1"/>
    <col min="7185" max="7185" width="11" style="171" customWidth="1"/>
    <col min="7186" max="7186" width="9.140625" style="171" customWidth="1"/>
    <col min="7187" max="7187" width="8" style="171" customWidth="1"/>
    <col min="7188" max="7188" width="8.5703125" style="171" customWidth="1"/>
    <col min="7189" max="7424" width="12.5703125" style="171"/>
    <col min="7425" max="7425" width="23.5703125" style="171" customWidth="1"/>
    <col min="7426" max="7426" width="9.85546875" style="171" customWidth="1"/>
    <col min="7427" max="7427" width="10.28515625" style="171" customWidth="1"/>
    <col min="7428" max="7428" width="5.42578125" style="171" customWidth="1"/>
    <col min="7429" max="7429" width="15.140625" style="171" customWidth="1"/>
    <col min="7430" max="7430" width="16.42578125" style="171" customWidth="1"/>
    <col min="7431" max="7432" width="15.140625" style="171" customWidth="1"/>
    <col min="7433" max="7433" width="13.5703125" style="171" customWidth="1"/>
    <col min="7434" max="7434" width="14.28515625" style="171" customWidth="1"/>
    <col min="7435" max="7435" width="11.28515625" style="171" customWidth="1"/>
    <col min="7436" max="7436" width="9.28515625" style="171" customWidth="1"/>
    <col min="7437" max="7437" width="9.7109375" style="171" customWidth="1"/>
    <col min="7438" max="7438" width="9.28515625" style="171" customWidth="1"/>
    <col min="7439" max="7439" width="6.85546875" style="171" customWidth="1"/>
    <col min="7440" max="7440" width="12.5703125" style="171" customWidth="1"/>
    <col min="7441" max="7441" width="11" style="171" customWidth="1"/>
    <col min="7442" max="7442" width="9.140625" style="171" customWidth="1"/>
    <col min="7443" max="7443" width="8" style="171" customWidth="1"/>
    <col min="7444" max="7444" width="8.5703125" style="171" customWidth="1"/>
    <col min="7445" max="7680" width="12.5703125" style="171"/>
    <col min="7681" max="7681" width="23.5703125" style="171" customWidth="1"/>
    <col min="7682" max="7682" width="9.85546875" style="171" customWidth="1"/>
    <col min="7683" max="7683" width="10.28515625" style="171" customWidth="1"/>
    <col min="7684" max="7684" width="5.42578125" style="171" customWidth="1"/>
    <col min="7685" max="7685" width="15.140625" style="171" customWidth="1"/>
    <col min="7686" max="7686" width="16.42578125" style="171" customWidth="1"/>
    <col min="7687" max="7688" width="15.140625" style="171" customWidth="1"/>
    <col min="7689" max="7689" width="13.5703125" style="171" customWidth="1"/>
    <col min="7690" max="7690" width="14.28515625" style="171" customWidth="1"/>
    <col min="7691" max="7691" width="11.28515625" style="171" customWidth="1"/>
    <col min="7692" max="7692" width="9.28515625" style="171" customWidth="1"/>
    <col min="7693" max="7693" width="9.7109375" style="171" customWidth="1"/>
    <col min="7694" max="7694" width="9.28515625" style="171" customWidth="1"/>
    <col min="7695" max="7695" width="6.85546875" style="171" customWidth="1"/>
    <col min="7696" max="7696" width="12.5703125" style="171" customWidth="1"/>
    <col min="7697" max="7697" width="11" style="171" customWidth="1"/>
    <col min="7698" max="7698" width="9.140625" style="171" customWidth="1"/>
    <col min="7699" max="7699" width="8" style="171" customWidth="1"/>
    <col min="7700" max="7700" width="8.5703125" style="171" customWidth="1"/>
    <col min="7701" max="7936" width="12.5703125" style="171"/>
    <col min="7937" max="7937" width="23.5703125" style="171" customWidth="1"/>
    <col min="7938" max="7938" width="9.85546875" style="171" customWidth="1"/>
    <col min="7939" max="7939" width="10.28515625" style="171" customWidth="1"/>
    <col min="7940" max="7940" width="5.42578125" style="171" customWidth="1"/>
    <col min="7941" max="7941" width="15.140625" style="171" customWidth="1"/>
    <col min="7942" max="7942" width="16.42578125" style="171" customWidth="1"/>
    <col min="7943" max="7944" width="15.140625" style="171" customWidth="1"/>
    <col min="7945" max="7945" width="13.5703125" style="171" customWidth="1"/>
    <col min="7946" max="7946" width="14.28515625" style="171" customWidth="1"/>
    <col min="7947" max="7947" width="11.28515625" style="171" customWidth="1"/>
    <col min="7948" max="7948" width="9.28515625" style="171" customWidth="1"/>
    <col min="7949" max="7949" width="9.7109375" style="171" customWidth="1"/>
    <col min="7950" max="7950" width="9.28515625" style="171" customWidth="1"/>
    <col min="7951" max="7951" width="6.85546875" style="171" customWidth="1"/>
    <col min="7952" max="7952" width="12.5703125" style="171" customWidth="1"/>
    <col min="7953" max="7953" width="11" style="171" customWidth="1"/>
    <col min="7954" max="7954" width="9.140625" style="171" customWidth="1"/>
    <col min="7955" max="7955" width="8" style="171" customWidth="1"/>
    <col min="7956" max="7956" width="8.5703125" style="171" customWidth="1"/>
    <col min="7957" max="8192" width="12.5703125" style="171"/>
    <col min="8193" max="8193" width="23.5703125" style="171" customWidth="1"/>
    <col min="8194" max="8194" width="9.85546875" style="171" customWidth="1"/>
    <col min="8195" max="8195" width="10.28515625" style="171" customWidth="1"/>
    <col min="8196" max="8196" width="5.42578125" style="171" customWidth="1"/>
    <col min="8197" max="8197" width="15.140625" style="171" customWidth="1"/>
    <col min="8198" max="8198" width="16.42578125" style="171" customWidth="1"/>
    <col min="8199" max="8200" width="15.140625" style="171" customWidth="1"/>
    <col min="8201" max="8201" width="13.5703125" style="171" customWidth="1"/>
    <col min="8202" max="8202" width="14.28515625" style="171" customWidth="1"/>
    <col min="8203" max="8203" width="11.28515625" style="171" customWidth="1"/>
    <col min="8204" max="8204" width="9.28515625" style="171" customWidth="1"/>
    <col min="8205" max="8205" width="9.7109375" style="171" customWidth="1"/>
    <col min="8206" max="8206" width="9.28515625" style="171" customWidth="1"/>
    <col min="8207" max="8207" width="6.85546875" style="171" customWidth="1"/>
    <col min="8208" max="8208" width="12.5703125" style="171" customWidth="1"/>
    <col min="8209" max="8209" width="11" style="171" customWidth="1"/>
    <col min="8210" max="8210" width="9.140625" style="171" customWidth="1"/>
    <col min="8211" max="8211" width="8" style="171" customWidth="1"/>
    <col min="8212" max="8212" width="8.5703125" style="171" customWidth="1"/>
    <col min="8213" max="8448" width="12.5703125" style="171"/>
    <col min="8449" max="8449" width="23.5703125" style="171" customWidth="1"/>
    <col min="8450" max="8450" width="9.85546875" style="171" customWidth="1"/>
    <col min="8451" max="8451" width="10.28515625" style="171" customWidth="1"/>
    <col min="8452" max="8452" width="5.42578125" style="171" customWidth="1"/>
    <col min="8453" max="8453" width="15.140625" style="171" customWidth="1"/>
    <col min="8454" max="8454" width="16.42578125" style="171" customWidth="1"/>
    <col min="8455" max="8456" width="15.140625" style="171" customWidth="1"/>
    <col min="8457" max="8457" width="13.5703125" style="171" customWidth="1"/>
    <col min="8458" max="8458" width="14.28515625" style="171" customWidth="1"/>
    <col min="8459" max="8459" width="11.28515625" style="171" customWidth="1"/>
    <col min="8460" max="8460" width="9.28515625" style="171" customWidth="1"/>
    <col min="8461" max="8461" width="9.7109375" style="171" customWidth="1"/>
    <col min="8462" max="8462" width="9.28515625" style="171" customWidth="1"/>
    <col min="8463" max="8463" width="6.85546875" style="171" customWidth="1"/>
    <col min="8464" max="8464" width="12.5703125" style="171" customWidth="1"/>
    <col min="8465" max="8465" width="11" style="171" customWidth="1"/>
    <col min="8466" max="8466" width="9.140625" style="171" customWidth="1"/>
    <col min="8467" max="8467" width="8" style="171" customWidth="1"/>
    <col min="8468" max="8468" width="8.5703125" style="171" customWidth="1"/>
    <col min="8469" max="8704" width="12.5703125" style="171"/>
    <col min="8705" max="8705" width="23.5703125" style="171" customWidth="1"/>
    <col min="8706" max="8706" width="9.85546875" style="171" customWidth="1"/>
    <col min="8707" max="8707" width="10.28515625" style="171" customWidth="1"/>
    <col min="8708" max="8708" width="5.42578125" style="171" customWidth="1"/>
    <col min="8709" max="8709" width="15.140625" style="171" customWidth="1"/>
    <col min="8710" max="8710" width="16.42578125" style="171" customWidth="1"/>
    <col min="8711" max="8712" width="15.140625" style="171" customWidth="1"/>
    <col min="8713" max="8713" width="13.5703125" style="171" customWidth="1"/>
    <col min="8714" max="8714" width="14.28515625" style="171" customWidth="1"/>
    <col min="8715" max="8715" width="11.28515625" style="171" customWidth="1"/>
    <col min="8716" max="8716" width="9.28515625" style="171" customWidth="1"/>
    <col min="8717" max="8717" width="9.7109375" style="171" customWidth="1"/>
    <col min="8718" max="8718" width="9.28515625" style="171" customWidth="1"/>
    <col min="8719" max="8719" width="6.85546875" style="171" customWidth="1"/>
    <col min="8720" max="8720" width="12.5703125" style="171" customWidth="1"/>
    <col min="8721" max="8721" width="11" style="171" customWidth="1"/>
    <col min="8722" max="8722" width="9.140625" style="171" customWidth="1"/>
    <col min="8723" max="8723" width="8" style="171" customWidth="1"/>
    <col min="8724" max="8724" width="8.5703125" style="171" customWidth="1"/>
    <col min="8725" max="8960" width="12.5703125" style="171"/>
    <col min="8961" max="8961" width="23.5703125" style="171" customWidth="1"/>
    <col min="8962" max="8962" width="9.85546875" style="171" customWidth="1"/>
    <col min="8963" max="8963" width="10.28515625" style="171" customWidth="1"/>
    <col min="8964" max="8964" width="5.42578125" style="171" customWidth="1"/>
    <col min="8965" max="8965" width="15.140625" style="171" customWidth="1"/>
    <col min="8966" max="8966" width="16.42578125" style="171" customWidth="1"/>
    <col min="8967" max="8968" width="15.140625" style="171" customWidth="1"/>
    <col min="8969" max="8969" width="13.5703125" style="171" customWidth="1"/>
    <col min="8970" max="8970" width="14.28515625" style="171" customWidth="1"/>
    <col min="8971" max="8971" width="11.28515625" style="171" customWidth="1"/>
    <col min="8972" max="8972" width="9.28515625" style="171" customWidth="1"/>
    <col min="8973" max="8973" width="9.7109375" style="171" customWidth="1"/>
    <col min="8974" max="8974" width="9.28515625" style="171" customWidth="1"/>
    <col min="8975" max="8975" width="6.85546875" style="171" customWidth="1"/>
    <col min="8976" max="8976" width="12.5703125" style="171" customWidth="1"/>
    <col min="8977" max="8977" width="11" style="171" customWidth="1"/>
    <col min="8978" max="8978" width="9.140625" style="171" customWidth="1"/>
    <col min="8979" max="8979" width="8" style="171" customWidth="1"/>
    <col min="8980" max="8980" width="8.5703125" style="171" customWidth="1"/>
    <col min="8981" max="9216" width="12.5703125" style="171"/>
    <col min="9217" max="9217" width="23.5703125" style="171" customWidth="1"/>
    <col min="9218" max="9218" width="9.85546875" style="171" customWidth="1"/>
    <col min="9219" max="9219" width="10.28515625" style="171" customWidth="1"/>
    <col min="9220" max="9220" width="5.42578125" style="171" customWidth="1"/>
    <col min="9221" max="9221" width="15.140625" style="171" customWidth="1"/>
    <col min="9222" max="9222" width="16.42578125" style="171" customWidth="1"/>
    <col min="9223" max="9224" width="15.140625" style="171" customWidth="1"/>
    <col min="9225" max="9225" width="13.5703125" style="171" customWidth="1"/>
    <col min="9226" max="9226" width="14.28515625" style="171" customWidth="1"/>
    <col min="9227" max="9227" width="11.28515625" style="171" customWidth="1"/>
    <col min="9228" max="9228" width="9.28515625" style="171" customWidth="1"/>
    <col min="9229" max="9229" width="9.7109375" style="171" customWidth="1"/>
    <col min="9230" max="9230" width="9.28515625" style="171" customWidth="1"/>
    <col min="9231" max="9231" width="6.85546875" style="171" customWidth="1"/>
    <col min="9232" max="9232" width="12.5703125" style="171" customWidth="1"/>
    <col min="9233" max="9233" width="11" style="171" customWidth="1"/>
    <col min="9234" max="9234" width="9.140625" style="171" customWidth="1"/>
    <col min="9235" max="9235" width="8" style="171" customWidth="1"/>
    <col min="9236" max="9236" width="8.5703125" style="171" customWidth="1"/>
    <col min="9237" max="9472" width="12.5703125" style="171"/>
    <col min="9473" max="9473" width="23.5703125" style="171" customWidth="1"/>
    <col min="9474" max="9474" width="9.85546875" style="171" customWidth="1"/>
    <col min="9475" max="9475" width="10.28515625" style="171" customWidth="1"/>
    <col min="9476" max="9476" width="5.42578125" style="171" customWidth="1"/>
    <col min="9477" max="9477" width="15.140625" style="171" customWidth="1"/>
    <col min="9478" max="9478" width="16.42578125" style="171" customWidth="1"/>
    <col min="9479" max="9480" width="15.140625" style="171" customWidth="1"/>
    <col min="9481" max="9481" width="13.5703125" style="171" customWidth="1"/>
    <col min="9482" max="9482" width="14.28515625" style="171" customWidth="1"/>
    <col min="9483" max="9483" width="11.28515625" style="171" customWidth="1"/>
    <col min="9484" max="9484" width="9.28515625" style="171" customWidth="1"/>
    <col min="9485" max="9485" width="9.7109375" style="171" customWidth="1"/>
    <col min="9486" max="9486" width="9.28515625" style="171" customWidth="1"/>
    <col min="9487" max="9487" width="6.85546875" style="171" customWidth="1"/>
    <col min="9488" max="9488" width="12.5703125" style="171" customWidth="1"/>
    <col min="9489" max="9489" width="11" style="171" customWidth="1"/>
    <col min="9490" max="9490" width="9.140625" style="171" customWidth="1"/>
    <col min="9491" max="9491" width="8" style="171" customWidth="1"/>
    <col min="9492" max="9492" width="8.5703125" style="171" customWidth="1"/>
    <col min="9493" max="9728" width="12.5703125" style="171"/>
    <col min="9729" max="9729" width="23.5703125" style="171" customWidth="1"/>
    <col min="9730" max="9730" width="9.85546875" style="171" customWidth="1"/>
    <col min="9731" max="9731" width="10.28515625" style="171" customWidth="1"/>
    <col min="9732" max="9732" width="5.42578125" style="171" customWidth="1"/>
    <col min="9733" max="9733" width="15.140625" style="171" customWidth="1"/>
    <col min="9734" max="9734" width="16.42578125" style="171" customWidth="1"/>
    <col min="9735" max="9736" width="15.140625" style="171" customWidth="1"/>
    <col min="9737" max="9737" width="13.5703125" style="171" customWidth="1"/>
    <col min="9738" max="9738" width="14.28515625" style="171" customWidth="1"/>
    <col min="9739" max="9739" width="11.28515625" style="171" customWidth="1"/>
    <col min="9740" max="9740" width="9.28515625" style="171" customWidth="1"/>
    <col min="9741" max="9741" width="9.7109375" style="171" customWidth="1"/>
    <col min="9742" max="9742" width="9.28515625" style="171" customWidth="1"/>
    <col min="9743" max="9743" width="6.85546875" style="171" customWidth="1"/>
    <col min="9744" max="9744" width="12.5703125" style="171" customWidth="1"/>
    <col min="9745" max="9745" width="11" style="171" customWidth="1"/>
    <col min="9746" max="9746" width="9.140625" style="171" customWidth="1"/>
    <col min="9747" max="9747" width="8" style="171" customWidth="1"/>
    <col min="9748" max="9748" width="8.5703125" style="171" customWidth="1"/>
    <col min="9749" max="9984" width="12.5703125" style="171"/>
    <col min="9985" max="9985" width="23.5703125" style="171" customWidth="1"/>
    <col min="9986" max="9986" width="9.85546875" style="171" customWidth="1"/>
    <col min="9987" max="9987" width="10.28515625" style="171" customWidth="1"/>
    <col min="9988" max="9988" width="5.42578125" style="171" customWidth="1"/>
    <col min="9989" max="9989" width="15.140625" style="171" customWidth="1"/>
    <col min="9990" max="9990" width="16.42578125" style="171" customWidth="1"/>
    <col min="9991" max="9992" width="15.140625" style="171" customWidth="1"/>
    <col min="9993" max="9993" width="13.5703125" style="171" customWidth="1"/>
    <col min="9994" max="9994" width="14.28515625" style="171" customWidth="1"/>
    <col min="9995" max="9995" width="11.28515625" style="171" customWidth="1"/>
    <col min="9996" max="9996" width="9.28515625" style="171" customWidth="1"/>
    <col min="9997" max="9997" width="9.7109375" style="171" customWidth="1"/>
    <col min="9998" max="9998" width="9.28515625" style="171" customWidth="1"/>
    <col min="9999" max="9999" width="6.85546875" style="171" customWidth="1"/>
    <col min="10000" max="10000" width="12.5703125" style="171" customWidth="1"/>
    <col min="10001" max="10001" width="11" style="171" customWidth="1"/>
    <col min="10002" max="10002" width="9.140625" style="171" customWidth="1"/>
    <col min="10003" max="10003" width="8" style="171" customWidth="1"/>
    <col min="10004" max="10004" width="8.5703125" style="171" customWidth="1"/>
    <col min="10005" max="10240" width="12.5703125" style="171"/>
    <col min="10241" max="10241" width="23.5703125" style="171" customWidth="1"/>
    <col min="10242" max="10242" width="9.85546875" style="171" customWidth="1"/>
    <col min="10243" max="10243" width="10.28515625" style="171" customWidth="1"/>
    <col min="10244" max="10244" width="5.42578125" style="171" customWidth="1"/>
    <col min="10245" max="10245" width="15.140625" style="171" customWidth="1"/>
    <col min="10246" max="10246" width="16.42578125" style="171" customWidth="1"/>
    <col min="10247" max="10248" width="15.140625" style="171" customWidth="1"/>
    <col min="10249" max="10249" width="13.5703125" style="171" customWidth="1"/>
    <col min="10250" max="10250" width="14.28515625" style="171" customWidth="1"/>
    <col min="10251" max="10251" width="11.28515625" style="171" customWidth="1"/>
    <col min="10252" max="10252" width="9.28515625" style="171" customWidth="1"/>
    <col min="10253" max="10253" width="9.7109375" style="171" customWidth="1"/>
    <col min="10254" max="10254" width="9.28515625" style="171" customWidth="1"/>
    <col min="10255" max="10255" width="6.85546875" style="171" customWidth="1"/>
    <col min="10256" max="10256" width="12.5703125" style="171" customWidth="1"/>
    <col min="10257" max="10257" width="11" style="171" customWidth="1"/>
    <col min="10258" max="10258" width="9.140625" style="171" customWidth="1"/>
    <col min="10259" max="10259" width="8" style="171" customWidth="1"/>
    <col min="10260" max="10260" width="8.5703125" style="171" customWidth="1"/>
    <col min="10261" max="10496" width="12.5703125" style="171"/>
    <col min="10497" max="10497" width="23.5703125" style="171" customWidth="1"/>
    <col min="10498" max="10498" width="9.85546875" style="171" customWidth="1"/>
    <col min="10499" max="10499" width="10.28515625" style="171" customWidth="1"/>
    <col min="10500" max="10500" width="5.42578125" style="171" customWidth="1"/>
    <col min="10501" max="10501" width="15.140625" style="171" customWidth="1"/>
    <col min="10502" max="10502" width="16.42578125" style="171" customWidth="1"/>
    <col min="10503" max="10504" width="15.140625" style="171" customWidth="1"/>
    <col min="10505" max="10505" width="13.5703125" style="171" customWidth="1"/>
    <col min="10506" max="10506" width="14.28515625" style="171" customWidth="1"/>
    <col min="10507" max="10507" width="11.28515625" style="171" customWidth="1"/>
    <col min="10508" max="10508" width="9.28515625" style="171" customWidth="1"/>
    <col min="10509" max="10509" width="9.7109375" style="171" customWidth="1"/>
    <col min="10510" max="10510" width="9.28515625" style="171" customWidth="1"/>
    <col min="10511" max="10511" width="6.85546875" style="171" customWidth="1"/>
    <col min="10512" max="10512" width="12.5703125" style="171" customWidth="1"/>
    <col min="10513" max="10513" width="11" style="171" customWidth="1"/>
    <col min="10514" max="10514" width="9.140625" style="171" customWidth="1"/>
    <col min="10515" max="10515" width="8" style="171" customWidth="1"/>
    <col min="10516" max="10516" width="8.5703125" style="171" customWidth="1"/>
    <col min="10517" max="10752" width="12.5703125" style="171"/>
    <col min="10753" max="10753" width="23.5703125" style="171" customWidth="1"/>
    <col min="10754" max="10754" width="9.85546875" style="171" customWidth="1"/>
    <col min="10755" max="10755" width="10.28515625" style="171" customWidth="1"/>
    <col min="10756" max="10756" width="5.42578125" style="171" customWidth="1"/>
    <col min="10757" max="10757" width="15.140625" style="171" customWidth="1"/>
    <col min="10758" max="10758" width="16.42578125" style="171" customWidth="1"/>
    <col min="10759" max="10760" width="15.140625" style="171" customWidth="1"/>
    <col min="10761" max="10761" width="13.5703125" style="171" customWidth="1"/>
    <col min="10762" max="10762" width="14.28515625" style="171" customWidth="1"/>
    <col min="10763" max="10763" width="11.28515625" style="171" customWidth="1"/>
    <col min="10764" max="10764" width="9.28515625" style="171" customWidth="1"/>
    <col min="10765" max="10765" width="9.7109375" style="171" customWidth="1"/>
    <col min="10766" max="10766" width="9.28515625" style="171" customWidth="1"/>
    <col min="10767" max="10767" width="6.85546875" style="171" customWidth="1"/>
    <col min="10768" max="10768" width="12.5703125" style="171" customWidth="1"/>
    <col min="10769" max="10769" width="11" style="171" customWidth="1"/>
    <col min="10770" max="10770" width="9.140625" style="171" customWidth="1"/>
    <col min="10771" max="10771" width="8" style="171" customWidth="1"/>
    <col min="10772" max="10772" width="8.5703125" style="171" customWidth="1"/>
    <col min="10773" max="11008" width="12.5703125" style="171"/>
    <col min="11009" max="11009" width="23.5703125" style="171" customWidth="1"/>
    <col min="11010" max="11010" width="9.85546875" style="171" customWidth="1"/>
    <col min="11011" max="11011" width="10.28515625" style="171" customWidth="1"/>
    <col min="11012" max="11012" width="5.42578125" style="171" customWidth="1"/>
    <col min="11013" max="11013" width="15.140625" style="171" customWidth="1"/>
    <col min="11014" max="11014" width="16.42578125" style="171" customWidth="1"/>
    <col min="11015" max="11016" width="15.140625" style="171" customWidth="1"/>
    <col min="11017" max="11017" width="13.5703125" style="171" customWidth="1"/>
    <col min="11018" max="11018" width="14.28515625" style="171" customWidth="1"/>
    <col min="11019" max="11019" width="11.28515625" style="171" customWidth="1"/>
    <col min="11020" max="11020" width="9.28515625" style="171" customWidth="1"/>
    <col min="11021" max="11021" width="9.7109375" style="171" customWidth="1"/>
    <col min="11022" max="11022" width="9.28515625" style="171" customWidth="1"/>
    <col min="11023" max="11023" width="6.85546875" style="171" customWidth="1"/>
    <col min="11024" max="11024" width="12.5703125" style="171" customWidth="1"/>
    <col min="11025" max="11025" width="11" style="171" customWidth="1"/>
    <col min="11026" max="11026" width="9.140625" style="171" customWidth="1"/>
    <col min="11027" max="11027" width="8" style="171" customWidth="1"/>
    <col min="11028" max="11028" width="8.5703125" style="171" customWidth="1"/>
    <col min="11029" max="11264" width="12.5703125" style="171"/>
    <col min="11265" max="11265" width="23.5703125" style="171" customWidth="1"/>
    <col min="11266" max="11266" width="9.85546875" style="171" customWidth="1"/>
    <col min="11267" max="11267" width="10.28515625" style="171" customWidth="1"/>
    <col min="11268" max="11268" width="5.42578125" style="171" customWidth="1"/>
    <col min="11269" max="11269" width="15.140625" style="171" customWidth="1"/>
    <col min="11270" max="11270" width="16.42578125" style="171" customWidth="1"/>
    <col min="11271" max="11272" width="15.140625" style="171" customWidth="1"/>
    <col min="11273" max="11273" width="13.5703125" style="171" customWidth="1"/>
    <col min="11274" max="11274" width="14.28515625" style="171" customWidth="1"/>
    <col min="11275" max="11275" width="11.28515625" style="171" customWidth="1"/>
    <col min="11276" max="11276" width="9.28515625" style="171" customWidth="1"/>
    <col min="11277" max="11277" width="9.7109375" style="171" customWidth="1"/>
    <col min="11278" max="11278" width="9.28515625" style="171" customWidth="1"/>
    <col min="11279" max="11279" width="6.85546875" style="171" customWidth="1"/>
    <col min="11280" max="11280" width="12.5703125" style="171" customWidth="1"/>
    <col min="11281" max="11281" width="11" style="171" customWidth="1"/>
    <col min="11282" max="11282" width="9.140625" style="171" customWidth="1"/>
    <col min="11283" max="11283" width="8" style="171" customWidth="1"/>
    <col min="11284" max="11284" width="8.5703125" style="171" customWidth="1"/>
    <col min="11285" max="11520" width="12.5703125" style="171"/>
    <col min="11521" max="11521" width="23.5703125" style="171" customWidth="1"/>
    <col min="11522" max="11522" width="9.85546875" style="171" customWidth="1"/>
    <col min="11523" max="11523" width="10.28515625" style="171" customWidth="1"/>
    <col min="11524" max="11524" width="5.42578125" style="171" customWidth="1"/>
    <col min="11525" max="11525" width="15.140625" style="171" customWidth="1"/>
    <col min="11526" max="11526" width="16.42578125" style="171" customWidth="1"/>
    <col min="11527" max="11528" width="15.140625" style="171" customWidth="1"/>
    <col min="11529" max="11529" width="13.5703125" style="171" customWidth="1"/>
    <col min="11530" max="11530" width="14.28515625" style="171" customWidth="1"/>
    <col min="11531" max="11531" width="11.28515625" style="171" customWidth="1"/>
    <col min="11532" max="11532" width="9.28515625" style="171" customWidth="1"/>
    <col min="11533" max="11533" width="9.7109375" style="171" customWidth="1"/>
    <col min="11534" max="11534" width="9.28515625" style="171" customWidth="1"/>
    <col min="11535" max="11535" width="6.85546875" style="171" customWidth="1"/>
    <col min="11536" max="11536" width="12.5703125" style="171" customWidth="1"/>
    <col min="11537" max="11537" width="11" style="171" customWidth="1"/>
    <col min="11538" max="11538" width="9.140625" style="171" customWidth="1"/>
    <col min="11539" max="11539" width="8" style="171" customWidth="1"/>
    <col min="11540" max="11540" width="8.5703125" style="171" customWidth="1"/>
    <col min="11541" max="11776" width="12.5703125" style="171"/>
    <col min="11777" max="11777" width="23.5703125" style="171" customWidth="1"/>
    <col min="11778" max="11778" width="9.85546875" style="171" customWidth="1"/>
    <col min="11779" max="11779" width="10.28515625" style="171" customWidth="1"/>
    <col min="11780" max="11780" width="5.42578125" style="171" customWidth="1"/>
    <col min="11781" max="11781" width="15.140625" style="171" customWidth="1"/>
    <col min="11782" max="11782" width="16.42578125" style="171" customWidth="1"/>
    <col min="11783" max="11784" width="15.140625" style="171" customWidth="1"/>
    <col min="11785" max="11785" width="13.5703125" style="171" customWidth="1"/>
    <col min="11786" max="11786" width="14.28515625" style="171" customWidth="1"/>
    <col min="11787" max="11787" width="11.28515625" style="171" customWidth="1"/>
    <col min="11788" max="11788" width="9.28515625" style="171" customWidth="1"/>
    <col min="11789" max="11789" width="9.7109375" style="171" customWidth="1"/>
    <col min="11790" max="11790" width="9.28515625" style="171" customWidth="1"/>
    <col min="11791" max="11791" width="6.85546875" style="171" customWidth="1"/>
    <col min="11792" max="11792" width="12.5703125" style="171" customWidth="1"/>
    <col min="11793" max="11793" width="11" style="171" customWidth="1"/>
    <col min="11794" max="11794" width="9.140625" style="171" customWidth="1"/>
    <col min="11795" max="11795" width="8" style="171" customWidth="1"/>
    <col min="11796" max="11796" width="8.5703125" style="171" customWidth="1"/>
    <col min="11797" max="12032" width="12.5703125" style="171"/>
    <col min="12033" max="12033" width="23.5703125" style="171" customWidth="1"/>
    <col min="12034" max="12034" width="9.85546875" style="171" customWidth="1"/>
    <col min="12035" max="12035" width="10.28515625" style="171" customWidth="1"/>
    <col min="12036" max="12036" width="5.42578125" style="171" customWidth="1"/>
    <col min="12037" max="12037" width="15.140625" style="171" customWidth="1"/>
    <col min="12038" max="12038" width="16.42578125" style="171" customWidth="1"/>
    <col min="12039" max="12040" width="15.140625" style="171" customWidth="1"/>
    <col min="12041" max="12041" width="13.5703125" style="171" customWidth="1"/>
    <col min="12042" max="12042" width="14.28515625" style="171" customWidth="1"/>
    <col min="12043" max="12043" width="11.28515625" style="171" customWidth="1"/>
    <col min="12044" max="12044" width="9.28515625" style="171" customWidth="1"/>
    <col min="12045" max="12045" width="9.7109375" style="171" customWidth="1"/>
    <col min="12046" max="12046" width="9.28515625" style="171" customWidth="1"/>
    <col min="12047" max="12047" width="6.85546875" style="171" customWidth="1"/>
    <col min="12048" max="12048" width="12.5703125" style="171" customWidth="1"/>
    <col min="12049" max="12049" width="11" style="171" customWidth="1"/>
    <col min="12050" max="12050" width="9.140625" style="171" customWidth="1"/>
    <col min="12051" max="12051" width="8" style="171" customWidth="1"/>
    <col min="12052" max="12052" width="8.5703125" style="171" customWidth="1"/>
    <col min="12053" max="12288" width="12.5703125" style="171"/>
    <col min="12289" max="12289" width="23.5703125" style="171" customWidth="1"/>
    <col min="12290" max="12290" width="9.85546875" style="171" customWidth="1"/>
    <col min="12291" max="12291" width="10.28515625" style="171" customWidth="1"/>
    <col min="12292" max="12292" width="5.42578125" style="171" customWidth="1"/>
    <col min="12293" max="12293" width="15.140625" style="171" customWidth="1"/>
    <col min="12294" max="12294" width="16.42578125" style="171" customWidth="1"/>
    <col min="12295" max="12296" width="15.140625" style="171" customWidth="1"/>
    <col min="12297" max="12297" width="13.5703125" style="171" customWidth="1"/>
    <col min="12298" max="12298" width="14.28515625" style="171" customWidth="1"/>
    <col min="12299" max="12299" width="11.28515625" style="171" customWidth="1"/>
    <col min="12300" max="12300" width="9.28515625" style="171" customWidth="1"/>
    <col min="12301" max="12301" width="9.7109375" style="171" customWidth="1"/>
    <col min="12302" max="12302" width="9.28515625" style="171" customWidth="1"/>
    <col min="12303" max="12303" width="6.85546875" style="171" customWidth="1"/>
    <col min="12304" max="12304" width="12.5703125" style="171" customWidth="1"/>
    <col min="12305" max="12305" width="11" style="171" customWidth="1"/>
    <col min="12306" max="12306" width="9.140625" style="171" customWidth="1"/>
    <col min="12307" max="12307" width="8" style="171" customWidth="1"/>
    <col min="12308" max="12308" width="8.5703125" style="171" customWidth="1"/>
    <col min="12309" max="12544" width="12.5703125" style="171"/>
    <col min="12545" max="12545" width="23.5703125" style="171" customWidth="1"/>
    <col min="12546" max="12546" width="9.85546875" style="171" customWidth="1"/>
    <col min="12547" max="12547" width="10.28515625" style="171" customWidth="1"/>
    <col min="12548" max="12548" width="5.42578125" style="171" customWidth="1"/>
    <col min="12549" max="12549" width="15.140625" style="171" customWidth="1"/>
    <col min="12550" max="12550" width="16.42578125" style="171" customWidth="1"/>
    <col min="12551" max="12552" width="15.140625" style="171" customWidth="1"/>
    <col min="12553" max="12553" width="13.5703125" style="171" customWidth="1"/>
    <col min="12554" max="12554" width="14.28515625" style="171" customWidth="1"/>
    <col min="12555" max="12555" width="11.28515625" style="171" customWidth="1"/>
    <col min="12556" max="12556" width="9.28515625" style="171" customWidth="1"/>
    <col min="12557" max="12557" width="9.7109375" style="171" customWidth="1"/>
    <col min="12558" max="12558" width="9.28515625" style="171" customWidth="1"/>
    <col min="12559" max="12559" width="6.85546875" style="171" customWidth="1"/>
    <col min="12560" max="12560" width="12.5703125" style="171" customWidth="1"/>
    <col min="12561" max="12561" width="11" style="171" customWidth="1"/>
    <col min="12562" max="12562" width="9.140625" style="171" customWidth="1"/>
    <col min="12563" max="12563" width="8" style="171" customWidth="1"/>
    <col min="12564" max="12564" width="8.5703125" style="171" customWidth="1"/>
    <col min="12565" max="12800" width="12.5703125" style="171"/>
    <col min="12801" max="12801" width="23.5703125" style="171" customWidth="1"/>
    <col min="12802" max="12802" width="9.85546875" style="171" customWidth="1"/>
    <col min="12803" max="12803" width="10.28515625" style="171" customWidth="1"/>
    <col min="12804" max="12804" width="5.42578125" style="171" customWidth="1"/>
    <col min="12805" max="12805" width="15.140625" style="171" customWidth="1"/>
    <col min="12806" max="12806" width="16.42578125" style="171" customWidth="1"/>
    <col min="12807" max="12808" width="15.140625" style="171" customWidth="1"/>
    <col min="12809" max="12809" width="13.5703125" style="171" customWidth="1"/>
    <col min="12810" max="12810" width="14.28515625" style="171" customWidth="1"/>
    <col min="12811" max="12811" width="11.28515625" style="171" customWidth="1"/>
    <col min="12812" max="12812" width="9.28515625" style="171" customWidth="1"/>
    <col min="12813" max="12813" width="9.7109375" style="171" customWidth="1"/>
    <col min="12814" max="12814" width="9.28515625" style="171" customWidth="1"/>
    <col min="12815" max="12815" width="6.85546875" style="171" customWidth="1"/>
    <col min="12816" max="12816" width="12.5703125" style="171" customWidth="1"/>
    <col min="12817" max="12817" width="11" style="171" customWidth="1"/>
    <col min="12818" max="12818" width="9.140625" style="171" customWidth="1"/>
    <col min="12819" max="12819" width="8" style="171" customWidth="1"/>
    <col min="12820" max="12820" width="8.5703125" style="171" customWidth="1"/>
    <col min="12821" max="13056" width="12.5703125" style="171"/>
    <col min="13057" max="13057" width="23.5703125" style="171" customWidth="1"/>
    <col min="13058" max="13058" width="9.85546875" style="171" customWidth="1"/>
    <col min="13059" max="13059" width="10.28515625" style="171" customWidth="1"/>
    <col min="13060" max="13060" width="5.42578125" style="171" customWidth="1"/>
    <col min="13061" max="13061" width="15.140625" style="171" customWidth="1"/>
    <col min="13062" max="13062" width="16.42578125" style="171" customWidth="1"/>
    <col min="13063" max="13064" width="15.140625" style="171" customWidth="1"/>
    <col min="13065" max="13065" width="13.5703125" style="171" customWidth="1"/>
    <col min="13066" max="13066" width="14.28515625" style="171" customWidth="1"/>
    <col min="13067" max="13067" width="11.28515625" style="171" customWidth="1"/>
    <col min="13068" max="13068" width="9.28515625" style="171" customWidth="1"/>
    <col min="13069" max="13069" width="9.7109375" style="171" customWidth="1"/>
    <col min="13070" max="13070" width="9.28515625" style="171" customWidth="1"/>
    <col min="13071" max="13071" width="6.85546875" style="171" customWidth="1"/>
    <col min="13072" max="13072" width="12.5703125" style="171" customWidth="1"/>
    <col min="13073" max="13073" width="11" style="171" customWidth="1"/>
    <col min="13074" max="13074" width="9.140625" style="171" customWidth="1"/>
    <col min="13075" max="13075" width="8" style="171" customWidth="1"/>
    <col min="13076" max="13076" width="8.5703125" style="171" customWidth="1"/>
    <col min="13077" max="13312" width="12.5703125" style="171"/>
    <col min="13313" max="13313" width="23.5703125" style="171" customWidth="1"/>
    <col min="13314" max="13314" width="9.85546875" style="171" customWidth="1"/>
    <col min="13315" max="13315" width="10.28515625" style="171" customWidth="1"/>
    <col min="13316" max="13316" width="5.42578125" style="171" customWidth="1"/>
    <col min="13317" max="13317" width="15.140625" style="171" customWidth="1"/>
    <col min="13318" max="13318" width="16.42578125" style="171" customWidth="1"/>
    <col min="13319" max="13320" width="15.140625" style="171" customWidth="1"/>
    <col min="13321" max="13321" width="13.5703125" style="171" customWidth="1"/>
    <col min="13322" max="13322" width="14.28515625" style="171" customWidth="1"/>
    <col min="13323" max="13323" width="11.28515625" style="171" customWidth="1"/>
    <col min="13324" max="13324" width="9.28515625" style="171" customWidth="1"/>
    <col min="13325" max="13325" width="9.7109375" style="171" customWidth="1"/>
    <col min="13326" max="13326" width="9.28515625" style="171" customWidth="1"/>
    <col min="13327" max="13327" width="6.85546875" style="171" customWidth="1"/>
    <col min="13328" max="13328" width="12.5703125" style="171" customWidth="1"/>
    <col min="13329" max="13329" width="11" style="171" customWidth="1"/>
    <col min="13330" max="13330" width="9.140625" style="171" customWidth="1"/>
    <col min="13331" max="13331" width="8" style="171" customWidth="1"/>
    <col min="13332" max="13332" width="8.5703125" style="171" customWidth="1"/>
    <col min="13333" max="13568" width="12.5703125" style="171"/>
    <col min="13569" max="13569" width="23.5703125" style="171" customWidth="1"/>
    <col min="13570" max="13570" width="9.85546875" style="171" customWidth="1"/>
    <col min="13571" max="13571" width="10.28515625" style="171" customWidth="1"/>
    <col min="13572" max="13572" width="5.42578125" style="171" customWidth="1"/>
    <col min="13573" max="13573" width="15.140625" style="171" customWidth="1"/>
    <col min="13574" max="13574" width="16.42578125" style="171" customWidth="1"/>
    <col min="13575" max="13576" width="15.140625" style="171" customWidth="1"/>
    <col min="13577" max="13577" width="13.5703125" style="171" customWidth="1"/>
    <col min="13578" max="13578" width="14.28515625" style="171" customWidth="1"/>
    <col min="13579" max="13579" width="11.28515625" style="171" customWidth="1"/>
    <col min="13580" max="13580" width="9.28515625" style="171" customWidth="1"/>
    <col min="13581" max="13581" width="9.7109375" style="171" customWidth="1"/>
    <col min="13582" max="13582" width="9.28515625" style="171" customWidth="1"/>
    <col min="13583" max="13583" width="6.85546875" style="171" customWidth="1"/>
    <col min="13584" max="13584" width="12.5703125" style="171" customWidth="1"/>
    <col min="13585" max="13585" width="11" style="171" customWidth="1"/>
    <col min="13586" max="13586" width="9.140625" style="171" customWidth="1"/>
    <col min="13587" max="13587" width="8" style="171" customWidth="1"/>
    <col min="13588" max="13588" width="8.5703125" style="171" customWidth="1"/>
    <col min="13589" max="13824" width="12.5703125" style="171"/>
    <col min="13825" max="13825" width="23.5703125" style="171" customWidth="1"/>
    <col min="13826" max="13826" width="9.85546875" style="171" customWidth="1"/>
    <col min="13827" max="13827" width="10.28515625" style="171" customWidth="1"/>
    <col min="13828" max="13828" width="5.42578125" style="171" customWidth="1"/>
    <col min="13829" max="13829" width="15.140625" style="171" customWidth="1"/>
    <col min="13830" max="13830" width="16.42578125" style="171" customWidth="1"/>
    <col min="13831" max="13832" width="15.140625" style="171" customWidth="1"/>
    <col min="13833" max="13833" width="13.5703125" style="171" customWidth="1"/>
    <col min="13834" max="13834" width="14.28515625" style="171" customWidth="1"/>
    <col min="13835" max="13835" width="11.28515625" style="171" customWidth="1"/>
    <col min="13836" max="13836" width="9.28515625" style="171" customWidth="1"/>
    <col min="13837" max="13837" width="9.7109375" style="171" customWidth="1"/>
    <col min="13838" max="13838" width="9.28515625" style="171" customWidth="1"/>
    <col min="13839" max="13839" width="6.85546875" style="171" customWidth="1"/>
    <col min="13840" max="13840" width="12.5703125" style="171" customWidth="1"/>
    <col min="13841" max="13841" width="11" style="171" customWidth="1"/>
    <col min="13842" max="13842" width="9.140625" style="171" customWidth="1"/>
    <col min="13843" max="13843" width="8" style="171" customWidth="1"/>
    <col min="13844" max="13844" width="8.5703125" style="171" customWidth="1"/>
    <col min="13845" max="14080" width="12.5703125" style="171"/>
    <col min="14081" max="14081" width="23.5703125" style="171" customWidth="1"/>
    <col min="14082" max="14082" width="9.85546875" style="171" customWidth="1"/>
    <col min="14083" max="14083" width="10.28515625" style="171" customWidth="1"/>
    <col min="14084" max="14084" width="5.42578125" style="171" customWidth="1"/>
    <col min="14085" max="14085" width="15.140625" style="171" customWidth="1"/>
    <col min="14086" max="14086" width="16.42578125" style="171" customWidth="1"/>
    <col min="14087" max="14088" width="15.140625" style="171" customWidth="1"/>
    <col min="14089" max="14089" width="13.5703125" style="171" customWidth="1"/>
    <col min="14090" max="14090" width="14.28515625" style="171" customWidth="1"/>
    <col min="14091" max="14091" width="11.28515625" style="171" customWidth="1"/>
    <col min="14092" max="14092" width="9.28515625" style="171" customWidth="1"/>
    <col min="14093" max="14093" width="9.7109375" style="171" customWidth="1"/>
    <col min="14094" max="14094" width="9.28515625" style="171" customWidth="1"/>
    <col min="14095" max="14095" width="6.85546875" style="171" customWidth="1"/>
    <col min="14096" max="14096" width="12.5703125" style="171" customWidth="1"/>
    <col min="14097" max="14097" width="11" style="171" customWidth="1"/>
    <col min="14098" max="14098" width="9.140625" style="171" customWidth="1"/>
    <col min="14099" max="14099" width="8" style="171" customWidth="1"/>
    <col min="14100" max="14100" width="8.5703125" style="171" customWidth="1"/>
    <col min="14101" max="14336" width="12.5703125" style="171"/>
    <col min="14337" max="14337" width="23.5703125" style="171" customWidth="1"/>
    <col min="14338" max="14338" width="9.85546875" style="171" customWidth="1"/>
    <col min="14339" max="14339" width="10.28515625" style="171" customWidth="1"/>
    <col min="14340" max="14340" width="5.42578125" style="171" customWidth="1"/>
    <col min="14341" max="14341" width="15.140625" style="171" customWidth="1"/>
    <col min="14342" max="14342" width="16.42578125" style="171" customWidth="1"/>
    <col min="14343" max="14344" width="15.140625" style="171" customWidth="1"/>
    <col min="14345" max="14345" width="13.5703125" style="171" customWidth="1"/>
    <col min="14346" max="14346" width="14.28515625" style="171" customWidth="1"/>
    <col min="14347" max="14347" width="11.28515625" style="171" customWidth="1"/>
    <col min="14348" max="14348" width="9.28515625" style="171" customWidth="1"/>
    <col min="14349" max="14349" width="9.7109375" style="171" customWidth="1"/>
    <col min="14350" max="14350" width="9.28515625" style="171" customWidth="1"/>
    <col min="14351" max="14351" width="6.85546875" style="171" customWidth="1"/>
    <col min="14352" max="14352" width="12.5703125" style="171" customWidth="1"/>
    <col min="14353" max="14353" width="11" style="171" customWidth="1"/>
    <col min="14354" max="14354" width="9.140625" style="171" customWidth="1"/>
    <col min="14355" max="14355" width="8" style="171" customWidth="1"/>
    <col min="14356" max="14356" width="8.5703125" style="171" customWidth="1"/>
    <col min="14357" max="14592" width="12.5703125" style="171"/>
    <col min="14593" max="14593" width="23.5703125" style="171" customWidth="1"/>
    <col min="14594" max="14594" width="9.85546875" style="171" customWidth="1"/>
    <col min="14595" max="14595" width="10.28515625" style="171" customWidth="1"/>
    <col min="14596" max="14596" width="5.42578125" style="171" customWidth="1"/>
    <col min="14597" max="14597" width="15.140625" style="171" customWidth="1"/>
    <col min="14598" max="14598" width="16.42578125" style="171" customWidth="1"/>
    <col min="14599" max="14600" width="15.140625" style="171" customWidth="1"/>
    <col min="14601" max="14601" width="13.5703125" style="171" customWidth="1"/>
    <col min="14602" max="14602" width="14.28515625" style="171" customWidth="1"/>
    <col min="14603" max="14603" width="11.28515625" style="171" customWidth="1"/>
    <col min="14604" max="14604" width="9.28515625" style="171" customWidth="1"/>
    <col min="14605" max="14605" width="9.7109375" style="171" customWidth="1"/>
    <col min="14606" max="14606" width="9.28515625" style="171" customWidth="1"/>
    <col min="14607" max="14607" width="6.85546875" style="171" customWidth="1"/>
    <col min="14608" max="14608" width="12.5703125" style="171" customWidth="1"/>
    <col min="14609" max="14609" width="11" style="171" customWidth="1"/>
    <col min="14610" max="14610" width="9.140625" style="171" customWidth="1"/>
    <col min="14611" max="14611" width="8" style="171" customWidth="1"/>
    <col min="14612" max="14612" width="8.5703125" style="171" customWidth="1"/>
    <col min="14613" max="14848" width="12.5703125" style="171"/>
    <col min="14849" max="14849" width="23.5703125" style="171" customWidth="1"/>
    <col min="14850" max="14850" width="9.85546875" style="171" customWidth="1"/>
    <col min="14851" max="14851" width="10.28515625" style="171" customWidth="1"/>
    <col min="14852" max="14852" width="5.42578125" style="171" customWidth="1"/>
    <col min="14853" max="14853" width="15.140625" style="171" customWidth="1"/>
    <col min="14854" max="14854" width="16.42578125" style="171" customWidth="1"/>
    <col min="14855" max="14856" width="15.140625" style="171" customWidth="1"/>
    <col min="14857" max="14857" width="13.5703125" style="171" customWidth="1"/>
    <col min="14858" max="14858" width="14.28515625" style="171" customWidth="1"/>
    <col min="14859" max="14859" width="11.28515625" style="171" customWidth="1"/>
    <col min="14860" max="14860" width="9.28515625" style="171" customWidth="1"/>
    <col min="14861" max="14861" width="9.7109375" style="171" customWidth="1"/>
    <col min="14862" max="14862" width="9.28515625" style="171" customWidth="1"/>
    <col min="14863" max="14863" width="6.85546875" style="171" customWidth="1"/>
    <col min="14864" max="14864" width="12.5703125" style="171" customWidth="1"/>
    <col min="14865" max="14865" width="11" style="171" customWidth="1"/>
    <col min="14866" max="14866" width="9.140625" style="171" customWidth="1"/>
    <col min="14867" max="14867" width="8" style="171" customWidth="1"/>
    <col min="14868" max="14868" width="8.5703125" style="171" customWidth="1"/>
    <col min="14869" max="15104" width="12.5703125" style="171"/>
    <col min="15105" max="15105" width="23.5703125" style="171" customWidth="1"/>
    <col min="15106" max="15106" width="9.85546875" style="171" customWidth="1"/>
    <col min="15107" max="15107" width="10.28515625" style="171" customWidth="1"/>
    <col min="15108" max="15108" width="5.42578125" style="171" customWidth="1"/>
    <col min="15109" max="15109" width="15.140625" style="171" customWidth="1"/>
    <col min="15110" max="15110" width="16.42578125" style="171" customWidth="1"/>
    <col min="15111" max="15112" width="15.140625" style="171" customWidth="1"/>
    <col min="15113" max="15113" width="13.5703125" style="171" customWidth="1"/>
    <col min="15114" max="15114" width="14.28515625" style="171" customWidth="1"/>
    <col min="15115" max="15115" width="11.28515625" style="171" customWidth="1"/>
    <col min="15116" max="15116" width="9.28515625" style="171" customWidth="1"/>
    <col min="15117" max="15117" width="9.7109375" style="171" customWidth="1"/>
    <col min="15118" max="15118" width="9.28515625" style="171" customWidth="1"/>
    <col min="15119" max="15119" width="6.85546875" style="171" customWidth="1"/>
    <col min="15120" max="15120" width="12.5703125" style="171" customWidth="1"/>
    <col min="15121" max="15121" width="11" style="171" customWidth="1"/>
    <col min="15122" max="15122" width="9.140625" style="171" customWidth="1"/>
    <col min="15123" max="15123" width="8" style="171" customWidth="1"/>
    <col min="15124" max="15124" width="8.5703125" style="171" customWidth="1"/>
    <col min="15125" max="15360" width="12.5703125" style="171"/>
    <col min="15361" max="15361" width="23.5703125" style="171" customWidth="1"/>
    <col min="15362" max="15362" width="9.85546875" style="171" customWidth="1"/>
    <col min="15363" max="15363" width="10.28515625" style="171" customWidth="1"/>
    <col min="15364" max="15364" width="5.42578125" style="171" customWidth="1"/>
    <col min="15365" max="15365" width="15.140625" style="171" customWidth="1"/>
    <col min="15366" max="15366" width="16.42578125" style="171" customWidth="1"/>
    <col min="15367" max="15368" width="15.140625" style="171" customWidth="1"/>
    <col min="15369" max="15369" width="13.5703125" style="171" customWidth="1"/>
    <col min="15370" max="15370" width="14.28515625" style="171" customWidth="1"/>
    <col min="15371" max="15371" width="11.28515625" style="171" customWidth="1"/>
    <col min="15372" max="15372" width="9.28515625" style="171" customWidth="1"/>
    <col min="15373" max="15373" width="9.7109375" style="171" customWidth="1"/>
    <col min="15374" max="15374" width="9.28515625" style="171" customWidth="1"/>
    <col min="15375" max="15375" width="6.85546875" style="171" customWidth="1"/>
    <col min="15376" max="15376" width="12.5703125" style="171" customWidth="1"/>
    <col min="15377" max="15377" width="11" style="171" customWidth="1"/>
    <col min="15378" max="15378" width="9.140625" style="171" customWidth="1"/>
    <col min="15379" max="15379" width="8" style="171" customWidth="1"/>
    <col min="15380" max="15380" width="8.5703125" style="171" customWidth="1"/>
    <col min="15381" max="15616" width="12.5703125" style="171"/>
    <col min="15617" max="15617" width="23.5703125" style="171" customWidth="1"/>
    <col min="15618" max="15618" width="9.85546875" style="171" customWidth="1"/>
    <col min="15619" max="15619" width="10.28515625" style="171" customWidth="1"/>
    <col min="15620" max="15620" width="5.42578125" style="171" customWidth="1"/>
    <col min="15621" max="15621" width="15.140625" style="171" customWidth="1"/>
    <col min="15622" max="15622" width="16.42578125" style="171" customWidth="1"/>
    <col min="15623" max="15624" width="15.140625" style="171" customWidth="1"/>
    <col min="15625" max="15625" width="13.5703125" style="171" customWidth="1"/>
    <col min="15626" max="15626" width="14.28515625" style="171" customWidth="1"/>
    <col min="15627" max="15627" width="11.28515625" style="171" customWidth="1"/>
    <col min="15628" max="15628" width="9.28515625" style="171" customWidth="1"/>
    <col min="15629" max="15629" width="9.7109375" style="171" customWidth="1"/>
    <col min="15630" max="15630" width="9.28515625" style="171" customWidth="1"/>
    <col min="15631" max="15631" width="6.85546875" style="171" customWidth="1"/>
    <col min="15632" max="15632" width="12.5703125" style="171" customWidth="1"/>
    <col min="15633" max="15633" width="11" style="171" customWidth="1"/>
    <col min="15634" max="15634" width="9.140625" style="171" customWidth="1"/>
    <col min="15635" max="15635" width="8" style="171" customWidth="1"/>
    <col min="15636" max="15636" width="8.5703125" style="171" customWidth="1"/>
    <col min="15637" max="15872" width="12.5703125" style="171"/>
    <col min="15873" max="15873" width="23.5703125" style="171" customWidth="1"/>
    <col min="15874" max="15874" width="9.85546875" style="171" customWidth="1"/>
    <col min="15875" max="15875" width="10.28515625" style="171" customWidth="1"/>
    <col min="15876" max="15876" width="5.42578125" style="171" customWidth="1"/>
    <col min="15877" max="15877" width="15.140625" style="171" customWidth="1"/>
    <col min="15878" max="15878" width="16.42578125" style="171" customWidth="1"/>
    <col min="15879" max="15880" width="15.140625" style="171" customWidth="1"/>
    <col min="15881" max="15881" width="13.5703125" style="171" customWidth="1"/>
    <col min="15882" max="15882" width="14.28515625" style="171" customWidth="1"/>
    <col min="15883" max="15883" width="11.28515625" style="171" customWidth="1"/>
    <col min="15884" max="15884" width="9.28515625" style="171" customWidth="1"/>
    <col min="15885" max="15885" width="9.7109375" style="171" customWidth="1"/>
    <col min="15886" max="15886" width="9.28515625" style="171" customWidth="1"/>
    <col min="15887" max="15887" width="6.85546875" style="171" customWidth="1"/>
    <col min="15888" max="15888" width="12.5703125" style="171" customWidth="1"/>
    <col min="15889" max="15889" width="11" style="171" customWidth="1"/>
    <col min="15890" max="15890" width="9.140625" style="171" customWidth="1"/>
    <col min="15891" max="15891" width="8" style="171" customWidth="1"/>
    <col min="15892" max="15892" width="8.5703125" style="171" customWidth="1"/>
    <col min="15893" max="16128" width="12.5703125" style="171"/>
    <col min="16129" max="16129" width="23.5703125" style="171" customWidth="1"/>
    <col min="16130" max="16130" width="9.85546875" style="171" customWidth="1"/>
    <col min="16131" max="16131" width="10.28515625" style="171" customWidth="1"/>
    <col min="16132" max="16132" width="5.42578125" style="171" customWidth="1"/>
    <col min="16133" max="16133" width="15.140625" style="171" customWidth="1"/>
    <col min="16134" max="16134" width="16.42578125" style="171" customWidth="1"/>
    <col min="16135" max="16136" width="15.140625" style="171" customWidth="1"/>
    <col min="16137" max="16137" width="13.5703125" style="171" customWidth="1"/>
    <col min="16138" max="16138" width="14.28515625" style="171" customWidth="1"/>
    <col min="16139" max="16139" width="11.28515625" style="171" customWidth="1"/>
    <col min="16140" max="16140" width="9.28515625" style="171" customWidth="1"/>
    <col min="16141" max="16141" width="9.7109375" style="171" customWidth="1"/>
    <col min="16142" max="16142" width="9.28515625" style="171" customWidth="1"/>
    <col min="16143" max="16143" width="6.85546875" style="171" customWidth="1"/>
    <col min="16144" max="16144" width="12.5703125" style="171" customWidth="1"/>
    <col min="16145" max="16145" width="11" style="171" customWidth="1"/>
    <col min="16146" max="16146" width="9.140625" style="171" customWidth="1"/>
    <col min="16147" max="16147" width="8" style="171" customWidth="1"/>
    <col min="16148" max="16148" width="8.5703125" style="171" customWidth="1"/>
    <col min="16149" max="16384" width="12.5703125" style="171"/>
  </cols>
  <sheetData>
    <row r="1" spans="1:19" s="338" customFormat="1" ht="29.25" customHeight="1">
      <c r="A1" s="333"/>
      <c r="B1" s="334"/>
      <c r="C1" s="334"/>
      <c r="D1" s="334"/>
      <c r="E1" s="334"/>
      <c r="F1" s="335"/>
      <c r="G1" s="336"/>
      <c r="H1" s="603"/>
      <c r="I1" s="603"/>
      <c r="J1" s="337"/>
      <c r="K1" s="336"/>
      <c r="L1" s="336"/>
      <c r="M1" s="336"/>
      <c r="N1" s="336"/>
      <c r="O1" s="336"/>
      <c r="P1" s="336"/>
      <c r="Q1" s="336"/>
      <c r="R1" s="336"/>
    </row>
    <row r="2" spans="1:19" s="339" customFormat="1" ht="12.75">
      <c r="A2" s="604" t="s">
        <v>255</v>
      </c>
      <c r="B2" s="604"/>
      <c r="C2" s="604"/>
      <c r="D2" s="604"/>
      <c r="E2" s="604"/>
      <c r="F2" s="604"/>
      <c r="G2" s="604"/>
      <c r="H2" s="604"/>
      <c r="I2" s="604"/>
      <c r="J2" s="604"/>
      <c r="K2" s="604"/>
      <c r="L2" s="604"/>
      <c r="M2" s="604"/>
      <c r="N2" s="604"/>
      <c r="O2" s="604"/>
      <c r="P2" s="604"/>
      <c r="Q2" s="604"/>
      <c r="R2" s="604"/>
    </row>
    <row r="3" spans="1:19" s="339" customFormat="1" ht="12.75">
      <c r="A3" s="602" t="s">
        <v>394</v>
      </c>
      <c r="B3" s="602"/>
      <c r="C3" s="602"/>
      <c r="D3" s="602"/>
      <c r="E3" s="602"/>
      <c r="F3" s="602"/>
      <c r="G3" s="602"/>
      <c r="H3" s="602"/>
      <c r="I3" s="602"/>
      <c r="J3" s="602"/>
      <c r="K3" s="602"/>
      <c r="L3" s="602"/>
      <c r="M3" s="602"/>
      <c r="N3" s="602"/>
      <c r="O3" s="602"/>
      <c r="P3" s="602"/>
      <c r="Q3" s="602"/>
      <c r="R3" s="602"/>
    </row>
    <row r="4" spans="1:19" s="339" customFormat="1">
      <c r="A4" s="340"/>
      <c r="B4" s="341"/>
      <c r="C4" s="341"/>
      <c r="D4" s="341"/>
      <c r="E4" s="341"/>
      <c r="F4" s="341"/>
      <c r="G4" s="341"/>
      <c r="H4" s="341"/>
      <c r="I4" s="341"/>
      <c r="J4" s="341"/>
      <c r="K4" s="341"/>
      <c r="L4" s="341"/>
      <c r="M4" s="341"/>
      <c r="N4" s="341"/>
      <c r="O4" s="341"/>
      <c r="P4" s="341"/>
      <c r="Q4" s="341"/>
      <c r="R4" s="341"/>
    </row>
    <row r="5" spans="1:19" s="348" customFormat="1" ht="12.75">
      <c r="A5" s="342" t="s">
        <v>256</v>
      </c>
      <c r="B5" s="321"/>
      <c r="C5" s="343"/>
      <c r="D5" s="343"/>
      <c r="E5" s="343"/>
      <c r="F5" s="344"/>
      <c r="G5" s="345"/>
      <c r="H5" s="345"/>
      <c r="I5" s="346"/>
      <c r="J5" s="347"/>
      <c r="K5" s="343"/>
      <c r="L5" s="343"/>
      <c r="M5" s="343"/>
      <c r="Q5" s="349"/>
    </row>
    <row r="6" spans="1:19" s="339" customFormat="1">
      <c r="A6" s="350" t="s">
        <v>257</v>
      </c>
      <c r="B6" s="351" t="s">
        <v>258</v>
      </c>
      <c r="C6" s="350" t="s">
        <v>259</v>
      </c>
      <c r="D6" s="351" t="s">
        <v>260</v>
      </c>
      <c r="E6" s="352" t="s">
        <v>261</v>
      </c>
      <c r="F6" s="353"/>
      <c r="G6" s="354"/>
      <c r="H6" s="355" t="s">
        <v>262</v>
      </c>
      <c r="I6" s="356" t="s">
        <v>263</v>
      </c>
      <c r="J6" s="357" t="s">
        <v>264</v>
      </c>
      <c r="K6" s="358" t="s">
        <v>265</v>
      </c>
      <c r="L6" s="354"/>
      <c r="M6" s="354"/>
      <c r="N6" s="359"/>
      <c r="O6" s="360" t="s">
        <v>266</v>
      </c>
      <c r="P6" s="361" t="s">
        <v>267</v>
      </c>
      <c r="Q6" s="362"/>
      <c r="R6" s="350" t="s">
        <v>268</v>
      </c>
      <c r="S6" s="363"/>
    </row>
    <row r="7" spans="1:19" s="339" customFormat="1">
      <c r="A7" s="364" t="s">
        <v>269</v>
      </c>
      <c r="B7" s="365" t="s">
        <v>270</v>
      </c>
      <c r="C7" s="366" t="s">
        <v>271</v>
      </c>
      <c r="D7" s="365" t="s">
        <v>272</v>
      </c>
      <c r="E7" s="367" t="s">
        <v>269</v>
      </c>
      <c r="F7" s="350" t="s">
        <v>269</v>
      </c>
      <c r="G7" s="368" t="s">
        <v>269</v>
      </c>
      <c r="H7" s="369" t="s">
        <v>273</v>
      </c>
      <c r="I7" s="370" t="s">
        <v>274</v>
      </c>
      <c r="J7" s="371" t="s">
        <v>275</v>
      </c>
      <c r="K7" s="372" t="s">
        <v>276</v>
      </c>
      <c r="L7" s="350" t="s">
        <v>277</v>
      </c>
      <c r="M7" s="351" t="s">
        <v>278</v>
      </c>
      <c r="N7" s="350" t="s">
        <v>276</v>
      </c>
      <c r="O7" s="373" t="s">
        <v>271</v>
      </c>
      <c r="P7" s="374" t="s">
        <v>279</v>
      </c>
      <c r="Q7" s="375"/>
      <c r="R7" s="364" t="s">
        <v>280</v>
      </c>
      <c r="S7" s="363"/>
    </row>
    <row r="8" spans="1:19" s="339" customFormat="1">
      <c r="A8" s="366" t="s">
        <v>281</v>
      </c>
      <c r="B8" s="365"/>
      <c r="C8" s="366" t="s">
        <v>282</v>
      </c>
      <c r="D8" s="365"/>
      <c r="E8" s="376" t="s">
        <v>283</v>
      </c>
      <c r="F8" s="364" t="s">
        <v>284</v>
      </c>
      <c r="G8" s="377" t="s">
        <v>285</v>
      </c>
      <c r="H8" s="369" t="s">
        <v>286</v>
      </c>
      <c r="I8" s="370" t="s">
        <v>287</v>
      </c>
      <c r="J8" s="371" t="s">
        <v>287</v>
      </c>
      <c r="K8" s="378" t="s">
        <v>288</v>
      </c>
      <c r="L8" s="364" t="s">
        <v>288</v>
      </c>
      <c r="M8" s="379" t="s">
        <v>288</v>
      </c>
      <c r="N8" s="364" t="s">
        <v>288</v>
      </c>
      <c r="O8" s="380" t="s">
        <v>289</v>
      </c>
      <c r="P8" s="350" t="s">
        <v>271</v>
      </c>
      <c r="Q8" s="350" t="s">
        <v>269</v>
      </c>
      <c r="R8" s="377" t="s">
        <v>145</v>
      </c>
      <c r="S8" s="363"/>
    </row>
    <row r="9" spans="1:19" s="339" customFormat="1">
      <c r="A9" s="366" t="s">
        <v>290</v>
      </c>
      <c r="B9" s="381"/>
      <c r="C9" s="366"/>
      <c r="D9" s="365"/>
      <c r="E9" s="376" t="s">
        <v>291</v>
      </c>
      <c r="F9" s="364" t="s">
        <v>292</v>
      </c>
      <c r="G9" s="377" t="s">
        <v>293</v>
      </c>
      <c r="H9" s="369" t="s">
        <v>294</v>
      </c>
      <c r="I9" s="370" t="s">
        <v>295</v>
      </c>
      <c r="J9" s="382" t="s">
        <v>295</v>
      </c>
      <c r="K9" s="378" t="s">
        <v>296</v>
      </c>
      <c r="L9" s="364" t="s">
        <v>297</v>
      </c>
      <c r="M9" s="379" t="s">
        <v>297</v>
      </c>
      <c r="N9" s="364" t="s">
        <v>297</v>
      </c>
      <c r="O9" s="380"/>
      <c r="P9" s="383" t="s">
        <v>284</v>
      </c>
      <c r="Q9" s="384" t="s">
        <v>285</v>
      </c>
      <c r="R9" s="377" t="s">
        <v>298</v>
      </c>
      <c r="S9" s="363"/>
    </row>
    <row r="10" spans="1:19" s="339" customFormat="1">
      <c r="A10" s="366" t="s">
        <v>269</v>
      </c>
      <c r="B10" s="365"/>
      <c r="C10" s="366"/>
      <c r="D10" s="385"/>
      <c r="E10" s="376" t="s">
        <v>299</v>
      </c>
      <c r="F10" s="364" t="s">
        <v>300</v>
      </c>
      <c r="G10" s="377"/>
      <c r="H10" s="369"/>
      <c r="I10" s="370"/>
      <c r="J10" s="382"/>
      <c r="K10" s="378" t="s">
        <v>301</v>
      </c>
      <c r="L10" s="364" t="s">
        <v>302</v>
      </c>
      <c r="M10" s="379" t="s">
        <v>302</v>
      </c>
      <c r="N10" s="364" t="s">
        <v>302</v>
      </c>
      <c r="O10" s="380"/>
      <c r="P10" s="383" t="s">
        <v>303</v>
      </c>
      <c r="Q10" s="364" t="s">
        <v>302</v>
      </c>
      <c r="R10" s="377" t="s">
        <v>304</v>
      </c>
      <c r="S10" s="363"/>
    </row>
    <row r="11" spans="1:19" s="339" customFormat="1" ht="15.75" customHeight="1">
      <c r="A11" s="366" t="s">
        <v>282</v>
      </c>
      <c r="B11" s="365"/>
      <c r="C11" s="366"/>
      <c r="D11" s="385"/>
      <c r="E11" s="376"/>
      <c r="F11" s="364" t="s">
        <v>293</v>
      </c>
      <c r="G11" s="377"/>
      <c r="H11" s="369"/>
      <c r="I11" s="370"/>
      <c r="J11" s="382"/>
      <c r="K11" s="378" t="s">
        <v>305</v>
      </c>
      <c r="L11" s="364"/>
      <c r="M11" s="379"/>
      <c r="N11" s="364"/>
      <c r="O11" s="380"/>
      <c r="P11" s="364" t="s">
        <v>306</v>
      </c>
      <c r="Q11" s="366"/>
      <c r="R11" s="377"/>
      <c r="S11" s="363"/>
    </row>
    <row r="12" spans="1:19" s="339" customFormat="1">
      <c r="A12" s="386"/>
      <c r="B12" s="387"/>
      <c r="C12" s="386"/>
      <c r="D12" s="388"/>
      <c r="E12" s="389"/>
      <c r="F12" s="390"/>
      <c r="G12" s="391"/>
      <c r="H12" s="392"/>
      <c r="I12" s="393"/>
      <c r="J12" s="394"/>
      <c r="K12" s="395" t="s">
        <v>302</v>
      </c>
      <c r="L12" s="396"/>
      <c r="M12" s="397"/>
      <c r="N12" s="396"/>
      <c r="O12" s="398"/>
      <c r="P12" s="399" t="s">
        <v>302</v>
      </c>
      <c r="Q12" s="386"/>
      <c r="R12" s="391"/>
      <c r="S12" s="363"/>
    </row>
    <row r="13" spans="1:19" s="222" customFormat="1" ht="14.25" customHeight="1">
      <c r="A13" s="325" t="s">
        <v>307</v>
      </c>
      <c r="B13" s="134"/>
      <c r="C13" s="135">
        <v>43128</v>
      </c>
      <c r="D13" s="136">
        <v>1096</v>
      </c>
      <c r="E13" s="137">
        <f>E14+E16+E15+E17+E18</f>
        <v>550000000</v>
      </c>
      <c r="F13" s="137">
        <f>F14+F16+F15+F17+F18</f>
        <v>993500000</v>
      </c>
      <c r="G13" s="137">
        <f>G14+G16+G15+G17+G18</f>
        <v>426500000</v>
      </c>
      <c r="H13" s="137"/>
      <c r="I13" s="138"/>
      <c r="J13" s="139"/>
      <c r="K13" s="140"/>
      <c r="L13" s="140"/>
      <c r="M13" s="140"/>
      <c r="N13" s="141"/>
      <c r="O13" s="142">
        <v>1.0999999999999999E-2</v>
      </c>
      <c r="P13" s="143"/>
      <c r="Q13" s="142"/>
      <c r="R13" s="137"/>
    </row>
    <row r="14" spans="1:19" s="338" customFormat="1" ht="14.25" customHeight="1">
      <c r="A14" s="400" t="s">
        <v>308</v>
      </c>
      <c r="B14" s="401">
        <v>42032</v>
      </c>
      <c r="C14" s="401">
        <v>43128</v>
      </c>
      <c r="D14" s="402"/>
      <c r="E14" s="403">
        <v>50000000</v>
      </c>
      <c r="F14" s="404">
        <v>219800000</v>
      </c>
      <c r="G14" s="403">
        <v>50000000</v>
      </c>
      <c r="H14" s="403">
        <v>50609699.990000002</v>
      </c>
      <c r="I14" s="403">
        <v>0</v>
      </c>
      <c r="J14" s="405">
        <v>609699.99</v>
      </c>
      <c r="K14" s="404">
        <v>100.82</v>
      </c>
      <c r="L14" s="404">
        <v>101.07</v>
      </c>
      <c r="M14" s="404">
        <v>101.33</v>
      </c>
      <c r="N14" s="404">
        <v>101.22</v>
      </c>
      <c r="O14" s="406">
        <v>1.0999999999999999E-2</v>
      </c>
      <c r="P14" s="406">
        <v>8.2000000000000007E-3</v>
      </c>
      <c r="Q14" s="406">
        <v>6.8999999999999999E-3</v>
      </c>
      <c r="R14" s="403">
        <v>0.01</v>
      </c>
    </row>
    <row r="15" spans="1:19" s="338" customFormat="1" ht="14.25" customHeight="1">
      <c r="A15" s="400" t="s">
        <v>309</v>
      </c>
      <c r="B15" s="401">
        <v>42151</v>
      </c>
      <c r="C15" s="401">
        <v>43128</v>
      </c>
      <c r="D15" s="402"/>
      <c r="E15" s="403">
        <v>50000000</v>
      </c>
      <c r="F15" s="404">
        <v>125400000</v>
      </c>
      <c r="G15" s="403">
        <v>50000000</v>
      </c>
      <c r="H15" s="403">
        <v>50730770</v>
      </c>
      <c r="I15" s="403">
        <v>0</v>
      </c>
      <c r="J15" s="404">
        <v>550770</v>
      </c>
      <c r="K15" s="404">
        <v>100.81</v>
      </c>
      <c r="L15" s="404">
        <v>100.9</v>
      </c>
      <c r="M15" s="404">
        <v>101.24</v>
      </c>
      <c r="N15" s="404">
        <v>101.1</v>
      </c>
      <c r="O15" s="406">
        <v>1.0999999999999999E-2</v>
      </c>
      <c r="P15" s="406">
        <v>7.9000000000000008E-3</v>
      </c>
      <c r="Q15" s="406">
        <v>6.7999999999999996E-3</v>
      </c>
      <c r="R15" s="403">
        <v>0.01</v>
      </c>
    </row>
    <row r="16" spans="1:19" s="338" customFormat="1" ht="14.25" customHeight="1">
      <c r="A16" s="400" t="s">
        <v>310</v>
      </c>
      <c r="B16" s="401">
        <v>42256</v>
      </c>
      <c r="C16" s="401">
        <v>43128</v>
      </c>
      <c r="D16" s="402"/>
      <c r="E16" s="403">
        <v>150000000</v>
      </c>
      <c r="F16" s="404">
        <v>323000000</v>
      </c>
      <c r="G16" s="403">
        <v>150000000</v>
      </c>
      <c r="H16" s="403">
        <v>152366275</v>
      </c>
      <c r="I16" s="403">
        <v>0</v>
      </c>
      <c r="J16" s="404">
        <v>2171275</v>
      </c>
      <c r="K16" s="404">
        <v>101.28</v>
      </c>
      <c r="L16" s="404">
        <v>101.31</v>
      </c>
      <c r="M16" s="404">
        <v>101.56</v>
      </c>
      <c r="N16" s="404">
        <v>101.45</v>
      </c>
      <c r="O16" s="406">
        <v>1.0999999999999999E-2</v>
      </c>
      <c r="P16" s="406">
        <v>5.5999999999999999E-3</v>
      </c>
      <c r="Q16" s="406">
        <v>4.8999999999999998E-3</v>
      </c>
      <c r="R16" s="403">
        <v>0.01</v>
      </c>
    </row>
    <row r="17" spans="1:18" s="338" customFormat="1" ht="14.25" customHeight="1">
      <c r="A17" s="400" t="s">
        <v>311</v>
      </c>
      <c r="B17" s="401">
        <v>42305</v>
      </c>
      <c r="C17" s="401">
        <v>43128</v>
      </c>
      <c r="D17" s="402"/>
      <c r="E17" s="403">
        <v>150000000</v>
      </c>
      <c r="F17" s="404">
        <v>163750000</v>
      </c>
      <c r="G17" s="403">
        <v>150000000</v>
      </c>
      <c r="H17" s="403">
        <v>152542935</v>
      </c>
      <c r="I17" s="403">
        <v>0</v>
      </c>
      <c r="J17" s="404">
        <v>2122935</v>
      </c>
      <c r="K17" s="404">
        <v>101.37</v>
      </c>
      <c r="L17" s="404">
        <v>101.11</v>
      </c>
      <c r="M17" s="404">
        <v>101.57</v>
      </c>
      <c r="N17" s="404">
        <v>101.42</v>
      </c>
      <c r="O17" s="406">
        <v>1.0999999999999999E-2</v>
      </c>
      <c r="P17" s="406">
        <v>4.8999999999999998E-3</v>
      </c>
      <c r="Q17" s="406">
        <v>4.7000000000000002E-3</v>
      </c>
      <c r="R17" s="403">
        <v>0.01</v>
      </c>
    </row>
    <row r="18" spans="1:18" s="338" customFormat="1" ht="14.25" customHeight="1">
      <c r="A18" s="400" t="s">
        <v>312</v>
      </c>
      <c r="B18" s="407">
        <v>42333</v>
      </c>
      <c r="C18" s="401">
        <v>43128</v>
      </c>
      <c r="D18" s="408"/>
      <c r="E18" s="403">
        <v>150000000</v>
      </c>
      <c r="F18" s="409">
        <v>161550000</v>
      </c>
      <c r="G18" s="403">
        <v>26500000</v>
      </c>
      <c r="H18" s="410">
        <v>26942900</v>
      </c>
      <c r="I18" s="410">
        <v>0</v>
      </c>
      <c r="J18" s="409">
        <v>347500</v>
      </c>
      <c r="K18" s="409">
        <v>101.13</v>
      </c>
      <c r="L18" s="409">
        <v>101.26</v>
      </c>
      <c r="M18" s="409">
        <v>101.4</v>
      </c>
      <c r="N18" s="409">
        <v>101.31</v>
      </c>
      <c r="O18" s="406">
        <v>1.0999999999999999E-2</v>
      </c>
      <c r="P18" s="411">
        <v>5.7999999999999996E-3</v>
      </c>
      <c r="Q18" s="411">
        <v>4.8999999999999998E-3</v>
      </c>
      <c r="R18" s="403">
        <v>0.01</v>
      </c>
    </row>
    <row r="19" spans="1:18" s="222" customFormat="1" ht="14.25" customHeight="1">
      <c r="A19" s="325" t="s">
        <v>313</v>
      </c>
      <c r="B19" s="134"/>
      <c r="C19" s="135">
        <v>43513</v>
      </c>
      <c r="D19" s="136">
        <v>1096</v>
      </c>
      <c r="E19" s="137">
        <f>SUM(E20:E20)</f>
        <v>200000000</v>
      </c>
      <c r="F19" s="137">
        <f>SUM(F20:F20)</f>
        <v>340950000</v>
      </c>
      <c r="G19" s="137">
        <f>SUM(G20:G20)</f>
        <v>200000000</v>
      </c>
      <c r="H19" s="137"/>
      <c r="I19" s="138"/>
      <c r="J19" s="155"/>
      <c r="K19" s="140"/>
      <c r="L19" s="140"/>
      <c r="M19" s="140"/>
      <c r="N19" s="141"/>
      <c r="O19" s="142">
        <v>5.0000000000000001E-3</v>
      </c>
      <c r="P19" s="143"/>
      <c r="Q19" s="142"/>
      <c r="R19" s="137"/>
    </row>
    <row r="20" spans="1:18" s="222" customFormat="1" ht="14.25" customHeight="1">
      <c r="A20" s="144" t="s">
        <v>308</v>
      </c>
      <c r="B20" s="145">
        <v>42417</v>
      </c>
      <c r="C20" s="145">
        <v>43513</v>
      </c>
      <c r="D20" s="146"/>
      <c r="E20" s="147">
        <v>200000000</v>
      </c>
      <c r="F20" s="148">
        <v>340950000</v>
      </c>
      <c r="G20" s="147">
        <v>200000000</v>
      </c>
      <c r="H20" s="147">
        <v>200864667.5</v>
      </c>
      <c r="I20" s="147">
        <v>0</v>
      </c>
      <c r="J20" s="148">
        <v>864667.5</v>
      </c>
      <c r="K20" s="148">
        <v>100.22</v>
      </c>
      <c r="L20" s="148">
        <v>100.21</v>
      </c>
      <c r="M20" s="148">
        <v>100.64</v>
      </c>
      <c r="N20" s="148">
        <v>100.43</v>
      </c>
      <c r="O20" s="149">
        <v>5.0000000000000001E-3</v>
      </c>
      <c r="P20" s="149">
        <v>4.3E-3</v>
      </c>
      <c r="Q20" s="149">
        <v>3.5999999999999999E-3</v>
      </c>
      <c r="R20" s="147">
        <v>0</v>
      </c>
    </row>
    <row r="21" spans="1:18" s="222" customFormat="1" ht="14.25" customHeight="1">
      <c r="A21" s="156" t="s">
        <v>314</v>
      </c>
      <c r="B21" s="157"/>
      <c r="C21" s="157"/>
      <c r="D21" s="157"/>
      <c r="E21" s="158">
        <f>E13+E19</f>
        <v>750000000</v>
      </c>
      <c r="F21" s="158">
        <f>F13+F19</f>
        <v>1334450000</v>
      </c>
      <c r="G21" s="158">
        <f>G13+G19</f>
        <v>626500000</v>
      </c>
      <c r="H21" s="158">
        <f>SUM(H13:H20)</f>
        <v>634057247.49000001</v>
      </c>
      <c r="I21" s="158">
        <f>SUM(I13:I20)</f>
        <v>0</v>
      </c>
      <c r="J21" s="158">
        <f>SUM(J13:J20)</f>
        <v>6666847.4900000002</v>
      </c>
      <c r="K21" s="159"/>
      <c r="L21" s="159"/>
      <c r="M21" s="159"/>
      <c r="N21" s="159"/>
      <c r="O21" s="160"/>
      <c r="P21" s="160"/>
      <c r="Q21" s="160"/>
      <c r="R21" s="161"/>
    </row>
    <row r="22" spans="1:18" s="322" customFormat="1" ht="14.25" customHeight="1">
      <c r="A22" s="162"/>
      <c r="B22" s="163"/>
      <c r="C22" s="163"/>
      <c r="D22" s="163"/>
      <c r="E22" s="164"/>
      <c r="F22" s="164"/>
      <c r="G22" s="164"/>
      <c r="H22" s="164"/>
      <c r="I22" s="165"/>
      <c r="J22" s="164"/>
      <c r="K22" s="166"/>
      <c r="L22" s="166"/>
      <c r="M22" s="166"/>
      <c r="N22" s="167"/>
      <c r="O22" s="168"/>
      <c r="P22" s="169"/>
      <c r="Q22" s="168"/>
      <c r="R22" s="170"/>
    </row>
    <row r="23" spans="1:18" s="222" customFormat="1" ht="14.25" customHeight="1">
      <c r="A23" s="325" t="s">
        <v>315</v>
      </c>
      <c r="B23" s="134"/>
      <c r="C23" s="135">
        <v>44249</v>
      </c>
      <c r="D23" s="136">
        <v>1461</v>
      </c>
      <c r="E23" s="137">
        <f>E24+E29+E30</f>
        <v>170000000</v>
      </c>
      <c r="F23" s="137">
        <f>F24+F29+F30</f>
        <v>465600000</v>
      </c>
      <c r="G23" s="137">
        <f>G24+G29+G30</f>
        <v>170000000</v>
      </c>
      <c r="H23" s="137"/>
      <c r="I23" s="138"/>
      <c r="J23" s="139"/>
      <c r="K23" s="140"/>
      <c r="L23" s="140"/>
      <c r="M23" s="140"/>
      <c r="N23" s="141"/>
      <c r="O23" s="142">
        <v>3.0000000000000001E-3</v>
      </c>
      <c r="P23" s="143"/>
      <c r="Q23" s="142"/>
      <c r="R23" s="137"/>
    </row>
    <row r="24" spans="1:18" s="338" customFormat="1" ht="14.25" customHeight="1">
      <c r="A24" s="400" t="s">
        <v>308</v>
      </c>
      <c r="B24" s="401">
        <v>42788</v>
      </c>
      <c r="C24" s="401">
        <v>44249</v>
      </c>
      <c r="D24" s="402"/>
      <c r="E24" s="403">
        <v>60000000</v>
      </c>
      <c r="F24" s="404">
        <v>213250000</v>
      </c>
      <c r="G24" s="403">
        <v>60000000</v>
      </c>
      <c r="H24" s="403">
        <v>60287191.18</v>
      </c>
      <c r="I24" s="403">
        <v>0</v>
      </c>
      <c r="J24" s="404">
        <v>287191.18</v>
      </c>
      <c r="K24" s="404">
        <v>100.13</v>
      </c>
      <c r="L24" s="404">
        <v>100.4</v>
      </c>
      <c r="M24" s="404">
        <v>100.6</v>
      </c>
      <c r="N24" s="404">
        <v>100.48</v>
      </c>
      <c r="O24" s="406">
        <v>3.0000000000000001E-3</v>
      </c>
      <c r="P24" s="406">
        <v>2.7000000000000001E-3</v>
      </c>
      <c r="Q24" s="406">
        <v>1.8E-3</v>
      </c>
      <c r="R24" s="403">
        <v>0</v>
      </c>
    </row>
    <row r="25" spans="1:18" s="338" customFormat="1" ht="14.25" hidden="1" customHeight="1">
      <c r="A25" s="400" t="s">
        <v>309</v>
      </c>
      <c r="B25" s="401">
        <v>42151</v>
      </c>
      <c r="C25" s="401">
        <v>43128</v>
      </c>
      <c r="D25" s="402"/>
      <c r="E25" s="403"/>
      <c r="F25" s="404"/>
      <c r="G25" s="403"/>
      <c r="H25" s="403"/>
      <c r="I25" s="403">
        <v>0</v>
      </c>
      <c r="J25" s="412"/>
      <c r="K25" s="404">
        <v>100.81</v>
      </c>
      <c r="L25" s="404">
        <v>100.9</v>
      </c>
      <c r="M25" s="404">
        <v>101.24</v>
      </c>
      <c r="N25" s="404">
        <v>101.1</v>
      </c>
      <c r="O25" s="406">
        <v>1.0999999999999999E-2</v>
      </c>
      <c r="P25" s="406">
        <v>7.9000000000000008E-3</v>
      </c>
      <c r="Q25" s="406">
        <v>6.7999999999999996E-3</v>
      </c>
      <c r="R25" s="403">
        <v>0.01</v>
      </c>
    </row>
    <row r="26" spans="1:18" s="338" customFormat="1" ht="14.25" hidden="1" customHeight="1">
      <c r="A26" s="400" t="s">
        <v>310</v>
      </c>
      <c r="B26" s="401">
        <v>42256</v>
      </c>
      <c r="C26" s="401">
        <v>43128</v>
      </c>
      <c r="D26" s="402"/>
      <c r="E26" s="403"/>
      <c r="F26" s="404"/>
      <c r="G26" s="403"/>
      <c r="H26" s="403"/>
      <c r="I26" s="403">
        <v>0</v>
      </c>
      <c r="J26" s="412"/>
      <c r="K26" s="404">
        <v>101.28</v>
      </c>
      <c r="L26" s="404">
        <v>101.31</v>
      </c>
      <c r="M26" s="404">
        <v>101.56</v>
      </c>
      <c r="N26" s="404">
        <v>101.45</v>
      </c>
      <c r="O26" s="406">
        <v>1.0999999999999999E-2</v>
      </c>
      <c r="P26" s="406">
        <v>5.5999999999999999E-3</v>
      </c>
      <c r="Q26" s="406">
        <v>4.8999999999999998E-3</v>
      </c>
      <c r="R26" s="403">
        <v>0.01</v>
      </c>
    </row>
    <row r="27" spans="1:18" s="338" customFormat="1" ht="14.25" hidden="1" customHeight="1">
      <c r="A27" s="400" t="s">
        <v>311</v>
      </c>
      <c r="B27" s="401">
        <v>42305</v>
      </c>
      <c r="C27" s="401">
        <v>43128</v>
      </c>
      <c r="D27" s="402"/>
      <c r="E27" s="403"/>
      <c r="F27" s="404"/>
      <c r="G27" s="403"/>
      <c r="H27" s="403"/>
      <c r="I27" s="403">
        <v>0</v>
      </c>
      <c r="J27" s="412"/>
      <c r="K27" s="404">
        <v>101.37</v>
      </c>
      <c r="L27" s="404">
        <v>101.11</v>
      </c>
      <c r="M27" s="404">
        <v>101.57</v>
      </c>
      <c r="N27" s="404">
        <v>101.42</v>
      </c>
      <c r="O27" s="406">
        <v>1.0999999999999999E-2</v>
      </c>
      <c r="P27" s="406">
        <v>4.8999999999999998E-3</v>
      </c>
      <c r="Q27" s="406">
        <v>4.7000000000000002E-3</v>
      </c>
      <c r="R27" s="403">
        <v>0.01</v>
      </c>
    </row>
    <row r="28" spans="1:18" s="338" customFormat="1" ht="14.25" hidden="1" customHeight="1">
      <c r="A28" s="400" t="s">
        <v>312</v>
      </c>
      <c r="B28" s="401">
        <v>42333</v>
      </c>
      <c r="C28" s="401">
        <v>43128</v>
      </c>
      <c r="D28" s="408"/>
      <c r="E28" s="403"/>
      <c r="F28" s="409"/>
      <c r="G28" s="403"/>
      <c r="H28" s="410"/>
      <c r="I28" s="410">
        <v>0</v>
      </c>
      <c r="J28" s="413"/>
      <c r="K28" s="409">
        <v>101.13</v>
      </c>
      <c r="L28" s="409">
        <v>101.26</v>
      </c>
      <c r="M28" s="409">
        <v>101.4</v>
      </c>
      <c r="N28" s="409">
        <v>101.31</v>
      </c>
      <c r="O28" s="406">
        <v>1.0999999999999999E-2</v>
      </c>
      <c r="P28" s="411">
        <v>5.7999999999999996E-3</v>
      </c>
      <c r="Q28" s="411">
        <v>4.8999999999999998E-3</v>
      </c>
      <c r="R28" s="403">
        <v>0.01</v>
      </c>
    </row>
    <row r="29" spans="1:18" s="338" customFormat="1" ht="14.25" customHeight="1">
      <c r="A29" s="400" t="s">
        <v>330</v>
      </c>
      <c r="B29" s="401">
        <v>42851</v>
      </c>
      <c r="C29" s="401">
        <v>44249</v>
      </c>
      <c r="D29" s="414"/>
      <c r="E29" s="403">
        <v>60000000</v>
      </c>
      <c r="F29" s="404">
        <v>149350000</v>
      </c>
      <c r="G29" s="403">
        <v>60000000</v>
      </c>
      <c r="H29" s="403">
        <v>60474000.009999998</v>
      </c>
      <c r="I29" s="403">
        <v>0</v>
      </c>
      <c r="J29" s="412">
        <v>444000</v>
      </c>
      <c r="K29" s="404">
        <v>100.43</v>
      </c>
      <c r="L29" s="404">
        <v>100.66</v>
      </c>
      <c r="M29" s="404">
        <v>100.92</v>
      </c>
      <c r="N29" s="404">
        <v>100.74</v>
      </c>
      <c r="O29" s="406">
        <v>3.0000000000000001E-3</v>
      </c>
      <c r="P29" s="406">
        <v>1.9E-3</v>
      </c>
      <c r="Q29" s="406">
        <v>1.1000000000000001E-3</v>
      </c>
      <c r="R29" s="403">
        <v>0</v>
      </c>
    </row>
    <row r="30" spans="1:18" s="338" customFormat="1" ht="14.25" customHeight="1">
      <c r="A30" s="415" t="s">
        <v>331</v>
      </c>
      <c r="B30" s="407">
        <v>42907</v>
      </c>
      <c r="C30" s="416">
        <v>44249</v>
      </c>
      <c r="D30" s="408"/>
      <c r="E30" s="403">
        <v>50000000</v>
      </c>
      <c r="F30" s="409">
        <v>103000000</v>
      </c>
      <c r="G30" s="403">
        <v>50000000</v>
      </c>
      <c r="H30" s="410">
        <v>50508650</v>
      </c>
      <c r="I30" s="410">
        <v>0</v>
      </c>
      <c r="J30" s="413">
        <v>458650</v>
      </c>
      <c r="K30" s="409">
        <v>100.78</v>
      </c>
      <c r="L30" s="409">
        <v>100.83</v>
      </c>
      <c r="M30" s="409">
        <v>101.03</v>
      </c>
      <c r="N30" s="409">
        <v>100.92</v>
      </c>
      <c r="O30" s="406">
        <v>3.0000000000000001E-3</v>
      </c>
      <c r="P30" s="411">
        <v>8.9999999999999998E-4</v>
      </c>
      <c r="Q30" s="411">
        <v>5.0000000000000001E-4</v>
      </c>
      <c r="R30" s="403">
        <v>0</v>
      </c>
    </row>
    <row r="31" spans="1:18" s="222" customFormat="1" ht="14.25" customHeight="1">
      <c r="A31" s="156" t="s">
        <v>316</v>
      </c>
      <c r="B31" s="157"/>
      <c r="C31" s="157"/>
      <c r="D31" s="157"/>
      <c r="E31" s="158">
        <f>E23</f>
        <v>170000000</v>
      </c>
      <c r="F31" s="158">
        <f>F23</f>
        <v>465600000</v>
      </c>
      <c r="G31" s="158">
        <f>G23</f>
        <v>170000000</v>
      </c>
      <c r="H31" s="158">
        <f>+H24+H29+H30</f>
        <v>171269841.19</v>
      </c>
      <c r="I31" s="158">
        <f>SUM(I23:I30)</f>
        <v>0</v>
      </c>
      <c r="J31" s="158">
        <f>SUM(J23:J30)</f>
        <v>1189841.18</v>
      </c>
      <c r="K31" s="159"/>
      <c r="L31" s="159"/>
      <c r="M31" s="159"/>
      <c r="N31" s="159"/>
      <c r="O31" s="160"/>
      <c r="P31" s="160"/>
      <c r="Q31" s="160"/>
      <c r="R31" s="161"/>
    </row>
    <row r="32" spans="1:18">
      <c r="A32" s="171"/>
      <c r="B32" s="171"/>
      <c r="C32" s="171"/>
      <c r="D32" s="171"/>
      <c r="E32" s="171"/>
      <c r="F32" s="171"/>
      <c r="J32" s="171"/>
    </row>
    <row r="33" spans="1:20" ht="12.75" customHeight="1">
      <c r="A33" s="326" t="s">
        <v>317</v>
      </c>
      <c r="B33" s="135"/>
      <c r="C33" s="172">
        <v>43123</v>
      </c>
      <c r="D33" s="173">
        <v>1826</v>
      </c>
      <c r="E33" s="137">
        <f>E34+E35+E36+E37+E38+E39+E40</f>
        <v>330000000</v>
      </c>
      <c r="F33" s="137">
        <f>F34+F35+F36+F37+F38+F39+F40</f>
        <v>780880000</v>
      </c>
      <c r="G33" s="137">
        <f>G34+G35+G36+G37+G38+G39+G40</f>
        <v>330000000</v>
      </c>
      <c r="H33" s="174"/>
      <c r="I33" s="137"/>
      <c r="J33" s="175"/>
      <c r="K33" s="140"/>
      <c r="L33" s="140"/>
      <c r="M33" s="141"/>
      <c r="N33" s="140"/>
      <c r="O33" s="176">
        <v>0.03</v>
      </c>
      <c r="P33" s="142"/>
      <c r="Q33" s="177"/>
      <c r="R33" s="137"/>
      <c r="S33" s="178"/>
      <c r="T33" s="178"/>
    </row>
    <row r="34" spans="1:20" s="339" customFormat="1" ht="12.75" customHeight="1">
      <c r="A34" s="400" t="s">
        <v>308</v>
      </c>
      <c r="B34" s="401">
        <v>41297</v>
      </c>
      <c r="C34" s="401">
        <v>43123</v>
      </c>
      <c r="D34" s="402"/>
      <c r="E34" s="417">
        <v>40000000</v>
      </c>
      <c r="F34" s="404">
        <v>126000000</v>
      </c>
      <c r="G34" s="403">
        <v>40000000</v>
      </c>
      <c r="H34" s="417">
        <v>42563005</v>
      </c>
      <c r="I34" s="403">
        <v>0</v>
      </c>
      <c r="J34" s="417">
        <v>2563005</v>
      </c>
      <c r="K34" s="404">
        <v>105.63</v>
      </c>
      <c r="L34" s="404">
        <v>106.11</v>
      </c>
      <c r="M34" s="418">
        <v>106.7</v>
      </c>
      <c r="N34" s="404">
        <v>106.41</v>
      </c>
      <c r="O34" s="419">
        <v>0.03</v>
      </c>
      <c r="P34" s="406">
        <v>1.8200000000000001E-2</v>
      </c>
      <c r="Q34" s="420">
        <v>1.66E-2</v>
      </c>
      <c r="R34" s="403">
        <v>0.03</v>
      </c>
      <c r="S34" s="421"/>
      <c r="T34" s="421"/>
    </row>
    <row r="35" spans="1:20" s="339" customFormat="1" ht="12.75" customHeight="1">
      <c r="A35" s="422" t="s">
        <v>309</v>
      </c>
      <c r="B35" s="423">
        <v>41325</v>
      </c>
      <c r="C35" s="401">
        <v>43123</v>
      </c>
      <c r="D35" s="424"/>
      <c r="E35" s="403">
        <v>45000000</v>
      </c>
      <c r="F35" s="425">
        <v>77230000</v>
      </c>
      <c r="G35" s="426">
        <v>45000000</v>
      </c>
      <c r="H35" s="403">
        <v>47256474</v>
      </c>
      <c r="I35" s="403">
        <v>0</v>
      </c>
      <c r="J35" s="417">
        <v>2152974</v>
      </c>
      <c r="K35" s="404">
        <v>104.37</v>
      </c>
      <c r="L35" s="404">
        <v>104.2</v>
      </c>
      <c r="M35" s="418">
        <v>106.16</v>
      </c>
      <c r="N35" s="404">
        <v>104.78</v>
      </c>
      <c r="O35" s="419">
        <v>0.03</v>
      </c>
      <c r="P35" s="406">
        <v>2.07E-2</v>
      </c>
      <c r="Q35" s="420">
        <v>1.9900000000000001E-2</v>
      </c>
      <c r="R35" s="403">
        <v>0.01</v>
      </c>
      <c r="S35" s="421"/>
      <c r="T35" s="421"/>
    </row>
    <row r="36" spans="1:20" s="339" customFormat="1" ht="12.75" customHeight="1">
      <c r="A36" s="422" t="s">
        <v>318</v>
      </c>
      <c r="B36" s="401">
        <v>41360</v>
      </c>
      <c r="C36" s="401">
        <v>43123</v>
      </c>
      <c r="D36" s="402"/>
      <c r="E36" s="403">
        <v>50000000</v>
      </c>
      <c r="F36" s="404">
        <v>107900000</v>
      </c>
      <c r="G36" s="403">
        <v>50000000</v>
      </c>
      <c r="H36" s="403">
        <v>51907087.5</v>
      </c>
      <c r="I36" s="403">
        <v>0</v>
      </c>
      <c r="J36" s="403">
        <v>1647087.5</v>
      </c>
      <c r="K36" s="404">
        <v>103</v>
      </c>
      <c r="L36" s="404">
        <v>103.08</v>
      </c>
      <c r="M36" s="404">
        <v>103.82</v>
      </c>
      <c r="N36" s="404">
        <v>103.29</v>
      </c>
      <c r="O36" s="419">
        <v>0.03</v>
      </c>
      <c r="P36" s="406">
        <v>2.35E-2</v>
      </c>
      <c r="Q36" s="406">
        <v>2.29E-2</v>
      </c>
      <c r="R36" s="403">
        <v>0.01</v>
      </c>
      <c r="S36" s="421"/>
      <c r="T36" s="421"/>
    </row>
    <row r="37" spans="1:20" s="339" customFormat="1" ht="12.75" customHeight="1">
      <c r="A37" s="422" t="s">
        <v>311</v>
      </c>
      <c r="B37" s="401">
        <v>41388</v>
      </c>
      <c r="C37" s="401">
        <v>43123</v>
      </c>
      <c r="D37" s="402"/>
      <c r="E37" s="403">
        <v>50000000</v>
      </c>
      <c r="F37" s="404">
        <v>161750000</v>
      </c>
      <c r="G37" s="403">
        <v>50000000</v>
      </c>
      <c r="H37" s="403">
        <v>52875475.020000003</v>
      </c>
      <c r="I37" s="403">
        <v>0</v>
      </c>
      <c r="J37" s="403">
        <v>2500475.0099999998</v>
      </c>
      <c r="K37" s="404">
        <v>104.72</v>
      </c>
      <c r="L37" s="404">
        <v>104.89</v>
      </c>
      <c r="M37" s="404">
        <v>105.15</v>
      </c>
      <c r="N37" s="404">
        <v>105</v>
      </c>
      <c r="O37" s="419">
        <v>0.03</v>
      </c>
      <c r="P37" s="406">
        <v>1.9599999999999999E-2</v>
      </c>
      <c r="Q37" s="406">
        <v>1.9E-2</v>
      </c>
      <c r="R37" s="403">
        <v>0.01</v>
      </c>
      <c r="S37" s="421"/>
      <c r="T37" s="421"/>
    </row>
    <row r="38" spans="1:20" s="339" customFormat="1" ht="12.75" customHeight="1">
      <c r="A38" s="422" t="s">
        <v>312</v>
      </c>
      <c r="B38" s="401">
        <v>41500</v>
      </c>
      <c r="C38" s="401">
        <v>43123</v>
      </c>
      <c r="D38" s="402"/>
      <c r="E38" s="403">
        <v>50000000</v>
      </c>
      <c r="F38" s="404">
        <v>84150000</v>
      </c>
      <c r="G38" s="403">
        <v>50000000</v>
      </c>
      <c r="H38" s="403">
        <v>51415185</v>
      </c>
      <c r="I38" s="403">
        <v>0</v>
      </c>
      <c r="J38" s="403">
        <v>1325185</v>
      </c>
      <c r="K38" s="404">
        <v>102.31</v>
      </c>
      <c r="L38" s="404">
        <v>102.26</v>
      </c>
      <c r="M38" s="404">
        <v>102.98</v>
      </c>
      <c r="N38" s="404">
        <v>102.65</v>
      </c>
      <c r="O38" s="419">
        <v>0.03</v>
      </c>
      <c r="P38" s="406">
        <v>2.46E-2</v>
      </c>
      <c r="Q38" s="406">
        <v>2.3800000000000002E-2</v>
      </c>
      <c r="R38" s="403">
        <v>0.02</v>
      </c>
      <c r="S38" s="421"/>
      <c r="T38" s="421"/>
    </row>
    <row r="39" spans="1:20" s="339" customFormat="1" ht="12.75" customHeight="1">
      <c r="A39" s="422" t="s">
        <v>319</v>
      </c>
      <c r="B39" s="401">
        <v>41535</v>
      </c>
      <c r="C39" s="401">
        <v>43123</v>
      </c>
      <c r="D39" s="402"/>
      <c r="E39" s="403">
        <v>45000000</v>
      </c>
      <c r="F39" s="404">
        <v>114650000</v>
      </c>
      <c r="G39" s="426">
        <v>45000000</v>
      </c>
      <c r="H39" s="403">
        <v>46439485</v>
      </c>
      <c r="I39" s="403">
        <v>0</v>
      </c>
      <c r="J39" s="403">
        <v>1227985</v>
      </c>
      <c r="K39" s="404">
        <v>102.45</v>
      </c>
      <c r="L39" s="404">
        <v>102.61</v>
      </c>
      <c r="M39" s="404">
        <v>102.88</v>
      </c>
      <c r="N39" s="404">
        <v>102.73</v>
      </c>
      <c r="O39" s="419">
        <v>0.03</v>
      </c>
      <c r="P39" s="406">
        <v>2.4199999999999999E-2</v>
      </c>
      <c r="Q39" s="406">
        <v>2.35E-2</v>
      </c>
      <c r="R39" s="403">
        <v>0.02</v>
      </c>
      <c r="S39" s="421"/>
      <c r="T39" s="421"/>
    </row>
    <row r="40" spans="1:20" s="339" customFormat="1" ht="12.75" customHeight="1">
      <c r="A40" s="427" t="s">
        <v>320</v>
      </c>
      <c r="B40" s="407">
        <v>41570</v>
      </c>
      <c r="C40" s="407">
        <v>43123</v>
      </c>
      <c r="D40" s="408"/>
      <c r="E40" s="410">
        <v>50000000</v>
      </c>
      <c r="F40" s="409">
        <v>109200000</v>
      </c>
      <c r="G40" s="410">
        <v>50000000</v>
      </c>
      <c r="H40" s="410">
        <v>52360910</v>
      </c>
      <c r="I40" s="410">
        <v>0</v>
      </c>
      <c r="J40" s="410">
        <v>1980910</v>
      </c>
      <c r="K40" s="409">
        <v>103.57</v>
      </c>
      <c r="L40" s="409">
        <v>103.69</v>
      </c>
      <c r="M40" s="409">
        <v>108.8</v>
      </c>
      <c r="N40" s="409">
        <v>103.96</v>
      </c>
      <c r="O40" s="428">
        <v>0.03</v>
      </c>
      <c r="P40" s="411">
        <v>2.1299999999999999E-2</v>
      </c>
      <c r="Q40" s="411">
        <v>2.0299999999999999E-2</v>
      </c>
      <c r="R40" s="410">
        <v>0.03</v>
      </c>
      <c r="S40" s="421"/>
      <c r="T40" s="421"/>
    </row>
    <row r="41" spans="1:20" ht="12.75" customHeight="1">
      <c r="A41" s="327" t="s">
        <v>321</v>
      </c>
      <c r="B41" s="184"/>
      <c r="C41" s="184">
        <v>43487</v>
      </c>
      <c r="D41" s="185">
        <v>1826</v>
      </c>
      <c r="E41" s="186">
        <f>E42+E43+E44+E47+E45+E46</f>
        <v>310000000</v>
      </c>
      <c r="F41" s="186">
        <f>F42+F43+F44+F47+F45+F46</f>
        <v>576680000</v>
      </c>
      <c r="G41" s="186">
        <f>G42+G43+G44+G47+G45+G46</f>
        <v>310000000</v>
      </c>
      <c r="H41" s="186"/>
      <c r="I41" s="186"/>
      <c r="J41" s="186"/>
      <c r="K41" s="187"/>
      <c r="L41" s="187"/>
      <c r="M41" s="187"/>
      <c r="N41" s="187"/>
      <c r="O41" s="188">
        <v>2.5000000000000001E-2</v>
      </c>
      <c r="P41" s="189"/>
      <c r="Q41" s="189"/>
      <c r="R41" s="186"/>
      <c r="S41" s="178"/>
      <c r="T41" s="178"/>
    </row>
    <row r="42" spans="1:20" s="339" customFormat="1" ht="12.75" customHeight="1">
      <c r="A42" s="400" t="s">
        <v>308</v>
      </c>
      <c r="B42" s="401">
        <v>41661</v>
      </c>
      <c r="C42" s="401">
        <v>43487</v>
      </c>
      <c r="D42" s="402"/>
      <c r="E42" s="403">
        <v>50000000</v>
      </c>
      <c r="F42" s="404">
        <v>120860000</v>
      </c>
      <c r="G42" s="403">
        <v>50000000</v>
      </c>
      <c r="H42" s="403">
        <v>50784985</v>
      </c>
      <c r="I42" s="403">
        <v>0</v>
      </c>
      <c r="J42" s="403">
        <v>784985</v>
      </c>
      <c r="K42" s="404">
        <v>101.14</v>
      </c>
      <c r="L42" s="404">
        <v>101.36</v>
      </c>
      <c r="M42" s="404">
        <v>101.81</v>
      </c>
      <c r="N42" s="404">
        <v>101.57</v>
      </c>
      <c r="O42" s="429">
        <v>2.5000000000000001E-2</v>
      </c>
      <c r="P42" s="406">
        <v>2.2700000000000001E-2</v>
      </c>
      <c r="Q42" s="406">
        <v>2.18E-2</v>
      </c>
      <c r="R42" s="403">
        <v>0.02</v>
      </c>
      <c r="S42" s="421"/>
      <c r="T42" s="421"/>
    </row>
    <row r="43" spans="1:20" s="339" customFormat="1" ht="12.75" customHeight="1">
      <c r="A43" s="422" t="s">
        <v>309</v>
      </c>
      <c r="B43" s="401">
        <v>41738</v>
      </c>
      <c r="C43" s="401">
        <v>43487</v>
      </c>
      <c r="D43" s="402"/>
      <c r="E43" s="403">
        <v>50000000</v>
      </c>
      <c r="F43" s="404">
        <v>107220000</v>
      </c>
      <c r="G43" s="403">
        <v>50000000</v>
      </c>
      <c r="H43" s="403">
        <v>51665715</v>
      </c>
      <c r="I43" s="403">
        <v>0</v>
      </c>
      <c r="J43" s="403">
        <v>1400715</v>
      </c>
      <c r="K43" s="404">
        <v>102.61</v>
      </c>
      <c r="L43" s="404">
        <v>102.7</v>
      </c>
      <c r="M43" s="404">
        <v>103.19</v>
      </c>
      <c r="N43" s="404">
        <v>102.8</v>
      </c>
      <c r="O43" s="429">
        <v>2.5000000000000001E-2</v>
      </c>
      <c r="P43" s="406">
        <v>1.9400000000000001E-2</v>
      </c>
      <c r="Q43" s="406">
        <v>1.89E-2</v>
      </c>
      <c r="R43" s="403">
        <v>0.04</v>
      </c>
      <c r="S43" s="421"/>
      <c r="T43" s="421"/>
    </row>
    <row r="44" spans="1:20" s="339" customFormat="1" ht="12.75" customHeight="1">
      <c r="A44" s="422" t="s">
        <v>318</v>
      </c>
      <c r="B44" s="401">
        <v>41801</v>
      </c>
      <c r="C44" s="401">
        <v>43487</v>
      </c>
      <c r="D44" s="402"/>
      <c r="E44" s="403">
        <v>50000000</v>
      </c>
      <c r="F44" s="404">
        <v>73400000</v>
      </c>
      <c r="G44" s="403">
        <v>50000000</v>
      </c>
      <c r="H44" s="403">
        <v>52034667.5</v>
      </c>
      <c r="I44" s="403">
        <v>0</v>
      </c>
      <c r="J44" s="403">
        <v>1554667.5</v>
      </c>
      <c r="K44" s="404">
        <v>102.95</v>
      </c>
      <c r="L44" s="404">
        <v>102.87</v>
      </c>
      <c r="M44" s="404">
        <v>103.36</v>
      </c>
      <c r="N44" s="404">
        <v>103.11</v>
      </c>
      <c r="O44" s="429">
        <v>2.5000000000000001E-2</v>
      </c>
      <c r="P44" s="406">
        <v>1.84E-2</v>
      </c>
      <c r="Q44" s="406">
        <v>1.7999999999999999E-2</v>
      </c>
      <c r="R44" s="403">
        <v>0.05</v>
      </c>
      <c r="S44" s="421"/>
      <c r="T44" s="421"/>
    </row>
    <row r="45" spans="1:20" s="339" customFormat="1" ht="12.75" customHeight="1">
      <c r="A45" s="422" t="s">
        <v>311</v>
      </c>
      <c r="B45" s="401">
        <v>41864</v>
      </c>
      <c r="C45" s="401">
        <v>43487</v>
      </c>
      <c r="D45" s="402"/>
      <c r="E45" s="403">
        <v>50000000</v>
      </c>
      <c r="F45" s="404">
        <v>89750000</v>
      </c>
      <c r="G45" s="403">
        <v>50000000</v>
      </c>
      <c r="H45" s="403">
        <v>50193940</v>
      </c>
      <c r="I45" s="403">
        <v>0</v>
      </c>
      <c r="J45" s="403">
        <v>118940</v>
      </c>
      <c r="K45" s="404">
        <v>100.03</v>
      </c>
      <c r="L45" s="404">
        <v>100.11</v>
      </c>
      <c r="M45" s="404">
        <v>100.63</v>
      </c>
      <c r="N45" s="404">
        <v>100.24</v>
      </c>
      <c r="O45" s="429">
        <v>2.5000000000000001E-2</v>
      </c>
      <c r="P45" s="406">
        <v>2.5100000000000001E-2</v>
      </c>
      <c r="Q45" s="406">
        <v>2.46E-2</v>
      </c>
      <c r="R45" s="403">
        <v>0.04</v>
      </c>
      <c r="S45" s="421"/>
      <c r="T45" s="421"/>
    </row>
    <row r="46" spans="1:20" s="339" customFormat="1" ht="12.75" customHeight="1">
      <c r="A46" s="422" t="s">
        <v>312</v>
      </c>
      <c r="B46" s="401">
        <v>41920</v>
      </c>
      <c r="C46" s="401">
        <v>43487</v>
      </c>
      <c r="D46" s="402"/>
      <c r="E46" s="403">
        <v>55000000</v>
      </c>
      <c r="F46" s="404">
        <v>69200000</v>
      </c>
      <c r="G46" s="403">
        <v>55000000</v>
      </c>
      <c r="H46" s="403">
        <v>55494300</v>
      </c>
      <c r="I46" s="403">
        <v>0</v>
      </c>
      <c r="J46" s="403">
        <v>202800</v>
      </c>
      <c r="K46" s="404">
        <v>100.26</v>
      </c>
      <c r="L46" s="404">
        <v>100.04</v>
      </c>
      <c r="M46" s="404">
        <v>100.85</v>
      </c>
      <c r="N46" s="404">
        <v>100.37</v>
      </c>
      <c r="O46" s="429">
        <v>2.5000000000000001E-2</v>
      </c>
      <c r="P46" s="406">
        <v>2.4500000000000001E-2</v>
      </c>
      <c r="Q46" s="406">
        <v>2.4199999999999999E-2</v>
      </c>
      <c r="R46" s="403">
        <v>0.03</v>
      </c>
      <c r="S46" s="421"/>
      <c r="T46" s="421"/>
    </row>
    <row r="47" spans="1:20" s="339" customFormat="1" ht="12.75" customHeight="1">
      <c r="A47" s="422" t="s">
        <v>319</v>
      </c>
      <c r="B47" s="407">
        <v>41955</v>
      </c>
      <c r="C47" s="407">
        <v>43487</v>
      </c>
      <c r="D47" s="408"/>
      <c r="E47" s="410">
        <v>55000000</v>
      </c>
      <c r="F47" s="409">
        <v>116250000</v>
      </c>
      <c r="G47" s="410">
        <v>55000000</v>
      </c>
      <c r="H47" s="410">
        <v>55181140</v>
      </c>
      <c r="I47" s="410">
        <v>242360</v>
      </c>
      <c r="J47" s="410">
        <v>0</v>
      </c>
      <c r="K47" s="409">
        <v>99.32</v>
      </c>
      <c r="L47" s="409">
        <v>99.29</v>
      </c>
      <c r="M47" s="409">
        <v>99.81</v>
      </c>
      <c r="N47" s="409">
        <v>99.56</v>
      </c>
      <c r="O47" s="430">
        <v>2.5000000000000001E-2</v>
      </c>
      <c r="P47" s="411">
        <v>2.69E-2</v>
      </c>
      <c r="Q47" s="411">
        <v>2.63E-2</v>
      </c>
      <c r="R47" s="410">
        <v>0.02</v>
      </c>
      <c r="S47" s="421"/>
      <c r="T47" s="421"/>
    </row>
    <row r="48" spans="1:20" ht="12.75" customHeight="1">
      <c r="A48" s="325" t="s">
        <v>322</v>
      </c>
      <c r="B48" s="184"/>
      <c r="C48" s="184">
        <v>43865</v>
      </c>
      <c r="D48" s="185">
        <v>1826</v>
      </c>
      <c r="E48" s="186">
        <f>E49+E51+E50+E52+E53+E54</f>
        <v>600000000</v>
      </c>
      <c r="F48" s="186">
        <f>F49+F51+F50+F52+F53+F54</f>
        <v>1051650000</v>
      </c>
      <c r="G48" s="186">
        <f>G49+G51+G50+G52+G53+G54</f>
        <v>400000000</v>
      </c>
      <c r="H48" s="186"/>
      <c r="I48" s="186"/>
      <c r="J48" s="186"/>
      <c r="K48" s="187"/>
      <c r="L48" s="187"/>
      <c r="M48" s="187"/>
      <c r="N48" s="187"/>
      <c r="O48" s="188">
        <v>1.8499999999999999E-2</v>
      </c>
      <c r="P48" s="189"/>
      <c r="Q48" s="189"/>
      <c r="R48" s="186"/>
      <c r="S48" s="178"/>
      <c r="T48" s="178"/>
    </row>
    <row r="49" spans="1:20" s="442" customFormat="1" ht="12.75" customHeight="1">
      <c r="A49" s="434" t="s">
        <v>308</v>
      </c>
      <c r="B49" s="435">
        <v>42039</v>
      </c>
      <c r="C49" s="435">
        <v>43865</v>
      </c>
      <c r="D49" s="436"/>
      <c r="E49" s="437">
        <v>50000000</v>
      </c>
      <c r="F49" s="438">
        <v>160600000</v>
      </c>
      <c r="G49" s="437">
        <v>50000000</v>
      </c>
      <c r="H49" s="437">
        <v>52078799.979999997</v>
      </c>
      <c r="I49" s="437">
        <v>0</v>
      </c>
      <c r="J49" s="437">
        <v>2078799.98</v>
      </c>
      <c r="K49" s="438">
        <v>103.53</v>
      </c>
      <c r="L49" s="438">
        <v>103.75</v>
      </c>
      <c r="M49" s="438">
        <v>105.2</v>
      </c>
      <c r="N49" s="438">
        <v>104.16</v>
      </c>
      <c r="O49" s="439">
        <v>1.8499999999999999E-2</v>
      </c>
      <c r="P49" s="440">
        <v>1.12E-2</v>
      </c>
      <c r="Q49" s="440">
        <v>0.01</v>
      </c>
      <c r="R49" s="437">
        <v>0.01</v>
      </c>
      <c r="S49" s="441"/>
      <c r="T49" s="441"/>
    </row>
    <row r="50" spans="1:20" s="201" customFormat="1" ht="12.75" customHeight="1">
      <c r="A50" s="182" t="s">
        <v>309</v>
      </c>
      <c r="B50" s="145">
        <v>42144</v>
      </c>
      <c r="C50" s="145">
        <v>43865</v>
      </c>
      <c r="D50" s="146"/>
      <c r="E50" s="147">
        <v>50000000</v>
      </c>
      <c r="F50" s="148">
        <v>115250000</v>
      </c>
      <c r="G50" s="147">
        <v>50000000</v>
      </c>
      <c r="H50" s="147">
        <v>51564932.5</v>
      </c>
      <c r="I50" s="147">
        <v>0</v>
      </c>
      <c r="J50" s="147">
        <v>1299932.5</v>
      </c>
      <c r="K50" s="148">
        <v>102.04</v>
      </c>
      <c r="L50" s="148">
        <v>102.06</v>
      </c>
      <c r="M50" s="148">
        <v>103.14</v>
      </c>
      <c r="N50" s="148">
        <v>102.6</v>
      </c>
      <c r="O50" s="190">
        <v>1.8499999999999999E-2</v>
      </c>
      <c r="P50" s="149">
        <v>1.41E-2</v>
      </c>
      <c r="Q50" s="149">
        <v>1.2800000000000001E-2</v>
      </c>
      <c r="R50" s="147">
        <v>0.01</v>
      </c>
      <c r="S50" s="443"/>
      <c r="T50" s="443"/>
    </row>
    <row r="51" spans="1:20" s="201" customFormat="1" ht="12.75" customHeight="1">
      <c r="A51" s="182" t="s">
        <v>310</v>
      </c>
      <c r="B51" s="145">
        <v>42263</v>
      </c>
      <c r="C51" s="145">
        <v>43865</v>
      </c>
      <c r="D51" s="146"/>
      <c r="E51" s="147">
        <v>100000000</v>
      </c>
      <c r="F51" s="148">
        <v>197500000</v>
      </c>
      <c r="G51" s="147">
        <v>100000000</v>
      </c>
      <c r="H51" s="147">
        <v>104116825</v>
      </c>
      <c r="I51" s="147">
        <v>0</v>
      </c>
      <c r="J51" s="147">
        <v>3896825</v>
      </c>
      <c r="K51" s="148">
        <v>103.41</v>
      </c>
      <c r="L51" s="148">
        <v>103.58</v>
      </c>
      <c r="M51" s="148">
        <v>104.33</v>
      </c>
      <c r="N51" s="148">
        <v>103.9</v>
      </c>
      <c r="O51" s="190">
        <v>1.8499999999999999E-2</v>
      </c>
      <c r="P51" s="149">
        <v>1.0500000000000001E-2</v>
      </c>
      <c r="Q51" s="149">
        <v>9.4000000000000004E-3</v>
      </c>
      <c r="R51" s="147">
        <v>0.01</v>
      </c>
      <c r="S51" s="443"/>
      <c r="T51" s="443"/>
    </row>
    <row r="52" spans="1:20" s="201" customFormat="1" ht="12.75" customHeight="1">
      <c r="A52" s="182" t="s">
        <v>311</v>
      </c>
      <c r="B52" s="145">
        <v>42291</v>
      </c>
      <c r="C52" s="145">
        <v>43865</v>
      </c>
      <c r="D52" s="146"/>
      <c r="E52" s="147">
        <v>150000000</v>
      </c>
      <c r="F52" s="148">
        <v>207350000</v>
      </c>
      <c r="G52" s="147">
        <v>50000000</v>
      </c>
      <c r="H52" s="147">
        <v>52029685</v>
      </c>
      <c r="I52" s="147">
        <v>0</v>
      </c>
      <c r="J52" s="147">
        <v>1849685</v>
      </c>
      <c r="K52" s="148">
        <v>102.98</v>
      </c>
      <c r="L52" s="148">
        <v>103.41</v>
      </c>
      <c r="M52" s="148">
        <v>104.18</v>
      </c>
      <c r="N52" s="148">
        <v>103.7</v>
      </c>
      <c r="O52" s="190">
        <v>1.8499999999999999E-2</v>
      </c>
      <c r="P52" s="149">
        <v>1.14E-2</v>
      </c>
      <c r="Q52" s="149">
        <v>9.7000000000000003E-3</v>
      </c>
      <c r="R52" s="147">
        <v>0.01</v>
      </c>
      <c r="S52" s="443"/>
      <c r="T52" s="443"/>
    </row>
    <row r="53" spans="1:20" s="201" customFormat="1" ht="12.75" customHeight="1">
      <c r="A53" s="182" t="s">
        <v>312</v>
      </c>
      <c r="B53" s="145">
        <v>42319</v>
      </c>
      <c r="C53" s="145">
        <v>43865</v>
      </c>
      <c r="D53" s="146"/>
      <c r="E53" s="147">
        <v>150000000</v>
      </c>
      <c r="F53" s="148">
        <v>208700000</v>
      </c>
      <c r="G53" s="147">
        <v>50000000</v>
      </c>
      <c r="H53" s="147">
        <v>51894645</v>
      </c>
      <c r="I53" s="147">
        <v>0</v>
      </c>
      <c r="J53" s="147">
        <v>1644645</v>
      </c>
      <c r="K53" s="148">
        <v>102.91</v>
      </c>
      <c r="L53" s="148">
        <v>103.22</v>
      </c>
      <c r="M53" s="148">
        <v>103.43</v>
      </c>
      <c r="N53" s="148">
        <v>103.29</v>
      </c>
      <c r="O53" s="190">
        <v>1.8499999999999999E-2</v>
      </c>
      <c r="P53" s="149">
        <v>1.15E-2</v>
      </c>
      <c r="Q53" s="149">
        <v>1.06E-2</v>
      </c>
      <c r="R53" s="147">
        <v>0.01</v>
      </c>
      <c r="S53" s="443"/>
      <c r="T53" s="443"/>
    </row>
    <row r="54" spans="1:20" s="445" customFormat="1" ht="12.75" customHeight="1">
      <c r="A54" s="183" t="s">
        <v>319</v>
      </c>
      <c r="B54" s="150">
        <v>42354</v>
      </c>
      <c r="C54" s="150">
        <v>43865</v>
      </c>
      <c r="D54" s="151"/>
      <c r="E54" s="153">
        <v>100000000</v>
      </c>
      <c r="F54" s="152">
        <v>162250000</v>
      </c>
      <c r="G54" s="153">
        <v>100000000</v>
      </c>
      <c r="H54" s="152">
        <v>105012140</v>
      </c>
      <c r="I54" s="153">
        <v>0</v>
      </c>
      <c r="J54" s="153">
        <v>4332140</v>
      </c>
      <c r="K54" s="152">
        <v>104.03</v>
      </c>
      <c r="L54" s="152">
        <v>104.11</v>
      </c>
      <c r="M54" s="152">
        <v>105.01</v>
      </c>
      <c r="N54" s="152">
        <v>104.33</v>
      </c>
      <c r="O54" s="191">
        <v>1.8499999999999999E-2</v>
      </c>
      <c r="P54" s="154">
        <v>8.6E-3</v>
      </c>
      <c r="Q54" s="154">
        <v>7.9000000000000008E-3</v>
      </c>
      <c r="R54" s="153">
        <v>0.01</v>
      </c>
      <c r="S54" s="444"/>
      <c r="T54" s="444"/>
    </row>
    <row r="55" spans="1:20" ht="12.75" customHeight="1">
      <c r="A55" s="195" t="s">
        <v>323</v>
      </c>
      <c r="B55" s="196"/>
      <c r="C55" s="196"/>
      <c r="D55" s="431"/>
      <c r="E55" s="257">
        <f>E33+E41+E48</f>
        <v>1240000000</v>
      </c>
      <c r="F55" s="257">
        <f>F33+F41+F48</f>
        <v>2409210000</v>
      </c>
      <c r="G55" s="257">
        <f>G33+G41+G48</f>
        <v>1040000000</v>
      </c>
      <c r="H55" s="257">
        <f>SUM(H33:H54)</f>
        <v>1076869396.5</v>
      </c>
      <c r="I55" s="257">
        <f>SUM(I33:I54)</f>
        <v>242360</v>
      </c>
      <c r="J55" s="257">
        <f>SUM(J33:J54)</f>
        <v>32561756.489999998</v>
      </c>
      <c r="K55" s="432"/>
      <c r="L55" s="432"/>
      <c r="M55" s="432"/>
      <c r="N55" s="432"/>
      <c r="O55" s="259"/>
      <c r="P55" s="259"/>
      <c r="Q55" s="259"/>
      <c r="R55" s="433"/>
      <c r="S55" s="178"/>
      <c r="T55" s="178"/>
    </row>
    <row r="56" spans="1:20" ht="12.75" customHeight="1">
      <c r="A56" s="195" t="s">
        <v>324</v>
      </c>
      <c r="B56" s="196"/>
      <c r="C56" s="196"/>
      <c r="D56" s="196"/>
      <c r="E56" s="158">
        <f t="shared" ref="E56:J56" si="0">E55+E21+E31</f>
        <v>2160000000</v>
      </c>
      <c r="F56" s="158">
        <f t="shared" si="0"/>
        <v>4209260000</v>
      </c>
      <c r="G56" s="158">
        <f t="shared" si="0"/>
        <v>1836500000</v>
      </c>
      <c r="H56" s="158">
        <f t="shared" si="0"/>
        <v>1882196485.1800001</v>
      </c>
      <c r="I56" s="158">
        <f t="shared" si="0"/>
        <v>242360</v>
      </c>
      <c r="J56" s="158">
        <f t="shared" si="0"/>
        <v>40418445.159999996</v>
      </c>
      <c r="K56" s="159"/>
      <c r="L56" s="159"/>
      <c r="M56" s="159"/>
      <c r="N56" s="159"/>
      <c r="O56" s="160"/>
      <c r="P56" s="160"/>
      <c r="Q56" s="160"/>
      <c r="R56" s="161"/>
      <c r="S56" s="178"/>
      <c r="T56" s="178"/>
    </row>
    <row r="57" spans="1:20" s="339" customFormat="1" ht="18" customHeight="1">
      <c r="A57" s="446" t="s">
        <v>325</v>
      </c>
      <c r="B57" s="381"/>
      <c r="C57" s="381"/>
      <c r="D57" s="381"/>
      <c r="E57" s="385"/>
      <c r="F57" s="447"/>
      <c r="I57" s="448"/>
      <c r="J57" s="449"/>
      <c r="S57" s="421"/>
      <c r="T57" s="421"/>
    </row>
    <row r="58" spans="1:20" s="339" customFormat="1" ht="12.75" customHeight="1">
      <c r="A58" s="446"/>
      <c r="B58" s="381"/>
      <c r="C58" s="381"/>
      <c r="D58" s="381"/>
      <c r="E58" s="385"/>
      <c r="F58" s="447"/>
      <c r="I58" s="448"/>
      <c r="J58" s="449"/>
      <c r="S58" s="421"/>
      <c r="T58" s="421"/>
    </row>
    <row r="59" spans="1:20" s="339" customFormat="1" ht="15" customHeight="1">
      <c r="A59" s="450" t="s">
        <v>326</v>
      </c>
      <c r="B59" s="381"/>
      <c r="C59" s="381"/>
      <c r="D59" s="381"/>
      <c r="E59" s="385"/>
      <c r="F59" s="447"/>
      <c r="J59" s="449"/>
      <c r="P59" s="338"/>
      <c r="S59" s="421"/>
      <c r="T59" s="421"/>
    </row>
    <row r="60" spans="1:20" s="339" customFormat="1" ht="12.75" customHeight="1">
      <c r="A60" s="450" t="s">
        <v>327</v>
      </c>
      <c r="B60" s="381"/>
      <c r="C60" s="381"/>
      <c r="D60" s="381"/>
      <c r="E60" s="385"/>
      <c r="F60" s="447"/>
      <c r="J60" s="449"/>
      <c r="P60" s="338"/>
      <c r="S60" s="421"/>
      <c r="T60" s="421"/>
    </row>
    <row r="61" spans="1:20" s="339" customFormat="1" ht="12.75">
      <c r="A61" s="604" t="s">
        <v>255</v>
      </c>
      <c r="B61" s="604"/>
      <c r="C61" s="604"/>
      <c r="D61" s="604"/>
      <c r="E61" s="604"/>
      <c r="F61" s="604"/>
      <c r="G61" s="604"/>
      <c r="H61" s="604"/>
      <c r="I61" s="604"/>
      <c r="J61" s="604"/>
      <c r="K61" s="604"/>
      <c r="L61" s="604"/>
      <c r="M61" s="604"/>
      <c r="N61" s="604"/>
      <c r="O61" s="604"/>
      <c r="P61" s="604"/>
      <c r="Q61" s="604"/>
      <c r="R61" s="604"/>
    </row>
    <row r="62" spans="1:20" s="339" customFormat="1" ht="12.75">
      <c r="A62" s="602" t="s">
        <v>394</v>
      </c>
      <c r="B62" s="602"/>
      <c r="C62" s="602"/>
      <c r="D62" s="602"/>
      <c r="E62" s="602"/>
      <c r="F62" s="602"/>
      <c r="G62" s="602"/>
      <c r="H62" s="602"/>
      <c r="I62" s="602"/>
      <c r="J62" s="602"/>
      <c r="K62" s="602"/>
      <c r="L62" s="602"/>
      <c r="M62" s="602"/>
      <c r="N62" s="602"/>
      <c r="O62" s="602"/>
      <c r="P62" s="602"/>
      <c r="Q62" s="602"/>
      <c r="R62" s="602"/>
    </row>
    <row r="63" spans="1:20" s="339" customFormat="1" ht="12.75" customHeight="1">
      <c r="A63" s="451"/>
      <c r="B63" s="365"/>
      <c r="C63" s="365"/>
      <c r="D63" s="365"/>
      <c r="E63" s="418"/>
      <c r="F63" s="418"/>
      <c r="G63" s="418"/>
      <c r="H63" s="418"/>
      <c r="I63" s="418"/>
      <c r="J63" s="418"/>
      <c r="K63" s="452"/>
      <c r="L63" s="452"/>
      <c r="M63" s="452"/>
      <c r="N63" s="452"/>
      <c r="O63" s="365"/>
      <c r="P63" s="365"/>
      <c r="Q63" s="365"/>
      <c r="R63" s="417"/>
      <c r="S63" s="421"/>
      <c r="T63" s="421"/>
    </row>
    <row r="64" spans="1:20" s="339" customFormat="1" ht="14.25" customHeight="1">
      <c r="A64" s="453"/>
      <c r="B64" s="454"/>
      <c r="C64" s="454"/>
      <c r="D64" s="454"/>
      <c r="E64" s="455"/>
      <c r="F64" s="455"/>
      <c r="G64" s="455"/>
      <c r="H64" s="455"/>
      <c r="I64" s="455"/>
      <c r="J64" s="455"/>
      <c r="K64" s="456"/>
      <c r="L64" s="456"/>
      <c r="M64" s="456"/>
      <c r="N64" s="456"/>
      <c r="O64" s="457"/>
      <c r="P64" s="454"/>
      <c r="Q64" s="454"/>
      <c r="R64" s="458"/>
    </row>
    <row r="65" spans="1:18" s="203" customFormat="1" ht="12.6" customHeight="1">
      <c r="A65" s="328" t="s">
        <v>328</v>
      </c>
      <c r="B65" s="204"/>
      <c r="C65" s="205">
        <v>43116</v>
      </c>
      <c r="D65" s="206">
        <v>3653</v>
      </c>
      <c r="E65" s="207">
        <f>SUM(E66:E73)+E74</f>
        <v>330000000</v>
      </c>
      <c r="F65" s="207">
        <f>SUM(F66:F73)+F74</f>
        <v>850935000</v>
      </c>
      <c r="G65" s="207">
        <f>SUM(G66:G73)+G74</f>
        <v>290700000</v>
      </c>
      <c r="H65" s="208"/>
      <c r="I65" s="207"/>
      <c r="J65" s="209"/>
      <c r="K65" s="210"/>
      <c r="L65" s="211"/>
      <c r="M65" s="210"/>
      <c r="N65" s="211"/>
      <c r="O65" s="212">
        <v>4.4999999999999998E-2</v>
      </c>
      <c r="P65" s="213"/>
      <c r="Q65" s="214"/>
      <c r="R65" s="207"/>
    </row>
    <row r="66" spans="1:18" s="471" customFormat="1" ht="13.5" customHeight="1">
      <c r="A66" s="459" t="s">
        <v>329</v>
      </c>
      <c r="B66" s="460">
        <v>39463</v>
      </c>
      <c r="C66" s="461">
        <v>43116</v>
      </c>
      <c r="D66" s="462"/>
      <c r="E66" s="463">
        <v>30000000</v>
      </c>
      <c r="F66" s="464">
        <v>70000000</v>
      </c>
      <c r="G66" s="463">
        <v>30000000</v>
      </c>
      <c r="H66" s="465">
        <v>28587510</v>
      </c>
      <c r="I66" s="463">
        <v>1412490</v>
      </c>
      <c r="J66" s="466">
        <v>0</v>
      </c>
      <c r="K66" s="467">
        <v>93.21</v>
      </c>
      <c r="L66" s="466">
        <v>93.85</v>
      </c>
      <c r="M66" s="467">
        <v>98.01</v>
      </c>
      <c r="N66" s="466">
        <v>95.29</v>
      </c>
      <c r="O66" s="468">
        <v>4.4999999999999998E-2</v>
      </c>
      <c r="P66" s="469">
        <v>5.4600000000000003E-2</v>
      </c>
      <c r="Q66" s="470">
        <v>5.1700000000000003E-2</v>
      </c>
      <c r="R66" s="463">
        <v>4.68</v>
      </c>
    </row>
    <row r="67" spans="1:18" s="471" customFormat="1" ht="13.5" customHeight="1">
      <c r="A67" s="459" t="s">
        <v>330</v>
      </c>
      <c r="B67" s="460">
        <v>39519</v>
      </c>
      <c r="C67" s="461">
        <v>43116</v>
      </c>
      <c r="D67" s="462"/>
      <c r="E67" s="463">
        <v>35000000</v>
      </c>
      <c r="F67" s="464">
        <v>97135000</v>
      </c>
      <c r="G67" s="463">
        <v>35000000</v>
      </c>
      <c r="H67" s="465">
        <v>34614933.5</v>
      </c>
      <c r="I67" s="463">
        <v>626566.5</v>
      </c>
      <c r="J67" s="466">
        <v>0</v>
      </c>
      <c r="K67" s="467">
        <v>96.11</v>
      </c>
      <c r="L67" s="466">
        <v>97</v>
      </c>
      <c r="M67" s="467">
        <v>100.2</v>
      </c>
      <c r="N67" s="466">
        <v>98.21</v>
      </c>
      <c r="O67" s="468">
        <v>4.4999999999999998E-2</v>
      </c>
      <c r="P67" s="469">
        <v>5.0700000000000002E-2</v>
      </c>
      <c r="Q67" s="470">
        <v>4.7800000000000002E-2</v>
      </c>
      <c r="R67" s="463">
        <v>4.83</v>
      </c>
    </row>
    <row r="68" spans="1:18" s="471" customFormat="1" ht="13.5" customHeight="1">
      <c r="A68" s="459" t="s">
        <v>331</v>
      </c>
      <c r="B68" s="460">
        <v>39589</v>
      </c>
      <c r="C68" s="461">
        <v>43116</v>
      </c>
      <c r="D68" s="462"/>
      <c r="E68" s="463">
        <v>40000000</v>
      </c>
      <c r="F68" s="464">
        <v>88775000</v>
      </c>
      <c r="G68" s="463">
        <v>40000000</v>
      </c>
      <c r="H68" s="465">
        <v>38764150</v>
      </c>
      <c r="I68" s="463">
        <v>1855850</v>
      </c>
      <c r="J68" s="466">
        <v>0</v>
      </c>
      <c r="K68" s="467">
        <v>92.64</v>
      </c>
      <c r="L68" s="466">
        <v>94.35</v>
      </c>
      <c r="M68" s="467">
        <v>96.65</v>
      </c>
      <c r="N68" s="466">
        <v>95.36</v>
      </c>
      <c r="O68" s="468">
        <v>4.4999999999999998E-2</v>
      </c>
      <c r="P68" s="469">
        <v>5.57E-2</v>
      </c>
      <c r="Q68" s="470">
        <v>5.1799999999999999E-2</v>
      </c>
      <c r="R68" s="463">
        <v>4.93</v>
      </c>
    </row>
    <row r="69" spans="1:18" s="471" customFormat="1" ht="13.5" customHeight="1">
      <c r="A69" s="459" t="s">
        <v>311</v>
      </c>
      <c r="B69" s="460">
        <v>39722</v>
      </c>
      <c r="C69" s="461">
        <v>43116</v>
      </c>
      <c r="D69" s="462"/>
      <c r="E69" s="463">
        <v>30000000</v>
      </c>
      <c r="F69" s="464">
        <v>96600000</v>
      </c>
      <c r="G69" s="463">
        <v>30000000</v>
      </c>
      <c r="H69" s="465">
        <v>27045295</v>
      </c>
      <c r="I69" s="463">
        <v>3239705</v>
      </c>
      <c r="J69" s="466">
        <v>0</v>
      </c>
      <c r="K69" s="467">
        <v>83.09</v>
      </c>
      <c r="L69" s="466">
        <v>88.11</v>
      </c>
      <c r="M69" s="467">
        <v>91.51</v>
      </c>
      <c r="N69" s="466">
        <v>89.2</v>
      </c>
      <c r="O69" s="468">
        <v>4.4999999999999998E-2</v>
      </c>
      <c r="P69" s="469">
        <v>7.1300000000000002E-2</v>
      </c>
      <c r="Q69" s="470">
        <v>6.1199999999999997E-2</v>
      </c>
      <c r="R69" s="463">
        <v>5.38</v>
      </c>
    </row>
    <row r="70" spans="1:18" s="471" customFormat="1" ht="13.5" customHeight="1">
      <c r="A70" s="459" t="s">
        <v>312</v>
      </c>
      <c r="B70" s="460">
        <v>39764</v>
      </c>
      <c r="C70" s="461">
        <v>43116</v>
      </c>
      <c r="D70" s="462"/>
      <c r="E70" s="463">
        <v>35000000</v>
      </c>
      <c r="F70" s="464">
        <v>85575000</v>
      </c>
      <c r="G70" s="463">
        <v>3500000</v>
      </c>
      <c r="H70" s="465">
        <v>2951915</v>
      </c>
      <c r="I70" s="463">
        <v>599185</v>
      </c>
      <c r="J70" s="466">
        <v>0</v>
      </c>
      <c r="K70" s="467">
        <v>72.94</v>
      </c>
      <c r="L70" s="466">
        <v>81.510000000000005</v>
      </c>
      <c r="M70" s="467">
        <v>83.57</v>
      </c>
      <c r="N70" s="466">
        <v>82.88</v>
      </c>
      <c r="O70" s="468">
        <v>4.4999999999999998E-2</v>
      </c>
      <c r="P70" s="469">
        <v>9.0700000000000003E-2</v>
      </c>
      <c r="Q70" s="470">
        <v>7.1900000000000006E-2</v>
      </c>
      <c r="R70" s="463">
        <v>5.72</v>
      </c>
    </row>
    <row r="71" spans="1:18" s="471" customFormat="1" ht="13.5" customHeight="1">
      <c r="A71" s="459" t="s">
        <v>319</v>
      </c>
      <c r="B71" s="460">
        <v>39792</v>
      </c>
      <c r="C71" s="461">
        <v>43116</v>
      </c>
      <c r="D71" s="462"/>
      <c r="E71" s="463">
        <v>30000000</v>
      </c>
      <c r="F71" s="464">
        <v>68200000</v>
      </c>
      <c r="G71" s="463">
        <v>30000000</v>
      </c>
      <c r="H71" s="465">
        <v>25145330</v>
      </c>
      <c r="I71" s="463">
        <v>5397670</v>
      </c>
      <c r="J71" s="466">
        <v>0</v>
      </c>
      <c r="K71" s="467">
        <v>77.33</v>
      </c>
      <c r="L71" s="466">
        <v>81.41</v>
      </c>
      <c r="M71" s="467">
        <v>83.49</v>
      </c>
      <c r="N71" s="466">
        <v>82.01</v>
      </c>
      <c r="O71" s="468">
        <v>4.4999999999999998E-2</v>
      </c>
      <c r="P71" s="469">
        <v>8.2199999999999995E-2</v>
      </c>
      <c r="Q71" s="470">
        <v>7.3599999999999999E-2</v>
      </c>
      <c r="R71" s="463">
        <v>5.77</v>
      </c>
    </row>
    <row r="72" spans="1:18" s="471" customFormat="1" ht="13.5" customHeight="1">
      <c r="A72" s="459" t="s">
        <v>320</v>
      </c>
      <c r="B72" s="460">
        <v>41003</v>
      </c>
      <c r="C72" s="461">
        <v>43116</v>
      </c>
      <c r="D72" s="462"/>
      <c r="E72" s="463">
        <v>50000000</v>
      </c>
      <c r="F72" s="464">
        <v>47700000</v>
      </c>
      <c r="G72" s="463">
        <v>42200000</v>
      </c>
      <c r="H72" s="465">
        <v>43515540</v>
      </c>
      <c r="I72" s="463">
        <v>0</v>
      </c>
      <c r="J72" s="466">
        <v>906200</v>
      </c>
      <c r="K72" s="467">
        <v>101.96</v>
      </c>
      <c r="L72" s="466">
        <v>101.23</v>
      </c>
      <c r="M72" s="467">
        <v>103.32</v>
      </c>
      <c r="N72" s="466">
        <v>102.15</v>
      </c>
      <c r="O72" s="468">
        <v>4.4999999999999998E-2</v>
      </c>
      <c r="P72" s="469">
        <v>4.1599999999999998E-2</v>
      </c>
      <c r="Q72" s="470">
        <v>4.1200000000000001E-2</v>
      </c>
      <c r="R72" s="463">
        <v>0.15</v>
      </c>
    </row>
    <row r="73" spans="1:18" s="471" customFormat="1" ht="13.5" customHeight="1">
      <c r="A73" s="459" t="s">
        <v>332</v>
      </c>
      <c r="B73" s="460">
        <v>41115</v>
      </c>
      <c r="C73" s="461">
        <v>43116</v>
      </c>
      <c r="D73" s="462"/>
      <c r="E73" s="463">
        <v>35000000</v>
      </c>
      <c r="F73" s="464">
        <v>172000000</v>
      </c>
      <c r="G73" s="463">
        <v>35000000</v>
      </c>
      <c r="H73" s="465">
        <v>36840424.990000002</v>
      </c>
      <c r="I73" s="463">
        <v>0</v>
      </c>
      <c r="J73" s="466">
        <v>1801925.01</v>
      </c>
      <c r="K73" s="467">
        <v>104.15</v>
      </c>
      <c r="L73" s="466">
        <v>104.86</v>
      </c>
      <c r="M73" s="467">
        <v>105.45</v>
      </c>
      <c r="N73" s="466">
        <v>105.15</v>
      </c>
      <c r="O73" s="468">
        <v>4.4999999999999998E-2</v>
      </c>
      <c r="P73" s="469">
        <v>3.6900000000000002E-2</v>
      </c>
      <c r="Q73" s="470">
        <v>3.49E-2</v>
      </c>
      <c r="R73" s="463">
        <v>0.16</v>
      </c>
    </row>
    <row r="74" spans="1:18" s="471" customFormat="1" ht="13.5" customHeight="1">
      <c r="A74" s="459" t="s">
        <v>333</v>
      </c>
      <c r="B74" s="460">
        <v>41206</v>
      </c>
      <c r="C74" s="461">
        <v>43116</v>
      </c>
      <c r="D74" s="462"/>
      <c r="E74" s="463">
        <v>45000000</v>
      </c>
      <c r="F74" s="464">
        <v>124950000</v>
      </c>
      <c r="G74" s="463">
        <v>45000000</v>
      </c>
      <c r="H74" s="465">
        <v>51092075</v>
      </c>
      <c r="I74" s="463">
        <v>0</v>
      </c>
      <c r="J74" s="466">
        <v>5538574.9900000002</v>
      </c>
      <c r="K74" s="467">
        <v>111.8</v>
      </c>
      <c r="L74" s="466">
        <v>112.19</v>
      </c>
      <c r="M74" s="467">
        <v>112.67</v>
      </c>
      <c r="N74" s="466">
        <v>112.31</v>
      </c>
      <c r="O74" s="468">
        <v>4.4999999999999998E-2</v>
      </c>
      <c r="P74" s="469">
        <v>2.12E-2</v>
      </c>
      <c r="Q74" s="470">
        <v>2.0199999999999999E-2</v>
      </c>
      <c r="R74" s="463">
        <v>0.03</v>
      </c>
    </row>
    <row r="75" spans="1:18" ht="12.6" customHeight="1">
      <c r="A75" s="325" t="s">
        <v>334</v>
      </c>
      <c r="B75" s="135"/>
      <c r="C75" s="135">
        <v>43493</v>
      </c>
      <c r="D75" s="215">
        <v>3652</v>
      </c>
      <c r="E75" s="137">
        <f>+E76+E77+E78+E79+E80+E81</f>
        <v>195000000</v>
      </c>
      <c r="F75" s="137">
        <f>+F76+F77+F78+F79+F80+F81</f>
        <v>374975000</v>
      </c>
      <c r="G75" s="137">
        <f>+G76+G77+G78+G79+G80+G81</f>
        <v>157500000</v>
      </c>
      <c r="H75" s="137"/>
      <c r="I75" s="137"/>
      <c r="J75" s="137"/>
      <c r="K75" s="140"/>
      <c r="L75" s="140"/>
      <c r="M75" s="140"/>
      <c r="N75" s="140"/>
      <c r="O75" s="216">
        <v>4.9500000000000002E-2</v>
      </c>
      <c r="P75" s="142"/>
      <c r="Q75" s="142"/>
      <c r="R75" s="137"/>
    </row>
    <row r="76" spans="1:18" s="339" customFormat="1" ht="13.5" customHeight="1">
      <c r="A76" s="400" t="s">
        <v>329</v>
      </c>
      <c r="B76" s="401">
        <v>39841</v>
      </c>
      <c r="C76" s="401">
        <v>43493</v>
      </c>
      <c r="D76" s="402"/>
      <c r="E76" s="403">
        <v>30000000</v>
      </c>
      <c r="F76" s="472">
        <v>71800000</v>
      </c>
      <c r="G76" s="403">
        <v>30000000</v>
      </c>
      <c r="H76" s="403">
        <v>25458095</v>
      </c>
      <c r="I76" s="403">
        <v>4541905</v>
      </c>
      <c r="J76" s="404">
        <v>0</v>
      </c>
      <c r="K76" s="404">
        <v>83.31</v>
      </c>
      <c r="L76" s="404">
        <v>83.92</v>
      </c>
      <c r="M76" s="404">
        <v>86.87</v>
      </c>
      <c r="N76" s="404">
        <v>84.86</v>
      </c>
      <c r="O76" s="429">
        <v>4.9500000000000002E-2</v>
      </c>
      <c r="P76" s="406">
        <v>7.4700000000000003E-2</v>
      </c>
      <c r="Q76" s="406">
        <v>7.2099999999999997E-2</v>
      </c>
      <c r="R76" s="403">
        <v>5.17</v>
      </c>
    </row>
    <row r="77" spans="1:18" s="339" customFormat="1" ht="13.5" customHeight="1">
      <c r="A77" s="400" t="s">
        <v>330</v>
      </c>
      <c r="B77" s="401">
        <v>39911</v>
      </c>
      <c r="C77" s="401">
        <v>43493</v>
      </c>
      <c r="D77" s="402"/>
      <c r="E77" s="403">
        <v>35000000</v>
      </c>
      <c r="F77" s="472">
        <v>59050000</v>
      </c>
      <c r="G77" s="403">
        <v>35000000</v>
      </c>
      <c r="H77" s="403">
        <v>30330160</v>
      </c>
      <c r="I77" s="403">
        <v>5002340</v>
      </c>
      <c r="J77" s="404">
        <v>0</v>
      </c>
      <c r="K77" s="404">
        <v>83.47</v>
      </c>
      <c r="L77" s="404">
        <v>83.6</v>
      </c>
      <c r="M77" s="404">
        <v>88.17</v>
      </c>
      <c r="N77" s="404">
        <v>85.71</v>
      </c>
      <c r="O77" s="429">
        <v>4.9500000000000002E-2</v>
      </c>
      <c r="P77" s="406">
        <v>7.4800000000000005E-2</v>
      </c>
      <c r="Q77" s="406">
        <v>7.1099999999999997E-2</v>
      </c>
      <c r="R77" s="403">
        <v>3.53</v>
      </c>
    </row>
    <row r="78" spans="1:18" s="339" customFormat="1" ht="13.5" customHeight="1">
      <c r="A78" s="400" t="s">
        <v>331</v>
      </c>
      <c r="B78" s="401">
        <v>39960</v>
      </c>
      <c r="C78" s="401">
        <v>43493</v>
      </c>
      <c r="D78" s="402"/>
      <c r="E78" s="403">
        <v>35000000</v>
      </c>
      <c r="F78" s="472">
        <v>35475000</v>
      </c>
      <c r="G78" s="403">
        <v>24975000</v>
      </c>
      <c r="H78" s="403">
        <v>21303060</v>
      </c>
      <c r="I78" s="403">
        <v>4074037.5</v>
      </c>
      <c r="J78" s="404">
        <v>0</v>
      </c>
      <c r="K78" s="404">
        <v>82.35</v>
      </c>
      <c r="L78" s="404">
        <v>80.66</v>
      </c>
      <c r="M78" s="404">
        <v>86.51</v>
      </c>
      <c r="N78" s="404">
        <v>83.69</v>
      </c>
      <c r="O78" s="429">
        <v>4.9500000000000002E-2</v>
      </c>
      <c r="P78" s="406">
        <v>7.6999999999999999E-2</v>
      </c>
      <c r="Q78" s="406">
        <v>7.4700000000000003E-2</v>
      </c>
      <c r="R78" s="403">
        <v>2.27</v>
      </c>
    </row>
    <row r="79" spans="1:18" s="339" customFormat="1" ht="13.5" customHeight="1">
      <c r="A79" s="400" t="s">
        <v>311</v>
      </c>
      <c r="B79" s="473">
        <v>40023</v>
      </c>
      <c r="C79" s="401">
        <v>43493</v>
      </c>
      <c r="D79" s="414"/>
      <c r="E79" s="403">
        <v>35000000</v>
      </c>
      <c r="F79" s="474">
        <v>24250000</v>
      </c>
      <c r="G79" s="403">
        <v>7525000</v>
      </c>
      <c r="H79" s="417">
        <v>6086170</v>
      </c>
      <c r="I79" s="403">
        <v>1439582.5</v>
      </c>
      <c r="J79" s="418">
        <v>0</v>
      </c>
      <c r="K79" s="404">
        <v>77.760000000000005</v>
      </c>
      <c r="L79" s="418">
        <v>80.33</v>
      </c>
      <c r="M79" s="404">
        <v>81.42</v>
      </c>
      <c r="N79" s="418">
        <v>80.87</v>
      </c>
      <c r="O79" s="429">
        <v>4.9500000000000002E-2</v>
      </c>
      <c r="P79" s="420">
        <v>8.5699999999999998E-2</v>
      </c>
      <c r="Q79" s="406">
        <v>7.9899999999999999E-2</v>
      </c>
      <c r="R79" s="403">
        <v>2.2400000000000002</v>
      </c>
    </row>
    <row r="80" spans="1:18" s="339" customFormat="1" ht="13.5" customHeight="1">
      <c r="A80" s="400" t="s">
        <v>312</v>
      </c>
      <c r="B80" s="473">
        <v>40086</v>
      </c>
      <c r="C80" s="401">
        <v>43493</v>
      </c>
      <c r="D80" s="414"/>
      <c r="E80" s="403">
        <v>30000000</v>
      </c>
      <c r="F80" s="474">
        <v>98550000</v>
      </c>
      <c r="G80" s="403">
        <v>30000000</v>
      </c>
      <c r="H80" s="417">
        <v>25830589.989999998</v>
      </c>
      <c r="I80" s="403">
        <v>4430410.01</v>
      </c>
      <c r="J80" s="418">
        <v>0</v>
      </c>
      <c r="K80" s="404">
        <v>84.13</v>
      </c>
      <c r="L80" s="418">
        <v>84.78</v>
      </c>
      <c r="M80" s="404">
        <v>85.81</v>
      </c>
      <c r="N80" s="418">
        <v>85.23</v>
      </c>
      <c r="O80" s="429">
        <v>4.9500000000000002E-2</v>
      </c>
      <c r="P80" s="420">
        <v>7.46E-2</v>
      </c>
      <c r="Q80" s="406">
        <v>7.2700000000000001E-2</v>
      </c>
      <c r="R80" s="403">
        <v>1.57</v>
      </c>
    </row>
    <row r="81" spans="1:18" s="339" customFormat="1" ht="13.5" customHeight="1">
      <c r="A81" s="400" t="s">
        <v>319</v>
      </c>
      <c r="B81" s="473">
        <v>40088</v>
      </c>
      <c r="C81" s="401">
        <v>43493</v>
      </c>
      <c r="D81" s="414"/>
      <c r="E81" s="403">
        <v>30000000</v>
      </c>
      <c r="F81" s="474">
        <v>85850000</v>
      </c>
      <c r="G81" s="403">
        <v>30000000</v>
      </c>
      <c r="H81" s="417">
        <v>25884690.010000002</v>
      </c>
      <c r="I81" s="403">
        <v>4385310</v>
      </c>
      <c r="J81" s="418">
        <v>0</v>
      </c>
      <c r="K81" s="404">
        <v>84.63</v>
      </c>
      <c r="L81" s="418">
        <v>85.21</v>
      </c>
      <c r="M81" s="404">
        <v>85.64</v>
      </c>
      <c r="N81" s="418">
        <v>85.38</v>
      </c>
      <c r="O81" s="429">
        <v>4.9500000000000002E-2</v>
      </c>
      <c r="P81" s="420">
        <v>7.3800000000000004E-2</v>
      </c>
      <c r="Q81" s="406">
        <v>7.2499999999999995E-2</v>
      </c>
      <c r="R81" s="403">
        <v>1.46</v>
      </c>
    </row>
    <row r="82" spans="1:18" ht="12.6" customHeight="1">
      <c r="A82" s="329" t="s">
        <v>335</v>
      </c>
      <c r="B82" s="135"/>
      <c r="C82" s="135">
        <v>45769</v>
      </c>
      <c r="D82" s="215">
        <v>3653</v>
      </c>
      <c r="E82" s="137">
        <f>E84+E83+E85+E86+E87</f>
        <v>300000000</v>
      </c>
      <c r="F82" s="137">
        <f>F84+F83+F85+F86+F87</f>
        <v>583316452</v>
      </c>
      <c r="G82" s="137">
        <f>G84+G83+G85+G86+G87</f>
        <v>235000000</v>
      </c>
      <c r="H82" s="137"/>
      <c r="I82" s="137"/>
      <c r="J82" s="137"/>
      <c r="K82" s="140"/>
      <c r="L82" s="140"/>
      <c r="M82" s="140"/>
      <c r="N82" s="140"/>
      <c r="O82" s="216">
        <v>2.3E-2</v>
      </c>
      <c r="P82" s="142"/>
      <c r="Q82" s="142"/>
      <c r="R82" s="137"/>
    </row>
    <row r="83" spans="1:18" s="339" customFormat="1" ht="13.5" customHeight="1">
      <c r="A83" s="400" t="s">
        <v>329</v>
      </c>
      <c r="B83" s="401">
        <v>42116</v>
      </c>
      <c r="C83" s="401">
        <v>45769</v>
      </c>
      <c r="D83" s="402"/>
      <c r="E83" s="403">
        <v>50000000</v>
      </c>
      <c r="F83" s="472">
        <v>122100000</v>
      </c>
      <c r="G83" s="403">
        <v>50000000</v>
      </c>
      <c r="H83" s="403">
        <v>51211735</v>
      </c>
      <c r="I83" s="403">
        <v>0</v>
      </c>
      <c r="J83" s="404">
        <v>1211735</v>
      </c>
      <c r="K83" s="404">
        <v>100.73</v>
      </c>
      <c r="L83" s="404">
        <v>100.45</v>
      </c>
      <c r="M83" s="404">
        <v>107.65</v>
      </c>
      <c r="N83" s="404">
        <v>102.42</v>
      </c>
      <c r="O83" s="429">
        <v>2.3E-2</v>
      </c>
      <c r="P83" s="406">
        <v>2.23E-2</v>
      </c>
      <c r="Q83" s="406">
        <v>2.0400000000000001E-2</v>
      </c>
      <c r="R83" s="403">
        <v>0.01</v>
      </c>
    </row>
    <row r="84" spans="1:18" s="339" customFormat="1" ht="13.5" customHeight="1">
      <c r="A84" s="400" t="s">
        <v>336</v>
      </c>
      <c r="B84" s="401">
        <v>42277</v>
      </c>
      <c r="C84" s="401">
        <v>45769</v>
      </c>
      <c r="D84" s="402"/>
      <c r="E84" s="403">
        <v>50000000</v>
      </c>
      <c r="F84" s="472">
        <v>122858226</v>
      </c>
      <c r="G84" s="403">
        <v>0</v>
      </c>
      <c r="H84" s="369" t="s">
        <v>254</v>
      </c>
      <c r="I84" s="369" t="s">
        <v>254</v>
      </c>
      <c r="J84" s="369" t="s">
        <v>254</v>
      </c>
      <c r="K84" s="404">
        <v>96.47</v>
      </c>
      <c r="L84" s="369" t="s">
        <v>254</v>
      </c>
      <c r="M84" s="369" t="s">
        <v>254</v>
      </c>
      <c r="N84" s="369" t="s">
        <v>254</v>
      </c>
      <c r="O84" s="429">
        <v>2.3E-2</v>
      </c>
      <c r="P84" s="406">
        <v>2.7400000000000001E-2</v>
      </c>
      <c r="Q84" s="369" t="s">
        <v>254</v>
      </c>
      <c r="R84" s="403">
        <v>0.01</v>
      </c>
    </row>
    <row r="85" spans="1:18" s="339" customFormat="1" ht="12" customHeight="1">
      <c r="A85" s="400" t="s">
        <v>331</v>
      </c>
      <c r="B85" s="401">
        <v>42298</v>
      </c>
      <c r="C85" s="401">
        <v>45769</v>
      </c>
      <c r="D85" s="402"/>
      <c r="E85" s="403">
        <v>65000000</v>
      </c>
      <c r="F85" s="472">
        <v>123108226</v>
      </c>
      <c r="G85" s="403">
        <v>50000000</v>
      </c>
      <c r="H85" s="404">
        <v>49850613.170000002</v>
      </c>
      <c r="I85" s="404">
        <v>719386.84</v>
      </c>
      <c r="J85" s="404">
        <v>0</v>
      </c>
      <c r="K85" s="404">
        <v>97.07</v>
      </c>
      <c r="L85" s="404">
        <v>97.82</v>
      </c>
      <c r="M85" s="404">
        <v>99.28</v>
      </c>
      <c r="N85" s="404">
        <v>98.56</v>
      </c>
      <c r="O85" s="429">
        <v>2.3E-2</v>
      </c>
      <c r="P85" s="406">
        <v>2.6700000000000002E-2</v>
      </c>
      <c r="Q85" s="406">
        <v>2.4799999999999999E-2</v>
      </c>
      <c r="R85" s="403">
        <v>0.01</v>
      </c>
    </row>
    <row r="86" spans="1:18" s="339" customFormat="1" ht="12" customHeight="1">
      <c r="A86" s="400" t="s">
        <v>311</v>
      </c>
      <c r="B86" s="401">
        <v>42326</v>
      </c>
      <c r="C86" s="401">
        <v>45769</v>
      </c>
      <c r="D86" s="402"/>
      <c r="E86" s="403">
        <v>70000000</v>
      </c>
      <c r="F86" s="472">
        <v>109600000</v>
      </c>
      <c r="G86" s="403">
        <v>70000000</v>
      </c>
      <c r="H86" s="404">
        <v>68692500</v>
      </c>
      <c r="I86" s="404">
        <v>1426500</v>
      </c>
      <c r="J86" s="404">
        <v>0</v>
      </c>
      <c r="K86" s="404">
        <v>97.54</v>
      </c>
      <c r="L86" s="404">
        <v>97.51</v>
      </c>
      <c r="M86" s="404">
        <v>98.49</v>
      </c>
      <c r="N86" s="404">
        <v>97.96</v>
      </c>
      <c r="O86" s="429">
        <v>2.3E-2</v>
      </c>
      <c r="P86" s="406">
        <v>2.6100000000000002E-2</v>
      </c>
      <c r="Q86" s="406">
        <v>2.5600000000000001E-2</v>
      </c>
      <c r="R86" s="403">
        <v>0.01</v>
      </c>
    </row>
    <row r="87" spans="1:18" s="339" customFormat="1" ht="12" customHeight="1">
      <c r="A87" s="415" t="s">
        <v>312</v>
      </c>
      <c r="B87" s="407">
        <v>42347</v>
      </c>
      <c r="C87" s="401">
        <v>45769</v>
      </c>
      <c r="D87" s="408"/>
      <c r="E87" s="410">
        <v>65000000</v>
      </c>
      <c r="F87" s="475">
        <v>105650000</v>
      </c>
      <c r="G87" s="410">
        <v>65000000</v>
      </c>
      <c r="H87" s="409">
        <v>65063370</v>
      </c>
      <c r="I87" s="409">
        <v>162050</v>
      </c>
      <c r="J87" s="409">
        <v>30420</v>
      </c>
      <c r="K87" s="409">
        <v>99</v>
      </c>
      <c r="L87" s="409">
        <v>98.76</v>
      </c>
      <c r="M87" s="409">
        <v>100.19</v>
      </c>
      <c r="N87" s="409">
        <v>99.8</v>
      </c>
      <c r="O87" s="429">
        <v>2.3E-2</v>
      </c>
      <c r="P87" s="411">
        <v>2.4299999999999999E-2</v>
      </c>
      <c r="Q87" s="411">
        <v>2.3400000000000001E-2</v>
      </c>
      <c r="R87" s="410">
        <v>0.01</v>
      </c>
    </row>
    <row r="88" spans="1:18" ht="13.7" customHeight="1">
      <c r="A88" s="192" t="s">
        <v>337</v>
      </c>
      <c r="B88" s="193"/>
      <c r="C88" s="193"/>
      <c r="D88" s="194"/>
      <c r="E88" s="158">
        <f>E65+E75+E82</f>
        <v>825000000</v>
      </c>
      <c r="F88" s="158">
        <f>F65+F75+F82</f>
        <v>1809226452</v>
      </c>
      <c r="G88" s="158">
        <f>G65+G75+G82</f>
        <v>683200000</v>
      </c>
      <c r="H88" s="158">
        <f>SUM(H65:H87)</f>
        <v>658268156.66000009</v>
      </c>
      <c r="I88" s="158">
        <f>SUM(I65:I87)</f>
        <v>39312988.350000001</v>
      </c>
      <c r="J88" s="158">
        <f>SUM(J65:J87)</f>
        <v>9488855</v>
      </c>
      <c r="K88" s="220"/>
      <c r="L88" s="221"/>
      <c r="M88" s="221"/>
      <c r="N88" s="159"/>
      <c r="O88" s="193"/>
      <c r="P88" s="160"/>
      <c r="Q88" s="193"/>
      <c r="R88" s="161"/>
    </row>
    <row r="89" spans="1:18" s="339" customFormat="1" ht="18" customHeight="1">
      <c r="A89" s="446" t="s">
        <v>325</v>
      </c>
      <c r="B89" s="365"/>
      <c r="C89" s="365"/>
      <c r="D89" s="365"/>
      <c r="E89" s="418"/>
      <c r="F89" s="418"/>
      <c r="G89" s="418"/>
      <c r="H89" s="418"/>
      <c r="I89" s="418"/>
      <c r="J89" s="418"/>
      <c r="K89" s="452"/>
      <c r="L89" s="452"/>
      <c r="M89" s="452"/>
      <c r="N89" s="452"/>
      <c r="O89" s="476"/>
      <c r="P89" s="365"/>
      <c r="Q89" s="365"/>
      <c r="R89" s="417"/>
    </row>
    <row r="90" spans="1:18" s="338" customFormat="1" ht="12.75" customHeight="1">
      <c r="A90" s="450" t="s">
        <v>338</v>
      </c>
      <c r="B90" s="381"/>
      <c r="C90" s="381"/>
      <c r="D90" s="381"/>
      <c r="E90" s="385"/>
      <c r="F90" s="447"/>
      <c r="G90" s="339"/>
      <c r="H90" s="339"/>
      <c r="I90" s="339"/>
      <c r="J90" s="449"/>
      <c r="K90" s="339"/>
      <c r="L90" s="339"/>
      <c r="M90" s="339"/>
      <c r="N90" s="339"/>
      <c r="O90" s="339"/>
      <c r="Q90" s="339"/>
      <c r="R90" s="339"/>
    </row>
    <row r="91" spans="1:18" s="338" customFormat="1" ht="8.25" customHeight="1">
      <c r="A91" s="450"/>
      <c r="B91" s="381"/>
      <c r="C91" s="381"/>
      <c r="D91" s="381"/>
      <c r="E91" s="385"/>
      <c r="F91" s="447"/>
      <c r="G91" s="339"/>
      <c r="H91" s="339"/>
      <c r="I91" s="339"/>
      <c r="J91" s="449"/>
      <c r="K91" s="339"/>
      <c r="L91" s="339"/>
      <c r="M91" s="339"/>
      <c r="N91" s="339"/>
      <c r="O91" s="339"/>
      <c r="Q91" s="339"/>
      <c r="R91" s="339"/>
    </row>
    <row r="92" spans="1:18" s="339" customFormat="1" ht="13.5" customHeight="1">
      <c r="A92" s="450" t="s">
        <v>339</v>
      </c>
      <c r="B92" s="381"/>
      <c r="C92" s="381"/>
      <c r="D92" s="381"/>
      <c r="E92" s="385"/>
      <c r="F92" s="447"/>
      <c r="J92" s="449"/>
      <c r="P92" s="338"/>
    </row>
    <row r="93" spans="1:18" s="339" customFormat="1" ht="12" customHeight="1">
      <c r="A93" s="450" t="s">
        <v>327</v>
      </c>
      <c r="B93" s="381"/>
      <c r="C93" s="381"/>
      <c r="D93" s="381"/>
      <c r="E93" s="385"/>
      <c r="F93" s="447"/>
      <c r="J93" s="449"/>
      <c r="P93" s="338"/>
    </row>
    <row r="94" spans="1:18" s="339" customFormat="1" ht="12.75">
      <c r="A94" s="604" t="s">
        <v>255</v>
      </c>
      <c r="B94" s="604"/>
      <c r="C94" s="604"/>
      <c r="D94" s="604"/>
      <c r="E94" s="604"/>
      <c r="F94" s="604"/>
      <c r="G94" s="604"/>
      <c r="H94" s="604"/>
      <c r="I94" s="604"/>
      <c r="J94" s="604"/>
      <c r="K94" s="604"/>
      <c r="L94" s="604"/>
      <c r="M94" s="604"/>
      <c r="N94" s="604"/>
      <c r="O94" s="604"/>
      <c r="P94" s="604"/>
      <c r="Q94" s="604"/>
      <c r="R94" s="604"/>
    </row>
    <row r="95" spans="1:18" s="339" customFormat="1" ht="12.75">
      <c r="A95" s="602" t="s">
        <v>394</v>
      </c>
      <c r="B95" s="602"/>
      <c r="C95" s="602"/>
      <c r="D95" s="602"/>
      <c r="E95" s="602"/>
      <c r="F95" s="602"/>
      <c r="G95" s="602"/>
      <c r="H95" s="602"/>
      <c r="I95" s="602"/>
      <c r="J95" s="602"/>
      <c r="K95" s="602"/>
      <c r="L95" s="602"/>
      <c r="M95" s="602"/>
      <c r="N95" s="602"/>
      <c r="O95" s="602"/>
      <c r="P95" s="602"/>
      <c r="Q95" s="602"/>
      <c r="R95" s="602"/>
    </row>
    <row r="96" spans="1:18" s="339" customFormat="1" ht="14.25" customHeight="1">
      <c r="A96" s="450"/>
      <c r="B96" s="381"/>
      <c r="C96" s="381"/>
      <c r="D96" s="381"/>
      <c r="E96" s="385"/>
      <c r="F96" s="447"/>
      <c r="J96" s="449"/>
      <c r="P96" s="338"/>
    </row>
    <row r="97" spans="1:18" ht="12.6" customHeight="1">
      <c r="A97" s="325" t="s">
        <v>340</v>
      </c>
      <c r="B97" s="224"/>
      <c r="C97" s="135">
        <v>44025</v>
      </c>
      <c r="D97" s="215">
        <v>3834</v>
      </c>
      <c r="E97" s="137">
        <f>SUM(E98:E106)</f>
        <v>295000000</v>
      </c>
      <c r="F97" s="137">
        <f>SUM(F98:F106)</f>
        <v>856940000</v>
      </c>
      <c r="G97" s="137">
        <f>SUM(G98:G106)</f>
        <v>313110000</v>
      </c>
      <c r="H97" s="225"/>
      <c r="I97" s="226"/>
      <c r="J97" s="227"/>
      <c r="K97" s="225"/>
      <c r="L97" s="225"/>
      <c r="M97" s="225"/>
      <c r="N97" s="225"/>
      <c r="O97" s="216">
        <v>0.05</v>
      </c>
      <c r="P97" s="225"/>
      <c r="Q97" s="225"/>
      <c r="R97" s="225"/>
    </row>
    <row r="98" spans="1:18" s="339" customFormat="1" ht="12.6" customHeight="1">
      <c r="A98" s="422" t="s">
        <v>308</v>
      </c>
      <c r="B98" s="423">
        <v>40191</v>
      </c>
      <c r="C98" s="401">
        <v>44025</v>
      </c>
      <c r="D98" s="414"/>
      <c r="E98" s="403">
        <v>30000000</v>
      </c>
      <c r="F98" s="474">
        <v>87200000</v>
      </c>
      <c r="G98" s="403">
        <v>30000000</v>
      </c>
      <c r="H98" s="477">
        <v>27111545.010000002</v>
      </c>
      <c r="I98" s="417">
        <v>2888454.99</v>
      </c>
      <c r="J98" s="403">
        <v>0</v>
      </c>
      <c r="K98" s="418">
        <v>87.9</v>
      </c>
      <c r="L98" s="404">
        <v>88.85</v>
      </c>
      <c r="M98" s="418">
        <v>95.29</v>
      </c>
      <c r="N98" s="404">
        <v>90.37</v>
      </c>
      <c r="O98" s="478">
        <v>0.05</v>
      </c>
      <c r="P98" s="406">
        <v>6.7400000000000002E-2</v>
      </c>
      <c r="Q98" s="420">
        <v>6.3700000000000007E-2</v>
      </c>
      <c r="R98" s="403">
        <v>0.39</v>
      </c>
    </row>
    <row r="99" spans="1:18" s="339" customFormat="1" ht="12.6" customHeight="1">
      <c r="A99" s="422" t="s">
        <v>309</v>
      </c>
      <c r="B99" s="423">
        <v>40233</v>
      </c>
      <c r="C99" s="401">
        <v>44025</v>
      </c>
      <c r="D99" s="414"/>
      <c r="E99" s="403">
        <v>30000000</v>
      </c>
      <c r="F99" s="474">
        <v>97850000</v>
      </c>
      <c r="G99" s="403">
        <v>30000000</v>
      </c>
      <c r="H99" s="477">
        <v>28491570</v>
      </c>
      <c r="I99" s="417">
        <v>1682430.01</v>
      </c>
      <c r="J99" s="403">
        <v>0</v>
      </c>
      <c r="K99" s="418">
        <v>93.31</v>
      </c>
      <c r="L99" s="404">
        <v>93.97</v>
      </c>
      <c r="M99" s="418">
        <v>95.16</v>
      </c>
      <c r="N99" s="404">
        <v>94.39</v>
      </c>
      <c r="O99" s="478">
        <v>0.05</v>
      </c>
      <c r="P99" s="406">
        <v>5.9700000000000003E-2</v>
      </c>
      <c r="Q99" s="420">
        <v>5.8200000000000002E-2</v>
      </c>
      <c r="R99" s="403">
        <v>0.24</v>
      </c>
    </row>
    <row r="100" spans="1:18" s="339" customFormat="1" ht="12.6" customHeight="1">
      <c r="A100" s="422" t="s">
        <v>310</v>
      </c>
      <c r="B100" s="423">
        <v>40239</v>
      </c>
      <c r="C100" s="401">
        <v>44025</v>
      </c>
      <c r="D100" s="414"/>
      <c r="E100" s="403">
        <v>30000000</v>
      </c>
      <c r="F100" s="474">
        <v>81100000</v>
      </c>
      <c r="G100" s="403">
        <v>30000000</v>
      </c>
      <c r="H100" s="477">
        <v>28497180</v>
      </c>
      <c r="I100" s="417">
        <v>1700820</v>
      </c>
      <c r="J100" s="403">
        <v>0</v>
      </c>
      <c r="K100" s="418">
        <v>93.45</v>
      </c>
      <c r="L100" s="404">
        <v>93.95</v>
      </c>
      <c r="M100" s="418">
        <v>95.17</v>
      </c>
      <c r="N100" s="404">
        <v>94.33</v>
      </c>
      <c r="O100" s="478">
        <v>0.05</v>
      </c>
      <c r="P100" s="406">
        <v>5.9499999999999997E-2</v>
      </c>
      <c r="Q100" s="420">
        <v>5.8299999999999998E-2</v>
      </c>
      <c r="R100" s="403">
        <v>0.18</v>
      </c>
    </row>
    <row r="101" spans="1:18" s="339" customFormat="1" ht="12.6" customHeight="1">
      <c r="A101" s="422" t="s">
        <v>311</v>
      </c>
      <c r="B101" s="423">
        <v>40268</v>
      </c>
      <c r="C101" s="401">
        <v>44025</v>
      </c>
      <c r="D101" s="414"/>
      <c r="E101" s="403">
        <v>30000000</v>
      </c>
      <c r="F101" s="474">
        <v>61000000</v>
      </c>
      <c r="G101" s="403">
        <v>30000000</v>
      </c>
      <c r="H101" s="477">
        <v>28118425</v>
      </c>
      <c r="I101" s="417">
        <v>2196575</v>
      </c>
      <c r="J101" s="403">
        <v>0</v>
      </c>
      <c r="K101" s="418">
        <v>92.05</v>
      </c>
      <c r="L101" s="404">
        <v>92.4</v>
      </c>
      <c r="M101" s="418">
        <v>93.9</v>
      </c>
      <c r="N101" s="404">
        <v>92.68</v>
      </c>
      <c r="O101" s="478">
        <v>0.05</v>
      </c>
      <c r="P101" s="406">
        <v>6.1499999999999999E-2</v>
      </c>
      <c r="Q101" s="420">
        <v>6.0600000000000001E-2</v>
      </c>
      <c r="R101" s="403">
        <v>0.18</v>
      </c>
    </row>
    <row r="102" spans="1:18" s="339" customFormat="1" ht="12.6" customHeight="1">
      <c r="A102" s="422" t="s">
        <v>312</v>
      </c>
      <c r="B102" s="423">
        <v>40296</v>
      </c>
      <c r="C102" s="401">
        <v>44025</v>
      </c>
      <c r="D102" s="414"/>
      <c r="E102" s="403">
        <v>30000000</v>
      </c>
      <c r="F102" s="474">
        <v>65900000</v>
      </c>
      <c r="G102" s="403">
        <v>30000000</v>
      </c>
      <c r="H102" s="477">
        <v>27594075</v>
      </c>
      <c r="I102" s="417">
        <v>2837925</v>
      </c>
      <c r="J102" s="403">
        <v>0</v>
      </c>
      <c r="K102" s="418">
        <v>89.2</v>
      </c>
      <c r="L102" s="404">
        <v>89.6</v>
      </c>
      <c r="M102" s="418">
        <v>92.19</v>
      </c>
      <c r="N102" s="404">
        <v>90.54</v>
      </c>
      <c r="O102" s="478">
        <v>0.05</v>
      </c>
      <c r="P102" s="406">
        <v>6.5799999999999997E-2</v>
      </c>
      <c r="Q102" s="420">
        <v>6.3799999999999996E-2</v>
      </c>
      <c r="R102" s="403">
        <v>0.17</v>
      </c>
    </row>
    <row r="103" spans="1:18" s="339" customFormat="1" ht="15.75" customHeight="1">
      <c r="A103" s="422" t="s">
        <v>395</v>
      </c>
      <c r="B103" s="423">
        <v>40325</v>
      </c>
      <c r="C103" s="401">
        <v>44025</v>
      </c>
      <c r="D103" s="414"/>
      <c r="E103" s="403">
        <v>30000000</v>
      </c>
      <c r="F103" s="474">
        <v>95500000</v>
      </c>
      <c r="G103" s="404">
        <v>0</v>
      </c>
      <c r="H103" s="370" t="s">
        <v>254</v>
      </c>
      <c r="I103" s="479" t="s">
        <v>254</v>
      </c>
      <c r="J103" s="404" t="s">
        <v>254</v>
      </c>
      <c r="K103" s="418">
        <v>86.28</v>
      </c>
      <c r="L103" s="369" t="s">
        <v>254</v>
      </c>
      <c r="M103" s="479" t="s">
        <v>254</v>
      </c>
      <c r="N103" s="369" t="s">
        <v>254</v>
      </c>
      <c r="O103" s="478">
        <v>0.05</v>
      </c>
      <c r="P103" s="406">
        <v>7.0400000000000004E-2</v>
      </c>
      <c r="Q103" s="420" t="s">
        <v>254</v>
      </c>
      <c r="R103" s="403">
        <v>0.18</v>
      </c>
    </row>
    <row r="104" spans="1:18" s="339" customFormat="1" ht="12.6" customHeight="1">
      <c r="A104" s="422" t="s">
        <v>320</v>
      </c>
      <c r="B104" s="423">
        <v>40359</v>
      </c>
      <c r="C104" s="401">
        <v>44025</v>
      </c>
      <c r="D104" s="414"/>
      <c r="E104" s="403">
        <v>45000000</v>
      </c>
      <c r="F104" s="474">
        <v>91100000</v>
      </c>
      <c r="G104" s="405">
        <v>45000000</v>
      </c>
      <c r="H104" s="480">
        <v>42533165.009999998</v>
      </c>
      <c r="I104" s="481">
        <v>3501834.99</v>
      </c>
      <c r="J104" s="405">
        <v>0</v>
      </c>
      <c r="K104" s="418">
        <v>91.14</v>
      </c>
      <c r="L104" s="405">
        <v>91.69</v>
      </c>
      <c r="M104" s="481">
        <v>93.56</v>
      </c>
      <c r="N104" s="405">
        <v>92.22</v>
      </c>
      <c r="O104" s="478">
        <v>0.05</v>
      </c>
      <c r="P104" s="406">
        <v>6.3E-2</v>
      </c>
      <c r="Q104" s="420">
        <v>6.1499999999999999E-2</v>
      </c>
      <c r="R104" s="403">
        <v>0.2</v>
      </c>
    </row>
    <row r="105" spans="1:18" s="339" customFormat="1" ht="12.6" customHeight="1">
      <c r="A105" s="422" t="s">
        <v>332</v>
      </c>
      <c r="B105" s="423">
        <v>40388</v>
      </c>
      <c r="C105" s="401">
        <v>44025</v>
      </c>
      <c r="D105" s="414"/>
      <c r="E105" s="403">
        <v>45000000</v>
      </c>
      <c r="F105" s="474">
        <v>114860000</v>
      </c>
      <c r="G105" s="405">
        <v>93110000</v>
      </c>
      <c r="H105" s="480">
        <v>86390328</v>
      </c>
      <c r="I105" s="481">
        <v>6924514</v>
      </c>
      <c r="J105" s="405">
        <v>0</v>
      </c>
      <c r="K105" s="418">
        <v>92.1</v>
      </c>
      <c r="L105" s="405">
        <v>91.18</v>
      </c>
      <c r="M105" s="481">
        <v>94.2</v>
      </c>
      <c r="N105" s="405">
        <v>92.56</v>
      </c>
      <c r="O105" s="478">
        <v>0.05</v>
      </c>
      <c r="P105" s="406">
        <v>6.1699999999999998E-2</v>
      </c>
      <c r="Q105" s="420">
        <v>6.0999999999999999E-2</v>
      </c>
      <c r="R105" s="403">
        <v>0.18</v>
      </c>
    </row>
    <row r="106" spans="1:18" s="339" customFormat="1" ht="12.6" customHeight="1">
      <c r="A106" s="427" t="s">
        <v>333</v>
      </c>
      <c r="B106" s="416">
        <v>40492</v>
      </c>
      <c r="C106" s="407">
        <v>44025</v>
      </c>
      <c r="D106" s="482"/>
      <c r="E106" s="410">
        <v>25000000</v>
      </c>
      <c r="F106" s="483">
        <v>162430000</v>
      </c>
      <c r="G106" s="484">
        <v>25000000</v>
      </c>
      <c r="H106" s="485">
        <v>24092814.969999999</v>
      </c>
      <c r="I106" s="486">
        <v>1317185.04</v>
      </c>
      <c r="J106" s="484">
        <v>0</v>
      </c>
      <c r="K106" s="487">
        <v>93.89</v>
      </c>
      <c r="L106" s="484">
        <v>94.53</v>
      </c>
      <c r="M106" s="486">
        <v>95.31</v>
      </c>
      <c r="N106" s="484">
        <v>94.73</v>
      </c>
      <c r="O106" s="430">
        <v>0.05</v>
      </c>
      <c r="P106" s="411">
        <v>5.9299999999999999E-2</v>
      </c>
      <c r="Q106" s="488">
        <v>5.8099999999999999E-2</v>
      </c>
      <c r="R106" s="410">
        <v>0.17</v>
      </c>
    </row>
    <row r="107" spans="1:18" ht="12.6" customHeight="1">
      <c r="A107" s="330" t="s">
        <v>341</v>
      </c>
      <c r="B107" s="228"/>
      <c r="C107" s="229">
        <v>44396</v>
      </c>
      <c r="D107" s="230">
        <v>3834</v>
      </c>
      <c r="E107" s="231">
        <f>+E108+E109+E110+E111+E112+E113+E114</f>
        <v>320000000</v>
      </c>
      <c r="F107" s="231">
        <f>+F108+F109+F110+F111+F112+F113+F114</f>
        <v>777335000</v>
      </c>
      <c r="G107" s="231">
        <f>+G108+G109+G110+G111+G112+G113+G114</f>
        <v>322900000</v>
      </c>
      <c r="H107" s="232"/>
      <c r="I107" s="233"/>
      <c r="J107" s="234"/>
      <c r="K107" s="232"/>
      <c r="L107" s="232"/>
      <c r="M107" s="232"/>
      <c r="N107" s="232"/>
      <c r="O107" s="235">
        <v>0.05</v>
      </c>
      <c r="P107" s="232"/>
      <c r="Q107" s="232"/>
      <c r="R107" s="236"/>
    </row>
    <row r="108" spans="1:18" s="339" customFormat="1" ht="12" customHeight="1">
      <c r="A108" s="400" t="s">
        <v>308</v>
      </c>
      <c r="B108" s="401">
        <v>40562</v>
      </c>
      <c r="C108" s="401">
        <v>44396</v>
      </c>
      <c r="D108" s="402"/>
      <c r="E108" s="403">
        <v>45000000</v>
      </c>
      <c r="F108" s="474">
        <v>154220000</v>
      </c>
      <c r="G108" s="403">
        <v>45000000</v>
      </c>
      <c r="H108" s="477">
        <v>43510425.009999998</v>
      </c>
      <c r="I108" s="417">
        <v>1489574.99</v>
      </c>
      <c r="J108" s="403">
        <v>0</v>
      </c>
      <c r="K108" s="418">
        <v>95.47</v>
      </c>
      <c r="L108" s="404">
        <v>96.52</v>
      </c>
      <c r="M108" s="418">
        <v>97.02</v>
      </c>
      <c r="N108" s="404">
        <v>96.69</v>
      </c>
      <c r="O108" s="478">
        <v>0.05</v>
      </c>
      <c r="P108" s="406">
        <v>5.6500000000000002E-2</v>
      </c>
      <c r="Q108" s="420">
        <v>5.4899999999999997E-2</v>
      </c>
      <c r="R108" s="403">
        <v>0.18</v>
      </c>
    </row>
    <row r="109" spans="1:18" s="339" customFormat="1" ht="12.6" customHeight="1">
      <c r="A109" s="400" t="s">
        <v>342</v>
      </c>
      <c r="B109" s="401">
        <v>40611</v>
      </c>
      <c r="C109" s="401">
        <v>44396</v>
      </c>
      <c r="D109" s="402"/>
      <c r="E109" s="403">
        <v>35000000</v>
      </c>
      <c r="F109" s="474">
        <v>123750000</v>
      </c>
      <c r="G109" s="403">
        <v>35000000</v>
      </c>
      <c r="H109" s="477">
        <v>34309869.979999997</v>
      </c>
      <c r="I109" s="417">
        <v>924630.02</v>
      </c>
      <c r="J109" s="403">
        <v>0</v>
      </c>
      <c r="K109" s="418">
        <v>96.13</v>
      </c>
      <c r="L109" s="404">
        <v>97.08</v>
      </c>
      <c r="M109" s="404">
        <v>97.61</v>
      </c>
      <c r="N109" s="404">
        <v>97.36</v>
      </c>
      <c r="O109" s="478">
        <v>0.05</v>
      </c>
      <c r="P109" s="406">
        <v>5.57E-2</v>
      </c>
      <c r="Q109" s="420">
        <v>5.3999999999999999E-2</v>
      </c>
      <c r="R109" s="403">
        <v>0.18</v>
      </c>
    </row>
    <row r="110" spans="1:18" s="339" customFormat="1" ht="12.6" customHeight="1">
      <c r="A110" s="422" t="s">
        <v>310</v>
      </c>
      <c r="B110" s="423">
        <v>40662</v>
      </c>
      <c r="C110" s="423">
        <v>44396</v>
      </c>
      <c r="D110" s="424"/>
      <c r="E110" s="403">
        <v>25000000</v>
      </c>
      <c r="F110" s="474">
        <v>70950000</v>
      </c>
      <c r="G110" s="403">
        <v>22900000</v>
      </c>
      <c r="H110" s="477">
        <v>22632355</v>
      </c>
      <c r="I110" s="417">
        <v>581375</v>
      </c>
      <c r="J110" s="403">
        <v>0</v>
      </c>
      <c r="K110" s="418">
        <v>96.77</v>
      </c>
      <c r="L110" s="425">
        <v>97.19</v>
      </c>
      <c r="M110" s="425">
        <v>97.8</v>
      </c>
      <c r="N110" s="404">
        <v>97.46</v>
      </c>
      <c r="O110" s="478">
        <v>0.05</v>
      </c>
      <c r="P110" s="406">
        <v>5.4899999999999997E-2</v>
      </c>
      <c r="Q110" s="420">
        <v>5.3900000000000003E-2</v>
      </c>
      <c r="R110" s="403">
        <v>0.19</v>
      </c>
    </row>
    <row r="111" spans="1:18" s="339" customFormat="1" ht="12.6" customHeight="1">
      <c r="A111" s="400" t="s">
        <v>311</v>
      </c>
      <c r="B111" s="401">
        <v>40716</v>
      </c>
      <c r="C111" s="401">
        <v>44396</v>
      </c>
      <c r="D111" s="402"/>
      <c r="E111" s="403">
        <v>50000000</v>
      </c>
      <c r="F111" s="472">
        <v>83950000</v>
      </c>
      <c r="G111" s="403">
        <v>50000000</v>
      </c>
      <c r="H111" s="403">
        <v>49698275</v>
      </c>
      <c r="I111" s="403">
        <v>1356725</v>
      </c>
      <c r="J111" s="403">
        <v>0</v>
      </c>
      <c r="K111" s="404">
        <v>96.75</v>
      </c>
      <c r="L111" s="404">
        <v>96.96</v>
      </c>
      <c r="M111" s="404">
        <v>97.82</v>
      </c>
      <c r="N111" s="404">
        <v>97.29</v>
      </c>
      <c r="O111" s="429">
        <v>0.05</v>
      </c>
      <c r="P111" s="406">
        <v>5.4899999999999997E-2</v>
      </c>
      <c r="Q111" s="406">
        <v>5.4199999999999998E-2</v>
      </c>
      <c r="R111" s="403">
        <v>0.22</v>
      </c>
    </row>
    <row r="112" spans="1:18" s="339" customFormat="1" ht="12.6" customHeight="1">
      <c r="A112" s="400" t="s">
        <v>312</v>
      </c>
      <c r="B112" s="401">
        <v>40765</v>
      </c>
      <c r="C112" s="401">
        <v>44396</v>
      </c>
      <c r="D112" s="402"/>
      <c r="E112" s="403">
        <v>50000000</v>
      </c>
      <c r="F112" s="472">
        <v>134800000</v>
      </c>
      <c r="G112" s="403">
        <v>50000000</v>
      </c>
      <c r="H112" s="403">
        <v>49195799.990000002</v>
      </c>
      <c r="I112" s="403">
        <v>954200</v>
      </c>
      <c r="J112" s="403">
        <v>0</v>
      </c>
      <c r="K112" s="404">
        <v>97.51</v>
      </c>
      <c r="L112" s="404">
        <v>97.92</v>
      </c>
      <c r="M112" s="404">
        <v>98.23</v>
      </c>
      <c r="N112" s="404">
        <v>98.09</v>
      </c>
      <c r="O112" s="429">
        <v>0.05</v>
      </c>
      <c r="P112" s="406">
        <v>5.3900000000000003E-2</v>
      </c>
      <c r="Q112" s="406">
        <v>5.3100000000000001E-2</v>
      </c>
      <c r="R112" s="403">
        <v>0.18</v>
      </c>
    </row>
    <row r="113" spans="1:18" s="339" customFormat="1" ht="12.6" customHeight="1">
      <c r="A113" s="400" t="s">
        <v>319</v>
      </c>
      <c r="B113" s="401">
        <v>40821</v>
      </c>
      <c r="C113" s="401">
        <v>44396</v>
      </c>
      <c r="D113" s="402"/>
      <c r="E113" s="403">
        <v>55000000</v>
      </c>
      <c r="F113" s="472">
        <v>105650000</v>
      </c>
      <c r="G113" s="403">
        <v>55000000</v>
      </c>
      <c r="H113" s="403">
        <v>54680400</v>
      </c>
      <c r="I113" s="403">
        <v>908100</v>
      </c>
      <c r="J113" s="403">
        <v>0</v>
      </c>
      <c r="K113" s="404">
        <v>97.66</v>
      </c>
      <c r="L113" s="404">
        <v>97.85</v>
      </c>
      <c r="M113" s="404">
        <v>99.71</v>
      </c>
      <c r="N113" s="404">
        <v>98.35</v>
      </c>
      <c r="O113" s="429">
        <v>0.05</v>
      </c>
      <c r="P113" s="406">
        <v>5.3800000000000001E-2</v>
      </c>
      <c r="Q113" s="406">
        <v>5.28E-2</v>
      </c>
      <c r="R113" s="403">
        <v>0.2</v>
      </c>
    </row>
    <row r="114" spans="1:18" s="339" customFormat="1" ht="12.6" customHeight="1">
      <c r="A114" s="400" t="s">
        <v>320</v>
      </c>
      <c r="B114" s="401">
        <v>40891</v>
      </c>
      <c r="C114" s="401">
        <v>44396</v>
      </c>
      <c r="D114" s="402"/>
      <c r="E114" s="403">
        <v>60000000</v>
      </c>
      <c r="F114" s="472">
        <v>104015000</v>
      </c>
      <c r="G114" s="403">
        <v>65000000</v>
      </c>
      <c r="H114" s="403">
        <v>65194151.009999998</v>
      </c>
      <c r="I114" s="403">
        <v>1118849</v>
      </c>
      <c r="J114" s="403">
        <v>0</v>
      </c>
      <c r="K114" s="404">
        <v>97.61</v>
      </c>
      <c r="L114" s="404">
        <v>97.61</v>
      </c>
      <c r="M114" s="404">
        <v>99.39</v>
      </c>
      <c r="N114" s="404">
        <v>98.28</v>
      </c>
      <c r="O114" s="429">
        <v>0.05</v>
      </c>
      <c r="P114" s="406">
        <v>5.3900000000000003E-2</v>
      </c>
      <c r="Q114" s="406">
        <v>5.2999999999999999E-2</v>
      </c>
      <c r="R114" s="403">
        <v>0.22</v>
      </c>
    </row>
    <row r="115" spans="1:18" ht="12.75" customHeight="1">
      <c r="A115" s="325" t="s">
        <v>343</v>
      </c>
      <c r="B115" s="237"/>
      <c r="C115" s="238">
        <v>44753</v>
      </c>
      <c r="D115" s="136">
        <v>3834</v>
      </c>
      <c r="E115" s="239">
        <f>E116+E117+E118+E119+E120+E121</f>
        <v>305000000</v>
      </c>
      <c r="F115" s="239">
        <f>F116+F117+F118+F119+F120+F121</f>
        <v>993475000</v>
      </c>
      <c r="G115" s="239">
        <f>G116+G117+G118+G119+G120+G121</f>
        <v>305000000</v>
      </c>
      <c r="H115" s="240"/>
      <c r="I115" s="226"/>
      <c r="J115" s="241"/>
      <c r="K115" s="225"/>
      <c r="L115" s="225"/>
      <c r="M115" s="225"/>
      <c r="N115" s="225"/>
      <c r="O115" s="242">
        <v>0.05</v>
      </c>
      <c r="P115" s="225"/>
      <c r="Q115" s="225"/>
      <c r="R115" s="225"/>
    </row>
    <row r="116" spans="1:18" s="339" customFormat="1" ht="12.6" customHeight="1">
      <c r="A116" s="400" t="s">
        <v>308</v>
      </c>
      <c r="B116" s="401">
        <v>40919</v>
      </c>
      <c r="C116" s="401">
        <v>44753</v>
      </c>
      <c r="D116" s="402"/>
      <c r="E116" s="403">
        <v>50000000</v>
      </c>
      <c r="F116" s="403">
        <v>136340000</v>
      </c>
      <c r="G116" s="403">
        <v>50000000</v>
      </c>
      <c r="H116" s="489">
        <v>48865160.009999998</v>
      </c>
      <c r="I116" s="489">
        <v>1134839.99</v>
      </c>
      <c r="J116" s="490">
        <v>0</v>
      </c>
      <c r="K116" s="491">
        <v>97.05</v>
      </c>
      <c r="L116" s="491">
        <v>97.45</v>
      </c>
      <c r="M116" s="491">
        <v>98.84</v>
      </c>
      <c r="N116" s="491">
        <v>97.73</v>
      </c>
      <c r="O116" s="429">
        <v>0.05</v>
      </c>
      <c r="P116" s="492">
        <v>5.4399999999999997E-2</v>
      </c>
      <c r="Q116" s="492">
        <v>5.3499999999999999E-2</v>
      </c>
      <c r="R116" s="491">
        <v>0.22</v>
      </c>
    </row>
    <row r="117" spans="1:18" s="339" customFormat="1" ht="12.6" customHeight="1">
      <c r="A117" s="400" t="s">
        <v>309</v>
      </c>
      <c r="B117" s="401">
        <v>40982</v>
      </c>
      <c r="C117" s="401">
        <v>44753</v>
      </c>
      <c r="D117" s="402"/>
      <c r="E117" s="403">
        <v>55000000</v>
      </c>
      <c r="F117" s="403">
        <v>159590000</v>
      </c>
      <c r="G117" s="403">
        <v>55000000</v>
      </c>
      <c r="H117" s="489">
        <v>55968530.009999998</v>
      </c>
      <c r="I117" s="403">
        <v>0</v>
      </c>
      <c r="J117" s="493">
        <v>495530.02</v>
      </c>
      <c r="K117" s="491">
        <v>100.27</v>
      </c>
      <c r="L117" s="491">
        <v>100.72</v>
      </c>
      <c r="M117" s="491">
        <v>101.34</v>
      </c>
      <c r="N117" s="491">
        <v>100.9</v>
      </c>
      <c r="O117" s="429">
        <v>0.05</v>
      </c>
      <c r="P117" s="492">
        <v>5.0299999999999997E-2</v>
      </c>
      <c r="Q117" s="492">
        <v>4.9500000000000002E-2</v>
      </c>
      <c r="R117" s="491">
        <v>0.15</v>
      </c>
    </row>
    <row r="118" spans="1:18" s="339" customFormat="1" ht="12.6" customHeight="1">
      <c r="A118" s="400" t="s">
        <v>318</v>
      </c>
      <c r="B118" s="401">
        <v>41108</v>
      </c>
      <c r="C118" s="401">
        <v>44753</v>
      </c>
      <c r="D118" s="402"/>
      <c r="E118" s="403">
        <v>40000000</v>
      </c>
      <c r="F118" s="403">
        <v>196350000</v>
      </c>
      <c r="G118" s="403">
        <v>40000000</v>
      </c>
      <c r="H118" s="489">
        <v>41067699.990000002</v>
      </c>
      <c r="I118" s="403">
        <v>0</v>
      </c>
      <c r="J118" s="493">
        <v>1027699.99</v>
      </c>
      <c r="K118" s="491">
        <v>101.57</v>
      </c>
      <c r="L118" s="491">
        <v>102.39</v>
      </c>
      <c r="M118" s="491">
        <v>102.77</v>
      </c>
      <c r="N118" s="491">
        <v>102.57</v>
      </c>
      <c r="O118" s="429">
        <v>0.05</v>
      </c>
      <c r="P118" s="492">
        <v>4.8599999999999997E-2</v>
      </c>
      <c r="Q118" s="492">
        <v>4.7300000000000002E-2</v>
      </c>
      <c r="R118" s="491">
        <v>0.16</v>
      </c>
    </row>
    <row r="119" spans="1:18" s="339" customFormat="1" ht="12.6" customHeight="1">
      <c r="A119" s="400" t="s">
        <v>311</v>
      </c>
      <c r="B119" s="401">
        <v>41136</v>
      </c>
      <c r="C119" s="401">
        <v>44753</v>
      </c>
      <c r="D119" s="402"/>
      <c r="E119" s="403">
        <v>50000000</v>
      </c>
      <c r="F119" s="403">
        <v>273650000</v>
      </c>
      <c r="G119" s="403">
        <v>50000000</v>
      </c>
      <c r="H119" s="489">
        <v>53974500</v>
      </c>
      <c r="I119" s="403">
        <v>0</v>
      </c>
      <c r="J119" s="493">
        <v>3734499.99</v>
      </c>
      <c r="K119" s="491">
        <v>106.17</v>
      </c>
      <c r="L119" s="491">
        <v>107.19</v>
      </c>
      <c r="M119" s="491">
        <v>107.69</v>
      </c>
      <c r="N119" s="491">
        <v>107.47</v>
      </c>
      <c r="O119" s="429">
        <v>0.05</v>
      </c>
      <c r="P119" s="492">
        <v>4.2700000000000002E-2</v>
      </c>
      <c r="Q119" s="492">
        <v>4.1200000000000001E-2</v>
      </c>
      <c r="R119" s="491">
        <v>0.08</v>
      </c>
    </row>
    <row r="120" spans="1:18" s="339" customFormat="1" ht="12.6" customHeight="1">
      <c r="A120" s="400" t="s">
        <v>312</v>
      </c>
      <c r="B120" s="401">
        <v>41178</v>
      </c>
      <c r="C120" s="401">
        <v>44753</v>
      </c>
      <c r="D120" s="402"/>
      <c r="E120" s="403">
        <v>55000000</v>
      </c>
      <c r="F120" s="403">
        <v>153195000</v>
      </c>
      <c r="G120" s="403">
        <v>55000000</v>
      </c>
      <c r="H120" s="489">
        <v>62457425.030000001</v>
      </c>
      <c r="I120" s="403">
        <v>0</v>
      </c>
      <c r="J120" s="493">
        <v>6879925.0199999996</v>
      </c>
      <c r="K120" s="491">
        <v>111.82</v>
      </c>
      <c r="L120" s="491">
        <v>112.25</v>
      </c>
      <c r="M120" s="491">
        <v>114.21</v>
      </c>
      <c r="N120" s="491">
        <v>112.51</v>
      </c>
      <c r="O120" s="429">
        <v>0.05</v>
      </c>
      <c r="P120" s="492">
        <v>3.5900000000000001E-2</v>
      </c>
      <c r="Q120" s="492">
        <v>3.5099999999999999E-2</v>
      </c>
      <c r="R120" s="491">
        <v>0.04</v>
      </c>
    </row>
    <row r="121" spans="1:18" s="339" customFormat="1" ht="12.6" customHeight="1">
      <c r="A121" s="400" t="s">
        <v>319</v>
      </c>
      <c r="B121" s="401">
        <v>41241</v>
      </c>
      <c r="C121" s="401">
        <v>44753</v>
      </c>
      <c r="D121" s="408"/>
      <c r="E121" s="403">
        <v>55000000</v>
      </c>
      <c r="F121" s="410">
        <v>74350000</v>
      </c>
      <c r="G121" s="403">
        <v>55000000</v>
      </c>
      <c r="H121" s="494">
        <v>63141915</v>
      </c>
      <c r="I121" s="410">
        <v>0</v>
      </c>
      <c r="J121" s="495">
        <v>7085915</v>
      </c>
      <c r="K121" s="496">
        <v>112.6</v>
      </c>
      <c r="L121" s="496">
        <v>112.18</v>
      </c>
      <c r="M121" s="496">
        <v>113.73</v>
      </c>
      <c r="N121" s="496">
        <v>112.88</v>
      </c>
      <c r="O121" s="429">
        <v>0.05</v>
      </c>
      <c r="P121" s="497">
        <v>3.4799999999999998E-2</v>
      </c>
      <c r="Q121" s="497">
        <v>3.4500000000000003E-2</v>
      </c>
      <c r="R121" s="496">
        <v>0.04</v>
      </c>
    </row>
    <row r="122" spans="1:18" ht="12.6" customHeight="1">
      <c r="A122" s="325" t="s">
        <v>344</v>
      </c>
      <c r="B122" s="237"/>
      <c r="C122" s="238">
        <v>45116</v>
      </c>
      <c r="D122" s="136">
        <v>3833</v>
      </c>
      <c r="E122" s="239">
        <f>E123+E124+E125+E126+E127+E128+E129+E130</f>
        <v>400000000</v>
      </c>
      <c r="F122" s="239">
        <f>F123+F124+F125+F126+F127+F128+F129+F130</f>
        <v>822729400</v>
      </c>
      <c r="G122" s="239">
        <f>G123+G124+G125+G126+G127+G128+G129+G130</f>
        <v>350000000</v>
      </c>
      <c r="H122" s="240"/>
      <c r="I122" s="226"/>
      <c r="J122" s="241"/>
      <c r="K122" s="243"/>
      <c r="L122" s="243"/>
      <c r="M122" s="243"/>
      <c r="N122" s="243"/>
      <c r="O122" s="242">
        <v>0.04</v>
      </c>
      <c r="P122" s="225"/>
      <c r="Q122" s="225"/>
      <c r="R122" s="243"/>
    </row>
    <row r="123" spans="1:18" s="339" customFormat="1" ht="12.6" customHeight="1">
      <c r="A123" s="400" t="s">
        <v>308</v>
      </c>
      <c r="B123" s="401">
        <v>41283</v>
      </c>
      <c r="C123" s="401">
        <v>45116</v>
      </c>
      <c r="D123" s="402"/>
      <c r="E123" s="403">
        <v>50000000</v>
      </c>
      <c r="F123" s="403">
        <v>177139000</v>
      </c>
      <c r="G123" s="403">
        <v>50000000</v>
      </c>
      <c r="H123" s="489">
        <v>52620402.200000003</v>
      </c>
      <c r="I123" s="403">
        <v>0</v>
      </c>
      <c r="J123" s="493">
        <v>2620402.2000000002</v>
      </c>
      <c r="K123" s="491">
        <v>104.45</v>
      </c>
      <c r="L123" s="491">
        <v>105.08</v>
      </c>
      <c r="M123" s="491">
        <v>105.71</v>
      </c>
      <c r="N123" s="491">
        <v>105.24</v>
      </c>
      <c r="O123" s="429">
        <v>0.04</v>
      </c>
      <c r="P123" s="492">
        <v>3.5200000000000002E-2</v>
      </c>
      <c r="Q123" s="492">
        <v>3.4299999999999997E-2</v>
      </c>
      <c r="R123" s="491">
        <v>0.03</v>
      </c>
    </row>
    <row r="124" spans="1:18" s="339" customFormat="1" ht="12.6" customHeight="1">
      <c r="A124" s="400" t="s">
        <v>330</v>
      </c>
      <c r="B124" s="401">
        <v>41311</v>
      </c>
      <c r="C124" s="401">
        <v>45116</v>
      </c>
      <c r="D124" s="402"/>
      <c r="E124" s="403">
        <v>50000000</v>
      </c>
      <c r="F124" s="403">
        <v>105660200</v>
      </c>
      <c r="G124" s="403">
        <v>50000000</v>
      </c>
      <c r="H124" s="489">
        <v>53525310</v>
      </c>
      <c r="I124" s="403">
        <v>0</v>
      </c>
      <c r="J124" s="493">
        <v>3370310</v>
      </c>
      <c r="K124" s="491">
        <v>106.03</v>
      </c>
      <c r="L124" s="491">
        <v>106.4</v>
      </c>
      <c r="M124" s="491">
        <v>107.18</v>
      </c>
      <c r="N124" s="491">
        <v>106.74</v>
      </c>
      <c r="O124" s="429">
        <v>0.04</v>
      </c>
      <c r="P124" s="492">
        <v>3.3399999999999999E-2</v>
      </c>
      <c r="Q124" s="492">
        <v>3.2599999999999997E-2</v>
      </c>
      <c r="R124" s="491">
        <v>0.01</v>
      </c>
    </row>
    <row r="125" spans="1:18" s="339" customFormat="1" ht="12.6" customHeight="1">
      <c r="A125" s="400" t="s">
        <v>318</v>
      </c>
      <c r="B125" s="401">
        <v>41346</v>
      </c>
      <c r="C125" s="401">
        <v>45116</v>
      </c>
      <c r="D125" s="402"/>
      <c r="E125" s="403">
        <v>50000000</v>
      </c>
      <c r="F125" s="403">
        <v>100550200</v>
      </c>
      <c r="G125" s="403">
        <v>50000000</v>
      </c>
      <c r="H125" s="489">
        <v>52065859.68</v>
      </c>
      <c r="I125" s="403">
        <v>0</v>
      </c>
      <c r="J125" s="493">
        <v>1720859.68</v>
      </c>
      <c r="K125" s="491">
        <v>102.65</v>
      </c>
      <c r="L125" s="491">
        <v>102.81</v>
      </c>
      <c r="M125" s="491">
        <v>104.3</v>
      </c>
      <c r="N125" s="491">
        <v>103.44</v>
      </c>
      <c r="O125" s="429">
        <v>0.04</v>
      </c>
      <c r="P125" s="492">
        <v>3.7199999999999997E-2</v>
      </c>
      <c r="Q125" s="492">
        <v>3.6299999999999999E-2</v>
      </c>
      <c r="R125" s="491">
        <v>0.01</v>
      </c>
    </row>
    <row r="126" spans="1:18" s="339" customFormat="1" ht="12.6" customHeight="1">
      <c r="A126" s="400" t="s">
        <v>311</v>
      </c>
      <c r="B126" s="401">
        <v>41423</v>
      </c>
      <c r="C126" s="401">
        <v>45116</v>
      </c>
      <c r="D126" s="402"/>
      <c r="E126" s="403">
        <v>50000000</v>
      </c>
      <c r="F126" s="403">
        <v>99840000</v>
      </c>
      <c r="G126" s="403">
        <v>50000000</v>
      </c>
      <c r="H126" s="489">
        <v>53288864</v>
      </c>
      <c r="I126" s="403">
        <v>0</v>
      </c>
      <c r="J126" s="493">
        <v>2523864</v>
      </c>
      <c r="K126" s="491">
        <v>104.17</v>
      </c>
      <c r="L126" s="491">
        <v>104.49</v>
      </c>
      <c r="M126" s="491">
        <v>106.41</v>
      </c>
      <c r="N126" s="491">
        <v>105.05</v>
      </c>
      <c r="O126" s="429">
        <v>0.04</v>
      </c>
      <c r="P126" s="492">
        <v>3.5400000000000001E-2</v>
      </c>
      <c r="Q126" s="492">
        <v>3.4299999999999997E-2</v>
      </c>
      <c r="R126" s="491">
        <v>0.02</v>
      </c>
    </row>
    <row r="127" spans="1:18" s="339" customFormat="1" ht="15.75" customHeight="1">
      <c r="A127" s="400" t="s">
        <v>396</v>
      </c>
      <c r="B127" s="401">
        <v>41479</v>
      </c>
      <c r="C127" s="401">
        <v>45116</v>
      </c>
      <c r="D127" s="402"/>
      <c r="E127" s="403">
        <v>50000000</v>
      </c>
      <c r="F127" s="403">
        <v>58400000</v>
      </c>
      <c r="G127" s="403">
        <v>0</v>
      </c>
      <c r="H127" s="370" t="s">
        <v>254</v>
      </c>
      <c r="I127" s="479" t="s">
        <v>254</v>
      </c>
      <c r="J127" s="382" t="s">
        <v>254</v>
      </c>
      <c r="K127" s="491">
        <v>100.22</v>
      </c>
      <c r="L127" s="369" t="s">
        <v>254</v>
      </c>
      <c r="M127" s="479" t="s">
        <v>254</v>
      </c>
      <c r="N127" s="369" t="s">
        <v>254</v>
      </c>
      <c r="O127" s="429">
        <v>0.04</v>
      </c>
      <c r="P127" s="492">
        <v>4.0099999999999997E-2</v>
      </c>
      <c r="Q127" s="420" t="s">
        <v>254</v>
      </c>
      <c r="R127" s="491">
        <v>0.02</v>
      </c>
    </row>
    <row r="128" spans="1:18" s="339" customFormat="1" ht="15.75" customHeight="1">
      <c r="A128" s="400" t="s">
        <v>319</v>
      </c>
      <c r="B128" s="401">
        <v>41556</v>
      </c>
      <c r="C128" s="401">
        <v>45116</v>
      </c>
      <c r="D128" s="402"/>
      <c r="E128" s="403">
        <v>50000000</v>
      </c>
      <c r="F128" s="403">
        <v>114350000</v>
      </c>
      <c r="G128" s="403">
        <v>50000000</v>
      </c>
      <c r="H128" s="404">
        <v>51505289.990000002</v>
      </c>
      <c r="I128" s="404">
        <v>0</v>
      </c>
      <c r="J128" s="404">
        <v>1000289.99</v>
      </c>
      <c r="K128" s="491">
        <v>101.36</v>
      </c>
      <c r="L128" s="404">
        <v>101.78</v>
      </c>
      <c r="M128" s="404">
        <v>102.44</v>
      </c>
      <c r="N128" s="404">
        <v>102</v>
      </c>
      <c r="O128" s="429">
        <v>0.04</v>
      </c>
      <c r="P128" s="492">
        <v>3.8699999999999998E-2</v>
      </c>
      <c r="Q128" s="406">
        <v>3.7900000000000003E-2</v>
      </c>
      <c r="R128" s="491">
        <v>0.03</v>
      </c>
    </row>
    <row r="129" spans="1:18" s="339" customFormat="1" ht="15.75" customHeight="1">
      <c r="A129" s="400" t="s">
        <v>320</v>
      </c>
      <c r="B129" s="401">
        <v>41598</v>
      </c>
      <c r="C129" s="401">
        <v>45116</v>
      </c>
      <c r="D129" s="402"/>
      <c r="E129" s="403">
        <v>50000000</v>
      </c>
      <c r="F129" s="403">
        <v>86400000</v>
      </c>
      <c r="G129" s="403">
        <v>50000000</v>
      </c>
      <c r="H129" s="404">
        <v>52691085</v>
      </c>
      <c r="I129" s="404">
        <v>0</v>
      </c>
      <c r="J129" s="404">
        <v>1956085</v>
      </c>
      <c r="K129" s="491">
        <v>103.47</v>
      </c>
      <c r="L129" s="404">
        <v>103.58</v>
      </c>
      <c r="M129" s="404">
        <v>104.39</v>
      </c>
      <c r="N129" s="404">
        <v>103.91</v>
      </c>
      <c r="O129" s="429">
        <v>0.04</v>
      </c>
      <c r="P129" s="492">
        <v>3.5999999999999997E-2</v>
      </c>
      <c r="Q129" s="406">
        <v>3.5499999999999997E-2</v>
      </c>
      <c r="R129" s="491">
        <v>0.02</v>
      </c>
    </row>
    <row r="130" spans="1:18" s="339" customFormat="1" ht="15.75" customHeight="1">
      <c r="A130" s="400" t="s">
        <v>332</v>
      </c>
      <c r="B130" s="401">
        <v>41626</v>
      </c>
      <c r="C130" s="401">
        <v>45116</v>
      </c>
      <c r="D130" s="402"/>
      <c r="E130" s="403">
        <v>50000000</v>
      </c>
      <c r="F130" s="403">
        <v>80390000</v>
      </c>
      <c r="G130" s="403">
        <v>50000000</v>
      </c>
      <c r="H130" s="404">
        <v>52780076</v>
      </c>
      <c r="I130" s="404">
        <v>0</v>
      </c>
      <c r="J130" s="404">
        <v>1890076</v>
      </c>
      <c r="K130" s="491">
        <v>103.5</v>
      </c>
      <c r="L130" s="404">
        <v>103.62</v>
      </c>
      <c r="M130" s="404">
        <v>104.11</v>
      </c>
      <c r="N130" s="404">
        <v>103.78</v>
      </c>
      <c r="O130" s="429">
        <v>0.04</v>
      </c>
      <c r="P130" s="492">
        <v>3.5900000000000001E-2</v>
      </c>
      <c r="Q130" s="406">
        <v>3.56E-2</v>
      </c>
      <c r="R130" s="491">
        <v>0.02</v>
      </c>
    </row>
    <row r="131" spans="1:18" ht="15.75" customHeight="1">
      <c r="A131" s="325" t="s">
        <v>345</v>
      </c>
      <c r="B131" s="135"/>
      <c r="C131" s="135">
        <v>45488</v>
      </c>
      <c r="D131" s="215">
        <v>3834</v>
      </c>
      <c r="E131" s="137">
        <f>E132+E133+E134+E137+E135+E136+E138</f>
        <v>380000000</v>
      </c>
      <c r="F131" s="137">
        <f>F132+F133+F134+F137+F135+F136+F138</f>
        <v>902040000</v>
      </c>
      <c r="G131" s="137">
        <f>G132+G133+G134+G137+G135+G136+G138</f>
        <v>380000000</v>
      </c>
      <c r="H131" s="140"/>
      <c r="I131" s="140"/>
      <c r="J131" s="140"/>
      <c r="K131" s="243"/>
      <c r="L131" s="244"/>
      <c r="M131" s="244"/>
      <c r="N131" s="244"/>
      <c r="O131" s="242">
        <v>0.04</v>
      </c>
      <c r="P131" s="245"/>
      <c r="Q131" s="142"/>
      <c r="R131" s="243"/>
    </row>
    <row r="132" spans="1:18" s="339" customFormat="1" ht="15.75" customHeight="1">
      <c r="A132" s="400" t="s">
        <v>308</v>
      </c>
      <c r="B132" s="401">
        <v>41654</v>
      </c>
      <c r="C132" s="401">
        <v>45488</v>
      </c>
      <c r="D132" s="402"/>
      <c r="E132" s="403">
        <v>50000000</v>
      </c>
      <c r="F132" s="403">
        <v>94720000</v>
      </c>
      <c r="G132" s="403">
        <v>50000000</v>
      </c>
      <c r="H132" s="404">
        <v>51280776</v>
      </c>
      <c r="I132" s="404">
        <v>0</v>
      </c>
      <c r="J132" s="404">
        <v>1280776</v>
      </c>
      <c r="K132" s="491">
        <v>102.03</v>
      </c>
      <c r="L132" s="404">
        <v>102.31</v>
      </c>
      <c r="M132" s="404">
        <v>103.03</v>
      </c>
      <c r="N132" s="404">
        <v>102.56</v>
      </c>
      <c r="O132" s="429">
        <v>0.04</v>
      </c>
      <c r="P132" s="492">
        <v>3.8100000000000002E-2</v>
      </c>
      <c r="Q132" s="406">
        <v>3.7400000000000003E-2</v>
      </c>
      <c r="R132" s="491">
        <v>0.02</v>
      </c>
    </row>
    <row r="133" spans="1:18" s="339" customFormat="1" ht="15.75" customHeight="1">
      <c r="A133" s="400" t="s">
        <v>330</v>
      </c>
      <c r="B133" s="401">
        <v>41710</v>
      </c>
      <c r="C133" s="401">
        <v>45488</v>
      </c>
      <c r="D133" s="402"/>
      <c r="E133" s="403">
        <v>50000000</v>
      </c>
      <c r="F133" s="403">
        <v>180170000</v>
      </c>
      <c r="G133" s="403">
        <v>50000000</v>
      </c>
      <c r="H133" s="404">
        <v>52414234.979999997</v>
      </c>
      <c r="I133" s="404">
        <v>0</v>
      </c>
      <c r="J133" s="404">
        <v>2109234.9700000002</v>
      </c>
      <c r="K133" s="491">
        <v>103.72</v>
      </c>
      <c r="L133" s="404">
        <v>104.04</v>
      </c>
      <c r="M133" s="404">
        <v>104.46</v>
      </c>
      <c r="N133" s="404">
        <v>104.22</v>
      </c>
      <c r="O133" s="429">
        <v>0.04</v>
      </c>
      <c r="P133" s="492">
        <v>3.5999999999999997E-2</v>
      </c>
      <c r="Q133" s="406">
        <v>3.5499999999999997E-2</v>
      </c>
      <c r="R133" s="491">
        <v>0.04</v>
      </c>
    </row>
    <row r="134" spans="1:18" s="339" customFormat="1" ht="15.75" customHeight="1">
      <c r="A134" s="400" t="s">
        <v>318</v>
      </c>
      <c r="B134" s="401">
        <v>41773</v>
      </c>
      <c r="C134" s="401">
        <v>45488</v>
      </c>
      <c r="D134" s="402"/>
      <c r="E134" s="403">
        <v>50000000</v>
      </c>
      <c r="F134" s="403">
        <v>190865000</v>
      </c>
      <c r="G134" s="403">
        <v>50000000</v>
      </c>
      <c r="H134" s="404">
        <v>54396232.530000001</v>
      </c>
      <c r="I134" s="404">
        <v>0</v>
      </c>
      <c r="J134" s="404">
        <v>3746232.5</v>
      </c>
      <c r="K134" s="491">
        <v>107.04</v>
      </c>
      <c r="L134" s="404">
        <v>107.35</v>
      </c>
      <c r="M134" s="404">
        <v>107.98</v>
      </c>
      <c r="N134" s="404">
        <v>107.49</v>
      </c>
      <c r="O134" s="429">
        <v>0.04</v>
      </c>
      <c r="P134" s="492">
        <v>3.2199999999999999E-2</v>
      </c>
      <c r="Q134" s="406">
        <v>3.1600000000000003E-2</v>
      </c>
      <c r="R134" s="491">
        <v>0.05</v>
      </c>
    </row>
    <row r="135" spans="1:18" s="339" customFormat="1" ht="15.75" customHeight="1">
      <c r="A135" s="400" t="s">
        <v>311</v>
      </c>
      <c r="B135" s="401">
        <v>41899</v>
      </c>
      <c r="C135" s="401">
        <v>45488</v>
      </c>
      <c r="D135" s="402"/>
      <c r="E135" s="403">
        <v>60000000</v>
      </c>
      <c r="F135" s="403">
        <v>115750000</v>
      </c>
      <c r="G135" s="403">
        <v>60000000</v>
      </c>
      <c r="H135" s="404">
        <v>65026385</v>
      </c>
      <c r="I135" s="404">
        <v>0</v>
      </c>
      <c r="J135" s="404">
        <v>4606385</v>
      </c>
      <c r="K135" s="491">
        <v>107.22</v>
      </c>
      <c r="L135" s="404">
        <v>107.35</v>
      </c>
      <c r="M135" s="404">
        <v>108.28</v>
      </c>
      <c r="N135" s="404">
        <v>107.68</v>
      </c>
      <c r="O135" s="429">
        <v>0.04</v>
      </c>
      <c r="P135" s="492">
        <v>3.1699999999999999E-2</v>
      </c>
      <c r="Q135" s="406">
        <v>3.1199999999999999E-2</v>
      </c>
      <c r="R135" s="491">
        <v>0.04</v>
      </c>
    </row>
    <row r="136" spans="1:18" s="339" customFormat="1" ht="15.75" customHeight="1">
      <c r="A136" s="400" t="s">
        <v>312</v>
      </c>
      <c r="B136" s="401">
        <v>41934</v>
      </c>
      <c r="C136" s="401">
        <v>45488</v>
      </c>
      <c r="D136" s="402"/>
      <c r="E136" s="403">
        <v>55000000</v>
      </c>
      <c r="F136" s="403">
        <v>78400000</v>
      </c>
      <c r="G136" s="403">
        <v>55000000</v>
      </c>
      <c r="H136" s="404">
        <v>58003640</v>
      </c>
      <c r="I136" s="404">
        <v>0</v>
      </c>
      <c r="J136" s="404">
        <v>2409640</v>
      </c>
      <c r="K136" s="491">
        <v>103.82</v>
      </c>
      <c r="L136" s="404">
        <v>103.55</v>
      </c>
      <c r="M136" s="404">
        <v>105.78</v>
      </c>
      <c r="N136" s="404">
        <v>104.38</v>
      </c>
      <c r="O136" s="429">
        <v>0.04</v>
      </c>
      <c r="P136" s="492">
        <v>3.5700000000000003E-2</v>
      </c>
      <c r="Q136" s="406">
        <v>3.5000000000000003E-2</v>
      </c>
      <c r="R136" s="491">
        <v>0.03</v>
      </c>
    </row>
    <row r="137" spans="1:18" s="339" customFormat="1" ht="15.75" customHeight="1">
      <c r="A137" s="400" t="s">
        <v>319</v>
      </c>
      <c r="B137" s="401">
        <v>41962</v>
      </c>
      <c r="C137" s="401">
        <v>45488</v>
      </c>
      <c r="D137" s="402"/>
      <c r="E137" s="403">
        <v>60000000</v>
      </c>
      <c r="F137" s="403">
        <v>139615000</v>
      </c>
      <c r="G137" s="403">
        <v>60000000</v>
      </c>
      <c r="H137" s="404">
        <v>62861909</v>
      </c>
      <c r="I137" s="404">
        <v>0</v>
      </c>
      <c r="J137" s="404">
        <v>2027909</v>
      </c>
      <c r="K137" s="491">
        <v>102.85</v>
      </c>
      <c r="L137" s="404">
        <v>103.1</v>
      </c>
      <c r="M137" s="404">
        <v>103.81</v>
      </c>
      <c r="N137" s="404">
        <v>103.38</v>
      </c>
      <c r="O137" s="429">
        <v>0.04</v>
      </c>
      <c r="P137" s="492">
        <v>3.6900000000000002E-2</v>
      </c>
      <c r="Q137" s="406">
        <v>3.6200000000000003E-2</v>
      </c>
      <c r="R137" s="491">
        <v>0.02</v>
      </c>
    </row>
    <row r="138" spans="1:18" s="339" customFormat="1" ht="15.75" customHeight="1">
      <c r="A138" s="415" t="s">
        <v>320</v>
      </c>
      <c r="B138" s="407">
        <v>41983</v>
      </c>
      <c r="C138" s="401">
        <v>45488</v>
      </c>
      <c r="D138" s="408"/>
      <c r="E138" s="410">
        <v>55000000</v>
      </c>
      <c r="F138" s="410">
        <v>102520000</v>
      </c>
      <c r="G138" s="410">
        <v>55000000</v>
      </c>
      <c r="H138" s="409">
        <v>61033950.009999998</v>
      </c>
      <c r="I138" s="409">
        <v>0</v>
      </c>
      <c r="J138" s="409">
        <v>5142950</v>
      </c>
      <c r="K138" s="496">
        <v>108.48</v>
      </c>
      <c r="L138" s="409">
        <v>109.22</v>
      </c>
      <c r="M138" s="409">
        <v>109.61</v>
      </c>
      <c r="N138" s="409">
        <v>109.35</v>
      </c>
      <c r="O138" s="429">
        <v>0.04</v>
      </c>
      <c r="P138" s="497">
        <v>0.03</v>
      </c>
      <c r="Q138" s="411">
        <v>2.9000000000000001E-2</v>
      </c>
      <c r="R138" s="496">
        <v>0.02</v>
      </c>
    </row>
    <row r="139" spans="1:18" ht="15.75" customHeight="1">
      <c r="A139" s="332" t="s">
        <v>346</v>
      </c>
      <c r="B139" s="135"/>
      <c r="C139" s="135">
        <v>45852</v>
      </c>
      <c r="D139" s="215">
        <v>3834</v>
      </c>
      <c r="E139" s="137">
        <f>E140</f>
        <v>50000000</v>
      </c>
      <c r="F139" s="137">
        <f>F140</f>
        <v>181030000</v>
      </c>
      <c r="G139" s="137">
        <f>G140</f>
        <v>50000000</v>
      </c>
      <c r="H139" s="140"/>
      <c r="I139" s="140"/>
      <c r="J139" s="140"/>
      <c r="K139" s="243"/>
      <c r="L139" s="244"/>
      <c r="M139" s="244"/>
      <c r="N139" s="244"/>
      <c r="O139" s="242">
        <v>3.1E-2</v>
      </c>
      <c r="P139" s="245"/>
      <c r="Q139" s="142"/>
      <c r="R139" s="243"/>
    </row>
    <row r="140" spans="1:18" s="339" customFormat="1" ht="15.75" customHeight="1">
      <c r="A140" s="400" t="s">
        <v>308</v>
      </c>
      <c r="B140" s="401">
        <v>42018</v>
      </c>
      <c r="C140" s="401">
        <v>45852</v>
      </c>
      <c r="D140" s="402"/>
      <c r="E140" s="403">
        <v>50000000</v>
      </c>
      <c r="F140" s="403">
        <v>181030000</v>
      </c>
      <c r="G140" s="403">
        <v>50000000</v>
      </c>
      <c r="H140" s="404">
        <v>50121100</v>
      </c>
      <c r="I140" s="404">
        <v>0</v>
      </c>
      <c r="J140" s="404">
        <v>121100</v>
      </c>
      <c r="K140" s="491">
        <v>99.57</v>
      </c>
      <c r="L140" s="404">
        <v>100.12</v>
      </c>
      <c r="M140" s="404">
        <v>100.54</v>
      </c>
      <c r="N140" s="404">
        <v>100.24</v>
      </c>
      <c r="O140" s="429">
        <v>3.1E-2</v>
      </c>
      <c r="P140" s="492">
        <v>3.1699999999999999E-2</v>
      </c>
      <c r="Q140" s="406">
        <v>3.09E-2</v>
      </c>
      <c r="R140" s="491">
        <v>0.01</v>
      </c>
    </row>
    <row r="141" spans="1:18" ht="15.75" customHeight="1">
      <c r="A141" s="332" t="s">
        <v>347</v>
      </c>
      <c r="B141" s="135"/>
      <c r="C141" s="135">
        <v>46230</v>
      </c>
      <c r="D141" s="215">
        <v>3834</v>
      </c>
      <c r="E141" s="137">
        <f>E142+E143</f>
        <v>300000000</v>
      </c>
      <c r="F141" s="137">
        <f>F142+F143</f>
        <v>458300000</v>
      </c>
      <c r="G141" s="137">
        <f>G142+G143</f>
        <v>300000000</v>
      </c>
      <c r="H141" s="140"/>
      <c r="I141" s="140"/>
      <c r="J141" s="140"/>
      <c r="K141" s="243"/>
      <c r="L141" s="244"/>
      <c r="M141" s="244"/>
      <c r="N141" s="244"/>
      <c r="O141" s="242">
        <v>2.2499999999999999E-2</v>
      </c>
      <c r="P141" s="245"/>
      <c r="Q141" s="142"/>
      <c r="R141" s="243"/>
    </row>
    <row r="142" spans="1:18" s="339" customFormat="1" ht="15.75" customHeight="1">
      <c r="A142" s="400" t="s">
        <v>308</v>
      </c>
      <c r="B142" s="401">
        <v>42396</v>
      </c>
      <c r="C142" s="401">
        <v>46230</v>
      </c>
      <c r="D142" s="402"/>
      <c r="E142" s="403">
        <v>200000000</v>
      </c>
      <c r="F142" s="403">
        <v>225200000</v>
      </c>
      <c r="G142" s="403">
        <v>200000000</v>
      </c>
      <c r="H142" s="404">
        <v>194187515.00999999</v>
      </c>
      <c r="I142" s="404">
        <v>5812484.9900000002</v>
      </c>
      <c r="J142" s="404">
        <v>0</v>
      </c>
      <c r="K142" s="491">
        <v>96.92</v>
      </c>
      <c r="L142" s="404">
        <v>95.47</v>
      </c>
      <c r="M142" s="404">
        <v>97.9</v>
      </c>
      <c r="N142" s="404">
        <v>97.09</v>
      </c>
      <c r="O142" s="429">
        <v>2.2499999999999999E-2</v>
      </c>
      <c r="P142" s="492">
        <v>2.5999999999999999E-2</v>
      </c>
      <c r="Q142" s="406">
        <v>2.58E-2</v>
      </c>
      <c r="R142" s="491">
        <v>0.01</v>
      </c>
    </row>
    <row r="143" spans="1:18" s="339" customFormat="1" ht="15.75" customHeight="1">
      <c r="A143" s="400" t="s">
        <v>342</v>
      </c>
      <c r="B143" s="401">
        <v>42508</v>
      </c>
      <c r="C143" s="401">
        <v>46230</v>
      </c>
      <c r="D143" s="498"/>
      <c r="E143" s="403">
        <v>100000000</v>
      </c>
      <c r="F143" s="403">
        <v>233100000</v>
      </c>
      <c r="G143" s="403">
        <v>100000000</v>
      </c>
      <c r="H143" s="404">
        <v>99371024.980000004</v>
      </c>
      <c r="I143" s="404">
        <v>1318975.01</v>
      </c>
      <c r="J143" s="404">
        <v>0</v>
      </c>
      <c r="K143" s="491">
        <v>97.81</v>
      </c>
      <c r="L143" s="404">
        <v>98.2</v>
      </c>
      <c r="M143" s="404">
        <v>99.3</v>
      </c>
      <c r="N143" s="404">
        <v>98.68</v>
      </c>
      <c r="O143" s="429">
        <v>2.2499999999999999E-2</v>
      </c>
      <c r="P143" s="492">
        <v>2.5100000000000001E-2</v>
      </c>
      <c r="Q143" s="406">
        <v>2.41E-2</v>
      </c>
      <c r="R143" s="491">
        <v>0</v>
      </c>
    </row>
    <row r="144" spans="1:18" s="246" customFormat="1" ht="15.75" customHeight="1">
      <c r="A144" s="331" t="s">
        <v>348</v>
      </c>
      <c r="B144" s="247"/>
      <c r="C144" s="248">
        <v>46593</v>
      </c>
      <c r="D144" s="249">
        <v>3833</v>
      </c>
      <c r="E144" s="250">
        <f>E145+E146+E147</f>
        <v>250000000</v>
      </c>
      <c r="F144" s="250">
        <f>F145+F146+F147</f>
        <v>550350000</v>
      </c>
      <c r="G144" s="250">
        <f>G145+G146+G147</f>
        <v>250000000</v>
      </c>
      <c r="H144" s="251"/>
      <c r="I144" s="251"/>
      <c r="J144" s="251"/>
      <c r="K144" s="243"/>
      <c r="L144" s="251"/>
      <c r="M144" s="251"/>
      <c r="N144" s="251"/>
      <c r="O144" s="252">
        <v>1.95E-2</v>
      </c>
      <c r="P144" s="245"/>
      <c r="Q144" s="253"/>
      <c r="R144" s="243"/>
    </row>
    <row r="145" spans="1:18" s="339" customFormat="1" ht="15.75" customHeight="1">
      <c r="A145" s="422" t="s">
        <v>308</v>
      </c>
      <c r="B145" s="401">
        <v>42760</v>
      </c>
      <c r="C145" s="499">
        <v>46593</v>
      </c>
      <c r="D145" s="498"/>
      <c r="E145" s="403">
        <v>50000000</v>
      </c>
      <c r="F145" s="403">
        <v>211000000</v>
      </c>
      <c r="G145" s="403">
        <v>50000000</v>
      </c>
      <c r="H145" s="404">
        <v>50918765.009999998</v>
      </c>
      <c r="I145" s="404">
        <v>0</v>
      </c>
      <c r="J145" s="404">
        <v>918765.01</v>
      </c>
      <c r="K145" s="491">
        <v>101.12</v>
      </c>
      <c r="L145" s="404">
        <v>101.45</v>
      </c>
      <c r="M145" s="404">
        <v>102.39</v>
      </c>
      <c r="N145" s="404">
        <v>101.84</v>
      </c>
      <c r="O145" s="429">
        <v>1.95E-2</v>
      </c>
      <c r="P145" s="492">
        <v>1.84E-2</v>
      </c>
      <c r="Q145" s="406">
        <v>1.7600000000000001E-2</v>
      </c>
      <c r="R145" s="491">
        <v>0</v>
      </c>
    </row>
    <row r="146" spans="1:18" s="339" customFormat="1" ht="15.75" customHeight="1">
      <c r="A146" s="422" t="s">
        <v>342</v>
      </c>
      <c r="B146" s="401">
        <v>42816</v>
      </c>
      <c r="C146" s="499">
        <v>46593</v>
      </c>
      <c r="D146" s="498"/>
      <c r="E146" s="403">
        <v>100000000</v>
      </c>
      <c r="F146" s="403">
        <v>192250000</v>
      </c>
      <c r="G146" s="403">
        <v>100000000</v>
      </c>
      <c r="H146" s="404">
        <v>101770134.93000001</v>
      </c>
      <c r="I146" s="404">
        <v>0</v>
      </c>
      <c r="J146" s="404">
        <v>1470134.96</v>
      </c>
      <c r="K146" s="491">
        <v>101</v>
      </c>
      <c r="L146" s="404">
        <v>101.14</v>
      </c>
      <c r="M146" s="404">
        <v>102.08</v>
      </c>
      <c r="N146" s="404">
        <v>101.47</v>
      </c>
      <c r="O146" s="429">
        <v>1.95E-2</v>
      </c>
      <c r="P146" s="492">
        <v>1.8499999999999999E-2</v>
      </c>
      <c r="Q146" s="406">
        <v>1.7999999999999999E-2</v>
      </c>
      <c r="R146" s="491">
        <v>0</v>
      </c>
    </row>
    <row r="147" spans="1:18" s="339" customFormat="1" ht="15.75" customHeight="1">
      <c r="A147" s="415" t="s">
        <v>331</v>
      </c>
      <c r="B147" s="407">
        <v>42872</v>
      </c>
      <c r="C147" s="407">
        <v>46593</v>
      </c>
      <c r="D147" s="498"/>
      <c r="E147" s="403">
        <v>100000000</v>
      </c>
      <c r="F147" s="403">
        <v>147100000</v>
      </c>
      <c r="G147" s="403">
        <v>100000000</v>
      </c>
      <c r="H147" s="404">
        <f>101668299.99+600000.01</f>
        <v>102268300</v>
      </c>
      <c r="I147" s="404">
        <v>0</v>
      </c>
      <c r="J147" s="404">
        <v>1668299.99</v>
      </c>
      <c r="K147" s="491">
        <v>101.36</v>
      </c>
      <c r="L147" s="404">
        <v>101.2</v>
      </c>
      <c r="M147" s="404">
        <v>102.21</v>
      </c>
      <c r="N147" s="404">
        <v>101.67</v>
      </c>
      <c r="O147" s="429">
        <v>1.95E-2</v>
      </c>
      <c r="P147" s="492">
        <v>1.8100000000000002E-2</v>
      </c>
      <c r="Q147" s="406">
        <v>1.78E-2</v>
      </c>
      <c r="R147" s="491">
        <v>0</v>
      </c>
    </row>
    <row r="148" spans="1:18" ht="13.5" customHeight="1">
      <c r="A148" s="254" t="s">
        <v>349</v>
      </c>
      <c r="B148" s="255"/>
      <c r="C148" s="255"/>
      <c r="D148" s="256"/>
      <c r="E148" s="158">
        <f>+E97+E107+E115+E122+E131+E139+E141+E144</f>
        <v>2300000000</v>
      </c>
      <c r="F148" s="158">
        <f>+F97+F107+F115+F122+F131+F139+F141+F144</f>
        <v>5542199400</v>
      </c>
      <c r="G148" s="158">
        <f>+G97+G107+G115+G122+G131+G139+G141+G144</f>
        <v>2271010000</v>
      </c>
      <c r="H148" s="158">
        <f>SUM(H97:H147)</f>
        <v>2309656463.3400002</v>
      </c>
      <c r="I148" s="158">
        <f>SUM(I97:I147)</f>
        <v>38649493.029999994</v>
      </c>
      <c r="J148" s="158">
        <f>SUM(J97:J147)</f>
        <v>59806884.32</v>
      </c>
      <c r="K148" s="159"/>
      <c r="L148" s="159"/>
      <c r="M148" s="159"/>
      <c r="N148" s="159"/>
      <c r="O148" s="160"/>
      <c r="P148" s="160"/>
      <c r="Q148" s="160"/>
      <c r="R148" s="161"/>
    </row>
    <row r="149" spans="1:18" ht="14.25" customHeight="1">
      <c r="A149" s="195" t="s">
        <v>350</v>
      </c>
      <c r="B149" s="196"/>
      <c r="C149" s="196"/>
      <c r="D149" s="196"/>
      <c r="E149" s="257">
        <f t="shared" ref="E149:J149" si="1">SUM(+E88+E148)</f>
        <v>3125000000</v>
      </c>
      <c r="F149" s="257">
        <f t="shared" si="1"/>
        <v>7351425852</v>
      </c>
      <c r="G149" s="257">
        <f t="shared" si="1"/>
        <v>2954210000</v>
      </c>
      <c r="H149" s="257">
        <f t="shared" si="1"/>
        <v>2967924620</v>
      </c>
      <c r="I149" s="257">
        <f t="shared" si="1"/>
        <v>77962481.379999995</v>
      </c>
      <c r="J149" s="257">
        <f t="shared" si="1"/>
        <v>69295739.319999993</v>
      </c>
      <c r="K149" s="258"/>
      <c r="L149" s="258"/>
      <c r="M149" s="258"/>
      <c r="N149" s="259"/>
      <c r="O149" s="196"/>
      <c r="P149" s="259"/>
      <c r="Q149" s="196"/>
      <c r="R149" s="260"/>
    </row>
    <row r="150" spans="1:18" ht="12.75" customHeight="1">
      <c r="A150" s="195" t="s">
        <v>351</v>
      </c>
      <c r="B150" s="196"/>
      <c r="C150" s="196"/>
      <c r="D150" s="196"/>
      <c r="E150" s="257">
        <f t="shared" ref="E150:J150" si="2">SUM(+E149+E56)</f>
        <v>5285000000</v>
      </c>
      <c r="F150" s="257">
        <f t="shared" si="2"/>
        <v>11560685852</v>
      </c>
      <c r="G150" s="257">
        <f t="shared" si="2"/>
        <v>4790710000</v>
      </c>
      <c r="H150" s="257">
        <f t="shared" si="2"/>
        <v>4850121105.1800003</v>
      </c>
      <c r="I150" s="257">
        <f t="shared" si="2"/>
        <v>78204841.379999995</v>
      </c>
      <c r="J150" s="257">
        <f t="shared" si="2"/>
        <v>109714184.47999999</v>
      </c>
      <c r="K150" s="261" t="s">
        <v>31</v>
      </c>
      <c r="L150" s="261"/>
      <c r="M150" s="261"/>
      <c r="N150" s="262" t="s">
        <v>31</v>
      </c>
      <c r="O150" s="196"/>
      <c r="P150" s="260"/>
      <c r="Q150" s="263"/>
      <c r="R150" s="260"/>
    </row>
    <row r="151" spans="1:18" s="338" customFormat="1" ht="14.25" customHeight="1">
      <c r="A151" s="446" t="s">
        <v>325</v>
      </c>
      <c r="B151" s="381"/>
      <c r="C151" s="381"/>
      <c r="D151" s="381"/>
      <c r="E151" s="381"/>
      <c r="F151" s="447" t="s">
        <v>31</v>
      </c>
      <c r="G151" s="339"/>
      <c r="H151" s="339"/>
      <c r="I151" s="339"/>
      <c r="J151" s="449"/>
      <c r="K151" s="339"/>
      <c r="L151" s="339"/>
      <c r="M151" s="339"/>
      <c r="N151" s="339"/>
      <c r="O151" s="339"/>
      <c r="P151" s="339"/>
      <c r="Q151" s="339"/>
      <c r="R151" s="339"/>
    </row>
    <row r="152" spans="1:18" s="338" customFormat="1" ht="13.5" customHeight="1">
      <c r="A152" s="446" t="s">
        <v>352</v>
      </c>
      <c r="B152" s="381"/>
      <c r="C152" s="381"/>
      <c r="D152" s="381"/>
      <c r="E152" s="381"/>
      <c r="F152" s="447"/>
      <c r="G152" s="339"/>
      <c r="H152" s="339"/>
      <c r="I152" s="339"/>
      <c r="J152" s="449"/>
      <c r="K152" s="339"/>
      <c r="L152" s="339"/>
      <c r="M152" s="339"/>
      <c r="N152" s="339"/>
      <c r="O152" s="339"/>
      <c r="P152" s="339"/>
      <c r="Q152" s="339"/>
      <c r="R152" s="339"/>
    </row>
    <row r="153" spans="1:18" s="338" customFormat="1" ht="6" customHeight="1">
      <c r="A153" s="446"/>
      <c r="B153" s="381"/>
      <c r="C153" s="381"/>
      <c r="D153" s="381"/>
      <c r="E153" s="381"/>
      <c r="F153" s="447"/>
      <c r="G153" s="339"/>
      <c r="H153" s="339"/>
      <c r="I153" s="339"/>
      <c r="J153" s="449"/>
      <c r="K153" s="339"/>
      <c r="L153" s="339"/>
      <c r="M153" s="339"/>
      <c r="N153" s="339"/>
      <c r="O153" s="339"/>
      <c r="P153" s="339"/>
      <c r="Q153" s="339"/>
      <c r="R153" s="339"/>
    </row>
    <row r="154" spans="1:18" s="339" customFormat="1" ht="12.6" customHeight="1">
      <c r="A154" s="450" t="s">
        <v>339</v>
      </c>
      <c r="B154" s="381"/>
      <c r="C154" s="381"/>
      <c r="D154" s="381"/>
      <c r="E154" s="385"/>
      <c r="F154" s="447"/>
      <c r="J154" s="449"/>
      <c r="P154" s="338"/>
    </row>
    <row r="155" spans="1:18" s="339" customFormat="1" ht="12.6" customHeight="1">
      <c r="A155" s="450" t="s">
        <v>327</v>
      </c>
      <c r="B155" s="381"/>
      <c r="C155" s="381"/>
      <c r="D155" s="381"/>
      <c r="E155" s="385"/>
      <c r="F155" s="447"/>
      <c r="J155" s="449"/>
      <c r="P155" s="338"/>
    </row>
    <row r="156" spans="1:18" s="339" customFormat="1" ht="12.6" customHeight="1">
      <c r="A156" s="450"/>
      <c r="B156" s="381"/>
      <c r="C156" s="381"/>
      <c r="D156" s="381"/>
      <c r="E156" s="385"/>
      <c r="F156" s="447"/>
      <c r="J156" s="449"/>
      <c r="P156" s="338"/>
    </row>
    <row r="157" spans="1:18" s="348" customFormat="1" ht="11.25" customHeight="1">
      <c r="A157" s="500"/>
      <c r="B157" s="500"/>
      <c r="C157" s="500"/>
      <c r="D157" s="500"/>
      <c r="E157" s="500"/>
      <c r="F157" s="500"/>
      <c r="G157" s="500"/>
      <c r="H157" s="500"/>
      <c r="I157" s="500"/>
      <c r="J157" s="500"/>
      <c r="K157" s="500"/>
      <c r="L157" s="500"/>
      <c r="M157" s="500"/>
      <c r="N157" s="500"/>
      <c r="O157" s="500"/>
      <c r="P157" s="500"/>
      <c r="Q157" s="500"/>
      <c r="R157" s="500"/>
    </row>
    <row r="158" spans="1:18" s="348" customFormat="1" ht="11.25" customHeight="1">
      <c r="A158" s="602" t="s">
        <v>255</v>
      </c>
      <c r="B158" s="602"/>
      <c r="C158" s="602"/>
      <c r="D158" s="602"/>
      <c r="E158" s="602"/>
      <c r="F158" s="602"/>
      <c r="G158" s="602"/>
      <c r="H158" s="602"/>
      <c r="I158" s="602"/>
      <c r="J158" s="602"/>
      <c r="K158" s="602"/>
      <c r="L158" s="602"/>
      <c r="M158" s="602"/>
      <c r="N158" s="602"/>
      <c r="O158" s="602"/>
      <c r="P158" s="602"/>
      <c r="Q158" s="602"/>
      <c r="R158" s="602"/>
    </row>
    <row r="159" spans="1:18" s="348" customFormat="1" ht="11.25" customHeight="1">
      <c r="A159" s="602" t="str">
        <f>A3</f>
        <v>НАМИРАЩИ СЕ В ОБРAЩЕНИЕ КЪМ 30.06.2017 г.</v>
      </c>
      <c r="B159" s="602"/>
      <c r="C159" s="602"/>
      <c r="D159" s="602"/>
      <c r="E159" s="602"/>
      <c r="F159" s="602"/>
      <c r="G159" s="602"/>
      <c r="H159" s="602"/>
      <c r="I159" s="602"/>
      <c r="J159" s="602"/>
      <c r="K159" s="602"/>
      <c r="L159" s="602"/>
      <c r="M159" s="602"/>
      <c r="N159" s="602"/>
      <c r="O159" s="602"/>
      <c r="P159" s="602"/>
      <c r="Q159" s="602"/>
      <c r="R159" s="602"/>
    </row>
    <row r="160" spans="1:18" s="348" customFormat="1" ht="11.25" customHeight="1">
      <c r="A160" s="500"/>
      <c r="B160" s="500"/>
      <c r="C160" s="500"/>
      <c r="D160" s="500"/>
      <c r="E160" s="500"/>
      <c r="F160" s="500"/>
      <c r="G160" s="500"/>
      <c r="H160" s="500"/>
      <c r="I160" s="500"/>
      <c r="J160" s="500"/>
      <c r="K160" s="500"/>
      <c r="L160" s="500"/>
      <c r="M160" s="500"/>
      <c r="N160" s="500"/>
      <c r="O160" s="500"/>
      <c r="P160" s="500"/>
      <c r="Q160" s="500"/>
      <c r="R160" s="500"/>
    </row>
    <row r="161" spans="1:18" s="348" customFormat="1" ht="12.6" customHeight="1">
      <c r="B161" s="501"/>
      <c r="C161" s="501"/>
      <c r="D161" s="502"/>
      <c r="E161" s="503"/>
      <c r="F161" s="504"/>
      <c r="G161" s="503"/>
      <c r="H161" s="503"/>
      <c r="I161" s="503"/>
      <c r="J161" s="505"/>
      <c r="K161" s="504"/>
      <c r="L161" s="504"/>
      <c r="M161" s="506"/>
      <c r="N161" s="506"/>
      <c r="O161" s="506"/>
      <c r="P161" s="506"/>
      <c r="Q161" s="506"/>
      <c r="R161" s="506"/>
    </row>
    <row r="162" spans="1:18" s="348" customFormat="1" ht="12.6" customHeight="1">
      <c r="A162" s="507"/>
      <c r="B162" s="501"/>
      <c r="C162" s="501"/>
      <c r="D162" s="502"/>
      <c r="E162" s="503"/>
      <c r="F162" s="504"/>
      <c r="G162" s="503"/>
      <c r="H162" s="503"/>
      <c r="I162" s="503"/>
      <c r="J162" s="505"/>
      <c r="K162" s="504"/>
      <c r="L162" s="504"/>
      <c r="M162" s="506"/>
      <c r="N162" s="506"/>
      <c r="O162" s="506"/>
      <c r="P162" s="506"/>
      <c r="Q162" s="506"/>
      <c r="R162" s="506"/>
    </row>
    <row r="163" spans="1:18" s="348" customFormat="1" ht="12.6" customHeight="1">
      <c r="A163" s="342" t="s">
        <v>353</v>
      </c>
      <c r="B163" s="321"/>
      <c r="C163" s="343"/>
      <c r="D163" s="343"/>
      <c r="E163" s="343"/>
      <c r="F163" s="344"/>
      <c r="G163" s="345"/>
      <c r="H163" s="345"/>
      <c r="I163" s="346"/>
      <c r="J163" s="347"/>
      <c r="K163" s="343"/>
      <c r="L163" s="343"/>
      <c r="M163" s="343"/>
      <c r="Q163" s="349"/>
    </row>
    <row r="164" spans="1:18" s="339" customFormat="1" ht="12.6" customHeight="1">
      <c r="A164" s="350" t="s">
        <v>257</v>
      </c>
      <c r="B164" s="351" t="s">
        <v>258</v>
      </c>
      <c r="C164" s="350" t="s">
        <v>259</v>
      </c>
      <c r="D164" s="351" t="s">
        <v>260</v>
      </c>
      <c r="E164" s="352" t="s">
        <v>354</v>
      </c>
      <c r="F164" s="354"/>
      <c r="G164" s="354"/>
      <c r="H164" s="355" t="s">
        <v>262</v>
      </c>
      <c r="I164" s="356" t="s">
        <v>263</v>
      </c>
      <c r="J164" s="357" t="s">
        <v>264</v>
      </c>
      <c r="K164" s="508" t="s">
        <v>355</v>
      </c>
      <c r="L164" s="354"/>
      <c r="M164" s="354"/>
      <c r="N164" s="359"/>
      <c r="O164" s="509" t="s">
        <v>266</v>
      </c>
      <c r="P164" s="352" t="s">
        <v>267</v>
      </c>
      <c r="Q164" s="362"/>
      <c r="R164" s="350" t="s">
        <v>268</v>
      </c>
    </row>
    <row r="165" spans="1:18" s="339" customFormat="1" ht="12.6" customHeight="1">
      <c r="A165" s="364" t="s">
        <v>269</v>
      </c>
      <c r="B165" s="365" t="s">
        <v>270</v>
      </c>
      <c r="C165" s="366" t="s">
        <v>271</v>
      </c>
      <c r="D165" s="365" t="s">
        <v>272</v>
      </c>
      <c r="E165" s="510" t="s">
        <v>269</v>
      </c>
      <c r="F165" s="351" t="s">
        <v>269</v>
      </c>
      <c r="G165" s="350" t="s">
        <v>269</v>
      </c>
      <c r="H165" s="369" t="s">
        <v>273</v>
      </c>
      <c r="I165" s="370" t="s">
        <v>274</v>
      </c>
      <c r="J165" s="371" t="s">
        <v>275</v>
      </c>
      <c r="K165" s="372" t="s">
        <v>276</v>
      </c>
      <c r="L165" s="350" t="s">
        <v>277</v>
      </c>
      <c r="M165" s="351" t="s">
        <v>278</v>
      </c>
      <c r="N165" s="350" t="s">
        <v>276</v>
      </c>
      <c r="O165" s="511" t="s">
        <v>271</v>
      </c>
      <c r="P165" s="512" t="s">
        <v>279</v>
      </c>
      <c r="Q165" s="513"/>
      <c r="R165" s="364" t="s">
        <v>280</v>
      </c>
    </row>
    <row r="166" spans="1:18" s="339" customFormat="1" ht="12.6" customHeight="1">
      <c r="A166" s="366" t="s">
        <v>281</v>
      </c>
      <c r="B166" s="365"/>
      <c r="C166" s="366" t="s">
        <v>282</v>
      </c>
      <c r="D166" s="365"/>
      <c r="E166" s="514" t="s">
        <v>283</v>
      </c>
      <c r="F166" s="379" t="s">
        <v>284</v>
      </c>
      <c r="G166" s="364" t="s">
        <v>285</v>
      </c>
      <c r="H166" s="369" t="s">
        <v>286</v>
      </c>
      <c r="I166" s="370" t="s">
        <v>287</v>
      </c>
      <c r="J166" s="371" t="s">
        <v>287</v>
      </c>
      <c r="K166" s="378" t="s">
        <v>288</v>
      </c>
      <c r="L166" s="364" t="s">
        <v>288</v>
      </c>
      <c r="M166" s="379" t="s">
        <v>288</v>
      </c>
      <c r="N166" s="364" t="s">
        <v>288</v>
      </c>
      <c r="O166" s="515" t="s">
        <v>289</v>
      </c>
      <c r="P166" s="350" t="s">
        <v>271</v>
      </c>
      <c r="Q166" s="516" t="s">
        <v>271</v>
      </c>
      <c r="R166" s="377" t="s">
        <v>145</v>
      </c>
    </row>
    <row r="167" spans="1:18" s="339" customFormat="1" ht="12.6" customHeight="1">
      <c r="A167" s="366" t="s">
        <v>290</v>
      </c>
      <c r="B167" s="381"/>
      <c r="C167" s="366"/>
      <c r="D167" s="365"/>
      <c r="E167" s="514" t="s">
        <v>291</v>
      </c>
      <c r="F167" s="379" t="s">
        <v>292</v>
      </c>
      <c r="G167" s="364" t="s">
        <v>293</v>
      </c>
      <c r="H167" s="369" t="s">
        <v>356</v>
      </c>
      <c r="I167" s="369" t="s">
        <v>356</v>
      </c>
      <c r="J167" s="369" t="s">
        <v>356</v>
      </c>
      <c r="K167" s="378" t="s">
        <v>296</v>
      </c>
      <c r="L167" s="364" t="s">
        <v>297</v>
      </c>
      <c r="M167" s="379" t="s">
        <v>297</v>
      </c>
      <c r="N167" s="364" t="s">
        <v>297</v>
      </c>
      <c r="O167" s="515"/>
      <c r="P167" s="364" t="s">
        <v>284</v>
      </c>
      <c r="Q167" s="377" t="s">
        <v>285</v>
      </c>
      <c r="R167" s="377" t="s">
        <v>298</v>
      </c>
    </row>
    <row r="168" spans="1:18" s="339" customFormat="1" ht="12.6" customHeight="1">
      <c r="A168" s="366" t="s">
        <v>269</v>
      </c>
      <c r="B168" s="365"/>
      <c r="C168" s="366"/>
      <c r="D168" s="385"/>
      <c r="E168" s="514" t="s">
        <v>299</v>
      </c>
      <c r="F168" s="379" t="s">
        <v>300</v>
      </c>
      <c r="G168" s="364"/>
      <c r="H168" s="369"/>
      <c r="I168" s="370"/>
      <c r="J168" s="382"/>
      <c r="K168" s="378" t="s">
        <v>301</v>
      </c>
      <c r="L168" s="364" t="s">
        <v>302</v>
      </c>
      <c r="M168" s="379" t="s">
        <v>302</v>
      </c>
      <c r="N168" s="364" t="s">
        <v>302</v>
      </c>
      <c r="O168" s="515"/>
      <c r="P168" s="364" t="s">
        <v>303</v>
      </c>
      <c r="Q168" s="377" t="s">
        <v>302</v>
      </c>
      <c r="R168" s="377" t="s">
        <v>304</v>
      </c>
    </row>
    <row r="169" spans="1:18" s="339" customFormat="1" ht="12.6" customHeight="1">
      <c r="A169" s="366" t="s">
        <v>282</v>
      </c>
      <c r="B169" s="365"/>
      <c r="C169" s="366"/>
      <c r="D169" s="385"/>
      <c r="E169" s="514"/>
      <c r="F169" s="379" t="s">
        <v>293</v>
      </c>
      <c r="G169" s="364"/>
      <c r="H169" s="369"/>
      <c r="I169" s="370"/>
      <c r="J169" s="382"/>
      <c r="K169" s="378" t="s">
        <v>306</v>
      </c>
      <c r="L169" s="364"/>
      <c r="M169" s="379"/>
      <c r="N169" s="364"/>
      <c r="O169" s="515"/>
      <c r="P169" s="364" t="s">
        <v>306</v>
      </c>
      <c r="Q169" s="517"/>
      <c r="R169" s="377"/>
    </row>
    <row r="170" spans="1:18" s="339" customFormat="1" ht="12.6" customHeight="1">
      <c r="A170" s="386"/>
      <c r="B170" s="387"/>
      <c r="C170" s="386"/>
      <c r="D170" s="388"/>
      <c r="E170" s="518"/>
      <c r="F170" s="379"/>
      <c r="G170" s="396"/>
      <c r="H170" s="392"/>
      <c r="I170" s="393"/>
      <c r="J170" s="394"/>
      <c r="K170" s="395" t="s">
        <v>302</v>
      </c>
      <c r="L170" s="396"/>
      <c r="M170" s="397"/>
      <c r="N170" s="396"/>
      <c r="O170" s="519"/>
      <c r="P170" s="396" t="s">
        <v>302</v>
      </c>
      <c r="Q170" s="520"/>
      <c r="R170" s="391"/>
    </row>
    <row r="171" spans="1:18" ht="12.6" customHeight="1">
      <c r="A171" s="325" t="s">
        <v>357</v>
      </c>
      <c r="B171" s="264"/>
      <c r="C171" s="135">
        <v>43483</v>
      </c>
      <c r="D171" s="173">
        <v>2557</v>
      </c>
      <c r="E171" s="137">
        <f>E172+E173+E174+E175+E176</f>
        <v>160000000</v>
      </c>
      <c r="F171" s="137">
        <f>F172+F173+F174+F175+F176</f>
        <v>478207500</v>
      </c>
      <c r="G171" s="137">
        <f>G172+G173+G174+G175+G176</f>
        <v>125000000</v>
      </c>
      <c r="H171" s="265"/>
      <c r="I171" s="226"/>
      <c r="J171" s="266"/>
      <c r="K171" s="225"/>
      <c r="L171" s="265"/>
      <c r="M171" s="225"/>
      <c r="N171" s="265"/>
      <c r="O171" s="216">
        <v>4.4999999999999998E-2</v>
      </c>
      <c r="P171" s="265"/>
      <c r="Q171" s="225"/>
      <c r="R171" s="225"/>
    </row>
    <row r="172" spans="1:18" s="339" customFormat="1" ht="12.6" customHeight="1">
      <c r="A172" s="400" t="s">
        <v>308</v>
      </c>
      <c r="B172" s="473">
        <v>40926</v>
      </c>
      <c r="C172" s="401">
        <v>43483</v>
      </c>
      <c r="D172" s="414"/>
      <c r="E172" s="403">
        <v>35000000</v>
      </c>
      <c r="F172" s="474">
        <v>119600000</v>
      </c>
      <c r="G172" s="403">
        <v>35000000</v>
      </c>
      <c r="H172" s="417">
        <v>35198894.979999997</v>
      </c>
      <c r="I172" s="403">
        <v>8450</v>
      </c>
      <c r="J172" s="417">
        <v>207344.98</v>
      </c>
      <c r="K172" s="404">
        <v>99.56</v>
      </c>
      <c r="L172" s="418">
        <v>99.76</v>
      </c>
      <c r="M172" s="404">
        <v>101.39</v>
      </c>
      <c r="N172" s="418">
        <v>100.57</v>
      </c>
      <c r="O172" s="429">
        <v>4.4999999999999998E-2</v>
      </c>
      <c r="P172" s="420">
        <v>4.6199999999999998E-2</v>
      </c>
      <c r="Q172" s="406">
        <v>4.4499999999999998E-2</v>
      </c>
      <c r="R172" s="403">
        <v>0.22</v>
      </c>
    </row>
    <row r="173" spans="1:18" s="339" customFormat="1" ht="12.6" customHeight="1">
      <c r="A173" s="400" t="s">
        <v>309</v>
      </c>
      <c r="B173" s="473">
        <v>40975</v>
      </c>
      <c r="C173" s="401">
        <v>43483</v>
      </c>
      <c r="D173" s="414"/>
      <c r="E173" s="403">
        <v>30000000</v>
      </c>
      <c r="F173" s="474">
        <v>100400000</v>
      </c>
      <c r="G173" s="403">
        <v>30000000</v>
      </c>
      <c r="H173" s="417">
        <v>30764850</v>
      </c>
      <c r="I173" s="403">
        <v>0</v>
      </c>
      <c r="J173" s="417">
        <v>584849.99</v>
      </c>
      <c r="K173" s="404">
        <v>101.3</v>
      </c>
      <c r="L173" s="418">
        <v>101.77</v>
      </c>
      <c r="M173" s="404">
        <v>102.24</v>
      </c>
      <c r="N173" s="418">
        <v>101.95</v>
      </c>
      <c r="O173" s="429">
        <v>4.4999999999999998E-2</v>
      </c>
      <c r="P173" s="420">
        <v>4.3200000000000002E-2</v>
      </c>
      <c r="Q173" s="406">
        <v>4.2099999999999999E-2</v>
      </c>
      <c r="R173" s="403">
        <v>0.15</v>
      </c>
    </row>
    <row r="174" spans="1:18" s="339" customFormat="1" ht="12.6" customHeight="1">
      <c r="A174" s="400" t="s">
        <v>318</v>
      </c>
      <c r="B174" s="401">
        <v>41164</v>
      </c>
      <c r="C174" s="401">
        <v>43483</v>
      </c>
      <c r="D174" s="402"/>
      <c r="E174" s="403">
        <v>30000000</v>
      </c>
      <c r="F174" s="472">
        <v>110465000</v>
      </c>
      <c r="G174" s="403">
        <v>30000000</v>
      </c>
      <c r="H174" s="403">
        <v>32985470.010000002</v>
      </c>
      <c r="I174" s="403">
        <v>0</v>
      </c>
      <c r="J174" s="403">
        <v>2778470.01</v>
      </c>
      <c r="K174" s="404">
        <v>108.29</v>
      </c>
      <c r="L174" s="404">
        <v>109.09</v>
      </c>
      <c r="M174" s="404">
        <v>109.63</v>
      </c>
      <c r="N174" s="404">
        <v>109.26</v>
      </c>
      <c r="O174" s="429">
        <v>4.4999999999999998E-2</v>
      </c>
      <c r="P174" s="406">
        <v>3.0800000000000001E-2</v>
      </c>
      <c r="Q174" s="406">
        <v>2.9100000000000001E-2</v>
      </c>
      <c r="R174" s="403">
        <v>0.04</v>
      </c>
    </row>
    <row r="175" spans="1:18" s="339" customFormat="1" ht="12.6" customHeight="1">
      <c r="A175" s="400" t="s">
        <v>311</v>
      </c>
      <c r="B175" s="401">
        <v>41227</v>
      </c>
      <c r="C175" s="401">
        <v>43483</v>
      </c>
      <c r="D175" s="402"/>
      <c r="E175" s="403">
        <v>30000000</v>
      </c>
      <c r="F175" s="472">
        <v>57600000</v>
      </c>
      <c r="G175" s="403">
        <v>30000000</v>
      </c>
      <c r="H175" s="403">
        <v>33829195</v>
      </c>
      <c r="I175" s="403">
        <v>0</v>
      </c>
      <c r="J175" s="403">
        <v>3391195</v>
      </c>
      <c r="K175" s="404">
        <v>110.79</v>
      </c>
      <c r="L175" s="404">
        <v>110.77</v>
      </c>
      <c r="M175" s="404">
        <v>112.3</v>
      </c>
      <c r="N175" s="404">
        <v>111.3</v>
      </c>
      <c r="O175" s="429">
        <v>4.4999999999999998E-2</v>
      </c>
      <c r="P175" s="406">
        <v>2.6100000000000002E-2</v>
      </c>
      <c r="Q175" s="406">
        <v>2.53E-2</v>
      </c>
      <c r="R175" s="403">
        <v>0.04</v>
      </c>
    </row>
    <row r="176" spans="1:18" s="339" customFormat="1" ht="15.75" customHeight="1">
      <c r="A176" s="400" t="s">
        <v>358</v>
      </c>
      <c r="B176" s="407">
        <v>41255</v>
      </c>
      <c r="C176" s="401">
        <v>43483</v>
      </c>
      <c r="D176" s="408"/>
      <c r="E176" s="410">
        <v>35000000</v>
      </c>
      <c r="F176" s="475">
        <v>90142500</v>
      </c>
      <c r="G176" s="403">
        <v>0</v>
      </c>
      <c r="H176" s="369" t="s">
        <v>254</v>
      </c>
      <c r="I176" s="369" t="s">
        <v>254</v>
      </c>
      <c r="J176" s="369" t="s">
        <v>254</v>
      </c>
      <c r="K176" s="409">
        <v>109.01</v>
      </c>
      <c r="L176" s="369" t="s">
        <v>254</v>
      </c>
      <c r="M176" s="369" t="s">
        <v>254</v>
      </c>
      <c r="N176" s="369" t="s">
        <v>254</v>
      </c>
      <c r="O176" s="429">
        <v>4.4999999999999998E-2</v>
      </c>
      <c r="P176" s="411">
        <v>2.9000000000000001E-2</v>
      </c>
      <c r="Q176" s="406" t="s">
        <v>254</v>
      </c>
      <c r="R176" s="410">
        <v>0.03</v>
      </c>
    </row>
    <row r="177" spans="1:18" ht="14.25" customHeight="1">
      <c r="A177" s="325" t="s">
        <v>359</v>
      </c>
      <c r="B177" s="264"/>
      <c r="C177" s="135">
        <v>43846</v>
      </c>
      <c r="D177" s="267">
        <v>2556</v>
      </c>
      <c r="E177" s="137">
        <f>E178+E179+E180+E181+E182+E183+E184+E185</f>
        <v>165000000</v>
      </c>
      <c r="F177" s="137">
        <f>F178+F179+F180+F181+F182+F183+F184+F185</f>
        <v>478946000</v>
      </c>
      <c r="G177" s="137">
        <f>G178+G179+G180+G181+G182+G183+G184+G185</f>
        <v>165000000</v>
      </c>
      <c r="H177" s="265"/>
      <c r="I177" s="226"/>
      <c r="J177" s="268"/>
      <c r="K177" s="225"/>
      <c r="L177" s="265"/>
      <c r="M177" s="225"/>
      <c r="N177" s="265"/>
      <c r="O177" s="216">
        <v>3.5000000000000003E-2</v>
      </c>
      <c r="P177" s="265"/>
      <c r="Q177" s="225"/>
      <c r="R177" s="225"/>
    </row>
    <row r="178" spans="1:18" s="339" customFormat="1" ht="15" customHeight="1">
      <c r="A178" s="400" t="s">
        <v>308</v>
      </c>
      <c r="B178" s="401">
        <v>41290</v>
      </c>
      <c r="C178" s="401">
        <v>43846</v>
      </c>
      <c r="D178" s="402"/>
      <c r="E178" s="403">
        <v>20000000</v>
      </c>
      <c r="F178" s="472">
        <v>98056000</v>
      </c>
      <c r="G178" s="403">
        <v>20000000</v>
      </c>
      <c r="H178" s="403">
        <v>21244459.969999999</v>
      </c>
      <c r="I178" s="403">
        <v>0</v>
      </c>
      <c r="J178" s="403">
        <v>1244459.97</v>
      </c>
      <c r="K178" s="405">
        <v>105.44</v>
      </c>
      <c r="L178" s="405">
        <v>106.07</v>
      </c>
      <c r="M178" s="405">
        <v>106.66</v>
      </c>
      <c r="N178" s="405">
        <v>106.22</v>
      </c>
      <c r="O178" s="429">
        <v>3.5000000000000003E-2</v>
      </c>
      <c r="P178" s="406">
        <v>2.6599999999999999E-2</v>
      </c>
      <c r="Q178" s="406">
        <v>2.5399999999999999E-2</v>
      </c>
      <c r="R178" s="403">
        <v>0.03</v>
      </c>
    </row>
    <row r="179" spans="1:18" s="339" customFormat="1" ht="15" customHeight="1">
      <c r="A179" s="400" t="s">
        <v>309</v>
      </c>
      <c r="B179" s="401">
        <v>41318</v>
      </c>
      <c r="C179" s="401">
        <v>43846</v>
      </c>
      <c r="D179" s="402"/>
      <c r="E179" s="403">
        <v>20000000</v>
      </c>
      <c r="F179" s="472">
        <v>58090000</v>
      </c>
      <c r="G179" s="403">
        <v>20000000</v>
      </c>
      <c r="H179" s="403">
        <v>21445961</v>
      </c>
      <c r="I179" s="403">
        <v>0</v>
      </c>
      <c r="J179" s="403">
        <v>1391961</v>
      </c>
      <c r="K179" s="405">
        <v>106.28</v>
      </c>
      <c r="L179" s="405">
        <v>106.51</v>
      </c>
      <c r="M179" s="405">
        <v>107.72</v>
      </c>
      <c r="N179" s="405">
        <v>106.96</v>
      </c>
      <c r="O179" s="429">
        <v>3.5000000000000003E-2</v>
      </c>
      <c r="P179" s="406">
        <v>2.52E-2</v>
      </c>
      <c r="Q179" s="406">
        <v>2.4199999999999999E-2</v>
      </c>
      <c r="R179" s="403">
        <v>0.01</v>
      </c>
    </row>
    <row r="180" spans="1:18" s="339" customFormat="1" ht="14.25" customHeight="1">
      <c r="A180" s="400" t="s">
        <v>318</v>
      </c>
      <c r="B180" s="401">
        <v>41353</v>
      </c>
      <c r="C180" s="401">
        <v>43846</v>
      </c>
      <c r="D180" s="402"/>
      <c r="E180" s="403">
        <v>20000000</v>
      </c>
      <c r="F180" s="472">
        <v>59180000</v>
      </c>
      <c r="G180" s="403">
        <v>20000000</v>
      </c>
      <c r="H180" s="403">
        <v>20983809.5</v>
      </c>
      <c r="I180" s="403">
        <v>0</v>
      </c>
      <c r="J180" s="403">
        <v>863809.5</v>
      </c>
      <c r="K180" s="405">
        <v>103.37</v>
      </c>
      <c r="L180" s="405">
        <v>104.01</v>
      </c>
      <c r="M180" s="405">
        <v>104.83</v>
      </c>
      <c r="N180" s="405">
        <v>104.32</v>
      </c>
      <c r="O180" s="429">
        <v>3.5000000000000003E-2</v>
      </c>
      <c r="P180" s="406">
        <v>2.9700000000000001E-2</v>
      </c>
      <c r="Q180" s="406">
        <v>2.8199999999999999E-2</v>
      </c>
      <c r="R180" s="403">
        <v>0.01</v>
      </c>
    </row>
    <row r="181" spans="1:18" s="339" customFormat="1" ht="14.25" customHeight="1">
      <c r="A181" s="400" t="s">
        <v>311</v>
      </c>
      <c r="B181" s="401">
        <v>41409</v>
      </c>
      <c r="C181" s="401">
        <v>43846</v>
      </c>
      <c r="D181" s="402"/>
      <c r="E181" s="403">
        <v>20000000</v>
      </c>
      <c r="F181" s="472">
        <v>56680000</v>
      </c>
      <c r="G181" s="403">
        <v>20000000</v>
      </c>
      <c r="H181" s="403">
        <v>21535620</v>
      </c>
      <c r="I181" s="403">
        <v>0</v>
      </c>
      <c r="J181" s="403">
        <v>1307620</v>
      </c>
      <c r="K181" s="405">
        <v>106.04</v>
      </c>
      <c r="L181" s="405">
        <v>106.36</v>
      </c>
      <c r="M181" s="405">
        <v>106.82</v>
      </c>
      <c r="N181" s="405">
        <v>106.54</v>
      </c>
      <c r="O181" s="429">
        <v>3.5000000000000003E-2</v>
      </c>
      <c r="P181" s="406">
        <v>2.53E-2</v>
      </c>
      <c r="Q181" s="406">
        <v>2.4500000000000001E-2</v>
      </c>
      <c r="R181" s="403">
        <v>0.02</v>
      </c>
    </row>
    <row r="182" spans="1:18" s="339" customFormat="1" ht="14.25" customHeight="1">
      <c r="A182" s="400" t="s">
        <v>312</v>
      </c>
      <c r="B182" s="401">
        <v>41444</v>
      </c>
      <c r="C182" s="401">
        <v>43846</v>
      </c>
      <c r="D182" s="402"/>
      <c r="E182" s="403">
        <v>20000000</v>
      </c>
      <c r="F182" s="472">
        <v>33970000</v>
      </c>
      <c r="G182" s="403">
        <v>20000000</v>
      </c>
      <c r="H182" s="403">
        <v>21130316</v>
      </c>
      <c r="I182" s="403">
        <v>0</v>
      </c>
      <c r="J182" s="403">
        <v>834316</v>
      </c>
      <c r="K182" s="405">
        <v>103.84</v>
      </c>
      <c r="L182" s="405">
        <v>103.87</v>
      </c>
      <c r="M182" s="405">
        <v>104.6</v>
      </c>
      <c r="N182" s="405">
        <v>104.17</v>
      </c>
      <c r="O182" s="429">
        <v>3.5000000000000003E-2</v>
      </c>
      <c r="P182" s="406">
        <v>2.8799999999999999E-2</v>
      </c>
      <c r="Q182" s="406">
        <v>2.8199999999999999E-2</v>
      </c>
      <c r="R182" s="403">
        <v>0.01</v>
      </c>
    </row>
    <row r="183" spans="1:18" s="339" customFormat="1" ht="14.25" customHeight="1">
      <c r="A183" s="400" t="s">
        <v>319</v>
      </c>
      <c r="B183" s="401">
        <v>41549</v>
      </c>
      <c r="C183" s="401">
        <v>43846</v>
      </c>
      <c r="D183" s="402"/>
      <c r="E183" s="403">
        <v>20000000</v>
      </c>
      <c r="F183" s="472">
        <v>55640000</v>
      </c>
      <c r="G183" s="403">
        <v>20000000</v>
      </c>
      <c r="H183" s="403">
        <v>20688562</v>
      </c>
      <c r="I183" s="403">
        <v>0</v>
      </c>
      <c r="J183" s="403">
        <v>538562</v>
      </c>
      <c r="K183" s="405">
        <v>102.27</v>
      </c>
      <c r="L183" s="405">
        <v>102.56</v>
      </c>
      <c r="M183" s="405">
        <v>103</v>
      </c>
      <c r="N183" s="405">
        <v>102.69</v>
      </c>
      <c r="O183" s="429">
        <v>3.5000000000000003E-2</v>
      </c>
      <c r="P183" s="406">
        <v>3.1199999999999999E-2</v>
      </c>
      <c r="Q183" s="406">
        <v>3.0499999999999999E-2</v>
      </c>
      <c r="R183" s="403">
        <v>0.03</v>
      </c>
    </row>
    <row r="184" spans="1:18" s="339" customFormat="1" ht="14.25" customHeight="1">
      <c r="A184" s="400" t="s">
        <v>320</v>
      </c>
      <c r="B184" s="401">
        <v>41591</v>
      </c>
      <c r="C184" s="401">
        <v>43846</v>
      </c>
      <c r="D184" s="402"/>
      <c r="E184" s="403">
        <v>25000000</v>
      </c>
      <c r="F184" s="472">
        <v>65540000</v>
      </c>
      <c r="G184" s="403">
        <v>25000000</v>
      </c>
      <c r="H184" s="403">
        <v>26190309.989999998</v>
      </c>
      <c r="I184" s="403">
        <v>0</v>
      </c>
      <c r="J184" s="403">
        <v>902810</v>
      </c>
      <c r="K184" s="405">
        <v>103.13</v>
      </c>
      <c r="L184" s="405">
        <v>103.51</v>
      </c>
      <c r="M184" s="405">
        <v>103.83</v>
      </c>
      <c r="N184" s="405">
        <v>103.61</v>
      </c>
      <c r="O184" s="429">
        <v>3.5000000000000003E-2</v>
      </c>
      <c r="P184" s="406">
        <v>2.9600000000000001E-2</v>
      </c>
      <c r="Q184" s="406">
        <v>2.8799999999999999E-2</v>
      </c>
      <c r="R184" s="403">
        <v>0.02</v>
      </c>
    </row>
    <row r="185" spans="1:18" s="339" customFormat="1" ht="14.25" customHeight="1">
      <c r="A185" s="415" t="s">
        <v>332</v>
      </c>
      <c r="B185" s="407">
        <v>41619</v>
      </c>
      <c r="C185" s="407">
        <v>43846</v>
      </c>
      <c r="D185" s="408"/>
      <c r="E185" s="410">
        <v>20000000</v>
      </c>
      <c r="F185" s="475">
        <v>51790000</v>
      </c>
      <c r="G185" s="410">
        <v>20000000</v>
      </c>
      <c r="H185" s="410">
        <v>21074260</v>
      </c>
      <c r="I185" s="410">
        <v>0</v>
      </c>
      <c r="J185" s="410">
        <v>790260</v>
      </c>
      <c r="K185" s="409">
        <v>103.56</v>
      </c>
      <c r="L185" s="409">
        <v>103.9</v>
      </c>
      <c r="M185" s="409">
        <v>104.01</v>
      </c>
      <c r="N185" s="409">
        <v>103.95</v>
      </c>
      <c r="O185" s="430">
        <v>3.5000000000000003E-2</v>
      </c>
      <c r="P185" s="411">
        <v>2.8799999999999999E-2</v>
      </c>
      <c r="Q185" s="411">
        <v>2.81E-2</v>
      </c>
      <c r="R185" s="410">
        <v>0.02</v>
      </c>
    </row>
    <row r="186" spans="1:18" ht="14.25" customHeight="1">
      <c r="A186" s="133" t="s">
        <v>360</v>
      </c>
      <c r="B186" s="264"/>
      <c r="C186" s="135">
        <v>44239</v>
      </c>
      <c r="D186" s="267">
        <v>2557</v>
      </c>
      <c r="E186" s="137">
        <f>E187+E188+E189+E190+E191</f>
        <v>145000000</v>
      </c>
      <c r="F186" s="137">
        <f>F187+F188+F189+F190+F191</f>
        <v>411270000</v>
      </c>
      <c r="G186" s="137">
        <f>G187+G188+G189+G190+G191</f>
        <v>145000000</v>
      </c>
      <c r="H186" s="265"/>
      <c r="I186" s="226"/>
      <c r="J186" s="268"/>
      <c r="K186" s="225"/>
      <c r="L186" s="265"/>
      <c r="M186" s="225"/>
      <c r="N186" s="265"/>
      <c r="O186" s="216">
        <v>0.03</v>
      </c>
      <c r="P186" s="265"/>
      <c r="Q186" s="225"/>
      <c r="R186" s="225"/>
    </row>
    <row r="187" spans="1:18" s="339" customFormat="1" ht="14.25" customHeight="1">
      <c r="A187" s="400" t="s">
        <v>308</v>
      </c>
      <c r="B187" s="401">
        <v>41682</v>
      </c>
      <c r="C187" s="401">
        <v>44239</v>
      </c>
      <c r="D187" s="402"/>
      <c r="E187" s="403">
        <v>25000000</v>
      </c>
      <c r="F187" s="472">
        <v>66350000</v>
      </c>
      <c r="G187" s="403">
        <v>25000000</v>
      </c>
      <c r="H187" s="403">
        <v>25092055</v>
      </c>
      <c r="I187" s="403">
        <v>0</v>
      </c>
      <c r="J187" s="403">
        <v>92055</v>
      </c>
      <c r="K187" s="404">
        <v>99.96</v>
      </c>
      <c r="L187" s="404">
        <v>100.21</v>
      </c>
      <c r="M187" s="404">
        <v>100.63</v>
      </c>
      <c r="N187" s="404">
        <v>100.37</v>
      </c>
      <c r="O187" s="429">
        <v>0.03</v>
      </c>
      <c r="P187" s="406">
        <v>3.0300000000000001E-2</v>
      </c>
      <c r="Q187" s="406">
        <v>2.9700000000000001E-2</v>
      </c>
      <c r="R187" s="403">
        <v>0.04</v>
      </c>
    </row>
    <row r="188" spans="1:18" s="339" customFormat="1" ht="14.25" customHeight="1">
      <c r="A188" s="400" t="s">
        <v>309</v>
      </c>
      <c r="B188" s="401">
        <v>41759</v>
      </c>
      <c r="C188" s="401">
        <v>44239</v>
      </c>
      <c r="D188" s="402"/>
      <c r="E188" s="403">
        <v>25000000</v>
      </c>
      <c r="F188" s="472">
        <v>63830000</v>
      </c>
      <c r="G188" s="403">
        <v>25000000</v>
      </c>
      <c r="H188" s="403">
        <v>25929935.02</v>
      </c>
      <c r="I188" s="403">
        <v>0</v>
      </c>
      <c r="J188" s="403">
        <v>772435.01</v>
      </c>
      <c r="K188" s="404">
        <v>102.66</v>
      </c>
      <c r="L188" s="404">
        <v>102.97</v>
      </c>
      <c r="M188" s="404">
        <v>103.31</v>
      </c>
      <c r="N188" s="404">
        <v>103.09</v>
      </c>
      <c r="O188" s="429">
        <v>0.03</v>
      </c>
      <c r="P188" s="406">
        <v>2.5899999999999999E-2</v>
      </c>
      <c r="Q188" s="406">
        <v>2.52E-2</v>
      </c>
      <c r="R188" s="403">
        <v>0.04</v>
      </c>
    </row>
    <row r="189" spans="1:18" s="339" customFormat="1" ht="14.25" customHeight="1">
      <c r="A189" s="400" t="s">
        <v>318</v>
      </c>
      <c r="B189" s="401">
        <v>41787</v>
      </c>
      <c r="C189" s="401">
        <v>44239</v>
      </c>
      <c r="D189" s="402"/>
      <c r="E189" s="403">
        <v>25000000</v>
      </c>
      <c r="F189" s="472">
        <v>77175000</v>
      </c>
      <c r="G189" s="403">
        <v>25000000</v>
      </c>
      <c r="H189" s="403">
        <v>26384830.02</v>
      </c>
      <c r="I189" s="403">
        <v>0</v>
      </c>
      <c r="J189" s="403">
        <v>1169830.01</v>
      </c>
      <c r="K189" s="404">
        <v>104.04</v>
      </c>
      <c r="L189" s="404">
        <v>104.4</v>
      </c>
      <c r="M189" s="404">
        <v>105.26</v>
      </c>
      <c r="N189" s="404">
        <v>104.68</v>
      </c>
      <c r="O189" s="429">
        <v>0.03</v>
      </c>
      <c r="P189" s="406">
        <v>2.3599999999999999E-2</v>
      </c>
      <c r="Q189" s="406">
        <v>2.2599999999999999E-2</v>
      </c>
      <c r="R189" s="403">
        <v>0.05</v>
      </c>
    </row>
    <row r="190" spans="1:18" s="339" customFormat="1" ht="14.25" customHeight="1">
      <c r="A190" s="400" t="s">
        <v>311</v>
      </c>
      <c r="B190" s="401">
        <v>41907</v>
      </c>
      <c r="C190" s="401">
        <v>44239</v>
      </c>
      <c r="D190" s="402"/>
      <c r="E190" s="403">
        <v>35000000</v>
      </c>
      <c r="F190" s="472">
        <v>93790000</v>
      </c>
      <c r="G190" s="403">
        <v>35000000</v>
      </c>
      <c r="H190" s="403">
        <v>36809050</v>
      </c>
      <c r="I190" s="403">
        <v>0</v>
      </c>
      <c r="J190" s="403">
        <v>1683050.02</v>
      </c>
      <c r="K190" s="404">
        <v>104.14</v>
      </c>
      <c r="L190" s="404">
        <v>104.62</v>
      </c>
      <c r="M190" s="404">
        <v>105.04</v>
      </c>
      <c r="N190" s="404">
        <v>104.81</v>
      </c>
      <c r="O190" s="429">
        <v>0.03</v>
      </c>
      <c r="P190" s="406">
        <v>2.3199999999999998E-2</v>
      </c>
      <c r="Q190" s="406">
        <v>2.1999999999999999E-2</v>
      </c>
      <c r="R190" s="403">
        <v>0.04</v>
      </c>
    </row>
    <row r="191" spans="1:18" s="339" customFormat="1" ht="14.25" customHeight="1">
      <c r="A191" s="400" t="s">
        <v>312</v>
      </c>
      <c r="B191" s="407">
        <v>41969</v>
      </c>
      <c r="C191" s="401">
        <v>44239</v>
      </c>
      <c r="D191" s="408"/>
      <c r="E191" s="403">
        <v>35000000</v>
      </c>
      <c r="F191" s="475">
        <v>110125000</v>
      </c>
      <c r="G191" s="403">
        <v>35000000</v>
      </c>
      <c r="H191" s="410">
        <v>36785397.509999998</v>
      </c>
      <c r="I191" s="410">
        <v>0</v>
      </c>
      <c r="J191" s="410">
        <v>1480897.51</v>
      </c>
      <c r="K191" s="409">
        <v>103.74</v>
      </c>
      <c r="L191" s="409">
        <v>104.03</v>
      </c>
      <c r="M191" s="409">
        <v>104.44</v>
      </c>
      <c r="N191" s="409">
        <v>104.23</v>
      </c>
      <c r="O191" s="429">
        <v>0.03</v>
      </c>
      <c r="P191" s="411">
        <v>2.3699999999999999E-2</v>
      </c>
      <c r="Q191" s="411">
        <v>2.2800000000000001E-2</v>
      </c>
      <c r="R191" s="410">
        <v>0.02</v>
      </c>
    </row>
    <row r="192" spans="1:18" ht="12.6" customHeight="1">
      <c r="A192" s="192" t="s">
        <v>361</v>
      </c>
      <c r="B192" s="193"/>
      <c r="C192" s="193"/>
      <c r="D192" s="193"/>
      <c r="E192" s="158">
        <f>E171+E177+E186</f>
        <v>470000000</v>
      </c>
      <c r="F192" s="158">
        <f>F171+F177+F186</f>
        <v>1368423500</v>
      </c>
      <c r="G192" s="158">
        <f>G171+G177+G186</f>
        <v>435000000</v>
      </c>
      <c r="H192" s="158">
        <f>SUM(H171:H191)</f>
        <v>458072975.99999994</v>
      </c>
      <c r="I192" s="158">
        <f>SUM(I171:I191)</f>
        <v>8450</v>
      </c>
      <c r="J192" s="158">
        <f>SUM(J171:J191)</f>
        <v>20033926</v>
      </c>
      <c r="K192" s="220"/>
      <c r="L192" s="221"/>
      <c r="M192" s="221"/>
      <c r="N192" s="159"/>
      <c r="O192" s="193"/>
      <c r="P192" s="160"/>
      <c r="Q192" s="193"/>
      <c r="R192" s="161"/>
    </row>
    <row r="193" spans="1:18" s="269" customFormat="1" ht="12.6" customHeight="1">
      <c r="A193" s="197"/>
      <c r="B193" s="131"/>
      <c r="C193" s="131"/>
      <c r="D193" s="131"/>
      <c r="E193" s="180"/>
      <c r="F193" s="180"/>
      <c r="G193" s="180"/>
      <c r="H193" s="180"/>
      <c r="I193" s="180"/>
      <c r="J193" s="180"/>
      <c r="K193" s="202"/>
      <c r="L193" s="202"/>
      <c r="M193" s="202"/>
      <c r="N193" s="202"/>
      <c r="O193" s="131"/>
      <c r="P193" s="131"/>
      <c r="Q193" s="131"/>
      <c r="R193" s="179"/>
    </row>
    <row r="194" spans="1:18" ht="12.6" customHeight="1">
      <c r="A194" s="325" t="s">
        <v>362</v>
      </c>
      <c r="B194" s="264"/>
      <c r="C194" s="135">
        <v>43384</v>
      </c>
      <c r="D194" s="173">
        <v>5447</v>
      </c>
      <c r="E194" s="137">
        <f>SUM(E195:E198)</f>
        <v>100000000</v>
      </c>
      <c r="F194" s="174">
        <f>SUM(F195:F198)</f>
        <v>350871536</v>
      </c>
      <c r="G194" s="137">
        <f>SUM(G195:G198)</f>
        <v>100000000</v>
      </c>
      <c r="H194" s="265"/>
      <c r="I194" s="226"/>
      <c r="J194" s="266"/>
      <c r="K194" s="225"/>
      <c r="L194" s="265"/>
      <c r="M194" s="225"/>
      <c r="N194" s="265"/>
      <c r="O194" s="216">
        <v>0.06</v>
      </c>
      <c r="P194" s="265"/>
      <c r="Q194" s="225"/>
      <c r="R194" s="225"/>
    </row>
    <row r="195" spans="1:18" s="339" customFormat="1" ht="12.6" customHeight="1">
      <c r="A195" s="400" t="s">
        <v>308</v>
      </c>
      <c r="B195" s="473">
        <v>37937</v>
      </c>
      <c r="C195" s="401">
        <v>43384</v>
      </c>
      <c r="D195" s="414"/>
      <c r="E195" s="403">
        <v>20000000</v>
      </c>
      <c r="F195" s="474">
        <v>73628536</v>
      </c>
      <c r="G195" s="403">
        <v>20000000</v>
      </c>
      <c r="H195" s="417">
        <v>18962764.789999999</v>
      </c>
      <c r="I195" s="403">
        <v>1037235.21</v>
      </c>
      <c r="J195" s="417">
        <v>0</v>
      </c>
      <c r="K195" s="404">
        <v>92.13</v>
      </c>
      <c r="L195" s="418">
        <v>93.9</v>
      </c>
      <c r="M195" s="404">
        <v>101.97</v>
      </c>
      <c r="N195" s="418">
        <v>94.81</v>
      </c>
      <c r="O195" s="429">
        <v>0.06</v>
      </c>
      <c r="P195" s="420">
        <v>6.8500000000000005E-2</v>
      </c>
      <c r="Q195" s="406">
        <v>6.5500000000000003E-2</v>
      </c>
      <c r="R195" s="403">
        <v>2.6</v>
      </c>
    </row>
    <row r="196" spans="1:18" s="339" customFormat="1" ht="12.6" customHeight="1">
      <c r="A196" s="400" t="s">
        <v>309</v>
      </c>
      <c r="B196" s="473">
        <v>38009</v>
      </c>
      <c r="C196" s="401">
        <v>43384</v>
      </c>
      <c r="D196" s="414"/>
      <c r="E196" s="403">
        <v>50000000</v>
      </c>
      <c r="F196" s="474">
        <v>124820000</v>
      </c>
      <c r="G196" s="403">
        <v>50000000</v>
      </c>
      <c r="H196" s="417">
        <v>50305055.5</v>
      </c>
      <c r="I196" s="403">
        <v>285946.5</v>
      </c>
      <c r="J196" s="417">
        <v>1002</v>
      </c>
      <c r="K196" s="404">
        <v>98.62</v>
      </c>
      <c r="L196" s="418">
        <v>98.74</v>
      </c>
      <c r="M196" s="404">
        <v>101.45</v>
      </c>
      <c r="N196" s="418">
        <v>99.43</v>
      </c>
      <c r="O196" s="429">
        <v>0.06</v>
      </c>
      <c r="P196" s="420">
        <v>6.1400000000000003E-2</v>
      </c>
      <c r="Q196" s="406">
        <v>6.0600000000000001E-2</v>
      </c>
      <c r="R196" s="403">
        <v>2.83</v>
      </c>
    </row>
    <row r="197" spans="1:18" s="339" customFormat="1" ht="12.6" customHeight="1">
      <c r="A197" s="400" t="s">
        <v>310</v>
      </c>
      <c r="B197" s="473">
        <v>38205</v>
      </c>
      <c r="C197" s="401">
        <v>43384</v>
      </c>
      <c r="D197" s="414"/>
      <c r="E197" s="403">
        <v>15000000</v>
      </c>
      <c r="F197" s="474">
        <v>62878000</v>
      </c>
      <c r="G197" s="403">
        <v>15000000</v>
      </c>
      <c r="H197" s="417">
        <v>15376060.48</v>
      </c>
      <c r="I197" s="403">
        <v>0</v>
      </c>
      <c r="J197" s="417">
        <v>88060.47</v>
      </c>
      <c r="K197" s="404">
        <v>99.4</v>
      </c>
      <c r="L197" s="418">
        <v>100.27</v>
      </c>
      <c r="M197" s="404">
        <v>101.91</v>
      </c>
      <c r="N197" s="418">
        <v>100.59</v>
      </c>
      <c r="O197" s="429">
        <v>0.06</v>
      </c>
      <c r="P197" s="420">
        <v>6.0600000000000001E-2</v>
      </c>
      <c r="Q197" s="406">
        <v>5.9400000000000001E-2</v>
      </c>
      <c r="R197" s="403">
        <v>2.44</v>
      </c>
    </row>
    <row r="198" spans="1:18" s="339" customFormat="1" ht="13.5" customHeight="1">
      <c r="A198" s="415" t="s">
        <v>363</v>
      </c>
      <c r="B198" s="521">
        <v>38359</v>
      </c>
      <c r="C198" s="407">
        <v>43384</v>
      </c>
      <c r="D198" s="482"/>
      <c r="E198" s="410">
        <v>15000000</v>
      </c>
      <c r="F198" s="483">
        <v>89545000</v>
      </c>
      <c r="G198" s="410">
        <v>15000000</v>
      </c>
      <c r="H198" s="522">
        <v>16805042.5</v>
      </c>
      <c r="I198" s="410">
        <v>0</v>
      </c>
      <c r="J198" s="522">
        <v>1587542.5</v>
      </c>
      <c r="K198" s="409">
        <v>109.07</v>
      </c>
      <c r="L198" s="487">
        <v>110.38</v>
      </c>
      <c r="M198" s="409">
        <v>110.91</v>
      </c>
      <c r="N198" s="487">
        <v>110.58</v>
      </c>
      <c r="O198" s="430">
        <v>0.06</v>
      </c>
      <c r="P198" s="488">
        <v>5.1400000000000001E-2</v>
      </c>
      <c r="Q198" s="411">
        <v>4.99E-2</v>
      </c>
      <c r="R198" s="410">
        <v>2.37</v>
      </c>
    </row>
    <row r="199" spans="1:18" ht="12.6" customHeight="1">
      <c r="A199" s="192" t="s">
        <v>364</v>
      </c>
      <c r="B199" s="193"/>
      <c r="C199" s="193"/>
      <c r="D199" s="193"/>
      <c r="E199" s="158">
        <f>E194</f>
        <v>100000000</v>
      </c>
      <c r="F199" s="158">
        <f>F194</f>
        <v>350871536</v>
      </c>
      <c r="G199" s="158">
        <f>G194</f>
        <v>100000000</v>
      </c>
      <c r="H199" s="158">
        <f>SUM(H195:H198)</f>
        <v>101448923.27</v>
      </c>
      <c r="I199" s="158">
        <f>SUM(I195:I198)</f>
        <v>1323181.71</v>
      </c>
      <c r="J199" s="158">
        <f>SUM(J195:J198)</f>
        <v>1676604.97</v>
      </c>
      <c r="K199" s="220"/>
      <c r="L199" s="221"/>
      <c r="M199" s="221"/>
      <c r="N199" s="159"/>
      <c r="O199" s="193"/>
      <c r="P199" s="160"/>
      <c r="Q199" s="193"/>
      <c r="R199" s="161"/>
    </row>
    <row r="200" spans="1:18" ht="12.6" customHeight="1">
      <c r="A200" s="270"/>
      <c r="B200" s="271"/>
      <c r="C200" s="271"/>
      <c r="D200" s="271"/>
      <c r="E200" s="272"/>
      <c r="F200" s="272"/>
      <c r="G200" s="273"/>
      <c r="H200" s="273"/>
      <c r="I200" s="273"/>
      <c r="J200" s="274"/>
      <c r="K200" s="275"/>
      <c r="L200" s="275"/>
      <c r="M200" s="275"/>
      <c r="N200" s="275"/>
      <c r="O200" s="271"/>
      <c r="P200" s="271"/>
      <c r="Q200" s="271"/>
      <c r="R200" s="276"/>
    </row>
    <row r="201" spans="1:18" ht="12.6" customHeight="1">
      <c r="A201" s="327" t="s">
        <v>365</v>
      </c>
      <c r="B201" s="277"/>
      <c r="C201" s="184">
        <v>45929</v>
      </c>
      <c r="D201" s="278">
        <v>5479</v>
      </c>
      <c r="E201" s="186">
        <f>+E202</f>
        <v>45000000</v>
      </c>
      <c r="F201" s="279">
        <f>+F202</f>
        <v>311355000</v>
      </c>
      <c r="G201" s="186">
        <f>+G202</f>
        <v>234105000</v>
      </c>
      <c r="H201" s="280"/>
      <c r="I201" s="281"/>
      <c r="J201" s="282"/>
      <c r="K201" s="236"/>
      <c r="L201" s="280"/>
      <c r="M201" s="236"/>
      <c r="N201" s="280"/>
      <c r="O201" s="188">
        <v>5.7500000000000002E-2</v>
      </c>
      <c r="P201" s="280"/>
      <c r="Q201" s="236"/>
      <c r="R201" s="236"/>
    </row>
    <row r="202" spans="1:18" ht="12.6" customHeight="1">
      <c r="A202" s="144" t="s">
        <v>308</v>
      </c>
      <c r="B202" s="217">
        <v>40450</v>
      </c>
      <c r="C202" s="145">
        <v>45929</v>
      </c>
      <c r="D202" s="218"/>
      <c r="E202" s="147">
        <v>45000000</v>
      </c>
      <c r="F202" s="219">
        <v>311355000</v>
      </c>
      <c r="G202" s="147">
        <v>234105000</v>
      </c>
      <c r="H202" s="179">
        <v>220614369</v>
      </c>
      <c r="I202" s="147">
        <v>13490631</v>
      </c>
      <c r="J202" s="180">
        <v>0</v>
      </c>
      <c r="K202" s="148">
        <v>93.24</v>
      </c>
      <c r="L202" s="180">
        <v>92.89</v>
      </c>
      <c r="M202" s="148">
        <v>97.57</v>
      </c>
      <c r="N202" s="180">
        <v>94.24</v>
      </c>
      <c r="O202" s="190">
        <v>5.7500000000000002E-2</v>
      </c>
      <c r="P202" s="181">
        <v>6.5600000000000006E-2</v>
      </c>
      <c r="Q202" s="149">
        <v>6.4500000000000002E-2</v>
      </c>
      <c r="R202" s="147">
        <v>0.17</v>
      </c>
    </row>
    <row r="203" spans="1:18" ht="12.6" customHeight="1">
      <c r="A203" s="192" t="s">
        <v>366</v>
      </c>
      <c r="B203" s="193"/>
      <c r="C203" s="193"/>
      <c r="D203" s="193"/>
      <c r="E203" s="158">
        <f>E201</f>
        <v>45000000</v>
      </c>
      <c r="F203" s="158">
        <f>F201</f>
        <v>311355000</v>
      </c>
      <c r="G203" s="158">
        <f>G201</f>
        <v>234105000</v>
      </c>
      <c r="H203" s="158">
        <f>SUM(H202:H202)</f>
        <v>220614369</v>
      </c>
      <c r="I203" s="158">
        <f>SUM(I202:I202)</f>
        <v>13490631</v>
      </c>
      <c r="J203" s="158">
        <f>SUM(J202:J202)</f>
        <v>0</v>
      </c>
      <c r="K203" s="220"/>
      <c r="L203" s="221"/>
      <c r="M203" s="221"/>
      <c r="N203" s="159"/>
      <c r="O203" s="193"/>
      <c r="P203" s="160"/>
      <c r="Q203" s="193"/>
      <c r="R203" s="161"/>
    </row>
    <row r="204" spans="1:18" s="339" customFormat="1" ht="12.6" customHeight="1">
      <c r="A204" s="523"/>
      <c r="B204" s="365"/>
      <c r="C204" s="365"/>
      <c r="D204" s="365"/>
      <c r="E204" s="524"/>
      <c r="F204" s="524"/>
      <c r="G204" s="524"/>
      <c r="H204" s="524"/>
      <c r="I204" s="524"/>
      <c r="J204" s="524"/>
      <c r="K204" s="525"/>
      <c r="L204" s="526"/>
      <c r="M204" s="526"/>
      <c r="N204" s="527"/>
      <c r="O204" s="528"/>
      <c r="P204" s="529"/>
      <c r="Q204" s="528"/>
      <c r="R204" s="530"/>
    </row>
    <row r="205" spans="1:18" ht="12.6" customHeight="1">
      <c r="A205" s="192" t="s">
        <v>350</v>
      </c>
      <c r="B205" s="193"/>
      <c r="C205" s="193"/>
      <c r="D205" s="194"/>
      <c r="E205" s="158">
        <f t="shared" ref="E205:J205" si="3">+E199+E203+E192</f>
        <v>615000000</v>
      </c>
      <c r="F205" s="158">
        <f t="shared" si="3"/>
        <v>2030650036</v>
      </c>
      <c r="G205" s="158">
        <f t="shared" si="3"/>
        <v>769105000</v>
      </c>
      <c r="H205" s="158">
        <f t="shared" si="3"/>
        <v>780136268.26999998</v>
      </c>
      <c r="I205" s="158">
        <f t="shared" si="3"/>
        <v>14822262.710000001</v>
      </c>
      <c r="J205" s="158">
        <f t="shared" si="3"/>
        <v>21710530.969999999</v>
      </c>
      <c r="K205" s="160"/>
      <c r="L205" s="160"/>
      <c r="M205" s="160"/>
      <c r="N205" s="160"/>
      <c r="O205" s="160"/>
      <c r="P205" s="160"/>
      <c r="Q205" s="160"/>
      <c r="R205" s="283"/>
    </row>
    <row r="206" spans="1:18" s="339" customFormat="1" ht="12.6" customHeight="1">
      <c r="A206" s="531"/>
      <c r="B206" s="528"/>
      <c r="C206" s="528"/>
      <c r="D206" s="528"/>
      <c r="E206" s="532"/>
      <c r="F206" s="532"/>
      <c r="G206" s="533"/>
      <c r="H206" s="533"/>
      <c r="I206" s="533"/>
      <c r="J206" s="534"/>
      <c r="K206" s="525"/>
      <c r="L206" s="525"/>
      <c r="M206" s="525"/>
      <c r="N206" s="525"/>
      <c r="O206" s="528"/>
      <c r="P206" s="528"/>
      <c r="Q206" s="528"/>
      <c r="R206" s="535"/>
    </row>
    <row r="207" spans="1:18" ht="12.6" customHeight="1">
      <c r="A207" s="192" t="s">
        <v>367</v>
      </c>
      <c r="B207" s="193"/>
      <c r="C207" s="193"/>
      <c r="D207" s="194"/>
      <c r="E207" s="257">
        <f t="shared" ref="E207:J207" si="4">SUM(E205)</f>
        <v>615000000</v>
      </c>
      <c r="F207" s="257">
        <f t="shared" si="4"/>
        <v>2030650036</v>
      </c>
      <c r="G207" s="257">
        <f t="shared" si="4"/>
        <v>769105000</v>
      </c>
      <c r="H207" s="257">
        <f t="shared" si="4"/>
        <v>780136268.26999998</v>
      </c>
      <c r="I207" s="257">
        <f t="shared" si="4"/>
        <v>14822262.710000001</v>
      </c>
      <c r="J207" s="257">
        <f t="shared" si="4"/>
        <v>21710530.969999999</v>
      </c>
      <c r="K207" s="261" t="s">
        <v>31</v>
      </c>
      <c r="L207" s="261"/>
      <c r="M207" s="261"/>
      <c r="N207" s="262" t="s">
        <v>31</v>
      </c>
      <c r="O207" s="196"/>
      <c r="P207" s="260"/>
      <c r="Q207" s="263"/>
      <c r="R207" s="260"/>
    </row>
    <row r="208" spans="1:18" s="338" customFormat="1" ht="19.5" customHeight="1">
      <c r="A208" s="446" t="s">
        <v>325</v>
      </c>
      <c r="B208" s="381"/>
      <c r="C208" s="381"/>
      <c r="D208" s="381"/>
      <c r="E208" s="381"/>
      <c r="F208" s="447"/>
      <c r="G208" s="339"/>
      <c r="H208" s="339"/>
      <c r="I208" s="339"/>
      <c r="J208" s="449"/>
      <c r="K208" s="339"/>
      <c r="L208" s="339"/>
      <c r="M208" s="339"/>
      <c r="N208" s="339"/>
      <c r="O208" s="339"/>
      <c r="P208" s="339"/>
      <c r="Q208" s="339"/>
      <c r="R208" s="339"/>
    </row>
    <row r="209" spans="1:18" s="338" customFormat="1" ht="13.5" customHeight="1">
      <c r="A209" s="446" t="s">
        <v>368</v>
      </c>
      <c r="B209" s="381"/>
      <c r="C209" s="381"/>
      <c r="D209" s="381"/>
      <c r="E209" s="381"/>
      <c r="F209" s="447"/>
      <c r="G209" s="339"/>
      <c r="H209" s="339"/>
      <c r="I209" s="339"/>
      <c r="J209" s="449"/>
      <c r="K209" s="339"/>
      <c r="L209" s="339"/>
      <c r="M209" s="339"/>
      <c r="N209" s="339"/>
      <c r="O209" s="339"/>
      <c r="P209" s="339"/>
      <c r="Q209" s="339"/>
      <c r="R209" s="339"/>
    </row>
    <row r="210" spans="1:18" s="338" customFormat="1" ht="13.5" customHeight="1">
      <c r="A210" s="446"/>
      <c r="B210" s="381"/>
      <c r="C210" s="381"/>
      <c r="D210" s="381"/>
      <c r="E210" s="381"/>
      <c r="F210" s="447"/>
      <c r="G210" s="339"/>
      <c r="H210" s="339"/>
      <c r="I210" s="339"/>
      <c r="J210" s="449"/>
      <c r="K210" s="339"/>
      <c r="L210" s="339"/>
      <c r="M210" s="339"/>
      <c r="N210" s="339"/>
      <c r="O210" s="339"/>
      <c r="P210" s="339"/>
      <c r="Q210" s="339"/>
      <c r="R210" s="339"/>
    </row>
    <row r="211" spans="1:18" s="339" customFormat="1" ht="12.6" customHeight="1">
      <c r="A211" s="450" t="s">
        <v>326</v>
      </c>
      <c r="B211" s="381"/>
      <c r="C211" s="381"/>
      <c r="D211" s="381"/>
      <c r="E211" s="385"/>
      <c r="F211" s="447"/>
      <c r="J211" s="449"/>
      <c r="P211" s="338"/>
    </row>
    <row r="212" spans="1:18" s="339" customFormat="1" ht="12.6" customHeight="1">
      <c r="A212" s="450" t="s">
        <v>327</v>
      </c>
      <c r="B212" s="381"/>
      <c r="C212" s="381"/>
      <c r="D212" s="381"/>
      <c r="E212" s="385"/>
      <c r="F212" s="447"/>
      <c r="J212" s="449"/>
      <c r="P212" s="338"/>
    </row>
    <row r="213" spans="1:18" ht="12.6" customHeight="1"/>
    <row r="214" spans="1:18" ht="12.6" customHeight="1"/>
    <row r="215" spans="1:18" ht="12.6" customHeight="1">
      <c r="F215" s="284"/>
      <c r="J215" s="171"/>
    </row>
    <row r="216" spans="1:18" ht="12.75" customHeight="1">
      <c r="J216" s="171"/>
    </row>
    <row r="217" spans="1:18" ht="12.6" customHeight="1">
      <c r="F217" s="285"/>
    </row>
    <row r="218" spans="1:18" ht="12.6" customHeight="1"/>
    <row r="219" spans="1:18" ht="12.6" customHeight="1">
      <c r="F219" s="324"/>
      <c r="H219" s="199"/>
      <c r="J219" s="171"/>
    </row>
    <row r="220" spans="1:18" ht="12.6" customHeight="1">
      <c r="F220" s="171"/>
      <c r="H220" s="199"/>
      <c r="J220" s="171"/>
    </row>
    <row r="221" spans="1:18" ht="12.6" customHeight="1">
      <c r="F221" s="171"/>
      <c r="H221" s="199"/>
      <c r="J221" s="171"/>
    </row>
    <row r="222" spans="1:18" ht="12.6" customHeight="1">
      <c r="F222" s="171"/>
      <c r="H222" s="199"/>
      <c r="J222" s="171"/>
    </row>
    <row r="223" spans="1:18" ht="12.6" customHeight="1">
      <c r="F223" s="171"/>
      <c r="H223" s="199"/>
      <c r="J223" s="171"/>
    </row>
    <row r="224" spans="1:18" ht="12.6" customHeight="1"/>
    <row r="225" spans="8:8" ht="12.6" customHeight="1">
      <c r="H225" s="323"/>
    </row>
  </sheetData>
  <mergeCells count="9">
    <mergeCell ref="A159:R159"/>
    <mergeCell ref="H1:I1"/>
    <mergeCell ref="A2:R2"/>
    <mergeCell ref="A3:R3"/>
    <mergeCell ref="A158:R158"/>
    <mergeCell ref="A61:R61"/>
    <mergeCell ref="A62:R62"/>
    <mergeCell ref="A94:R94"/>
    <mergeCell ref="A95:R9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ПЪРВИЧЕН ПАЗАР НА ДЦК - 1</vt:lpstr>
      <vt:lpstr>ПЪРВИЧЕН ПАЗАР НА ДЦК - 2</vt:lpstr>
      <vt:lpstr>ПЪРВИЧЕН ПАЗАР НА ДЦК - 3</vt:lpstr>
      <vt:lpstr>ПЪРВИЧЕН ПАЗАР НА ДЦК - 4</vt:lpstr>
      <vt:lpstr>ПЪРВИЧЕН ПАЗАР НА ДЦК - 5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  <vt:lpstr>ДЦК в обращение към 30.06.17г.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2017-08-04T11:26:59Z</dcterms:modified>
</cp:coreProperties>
</file>