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ml.chartshapes+xml"/>
  <Override PartName="/xl/drawings/drawing3.xml" ContentType="application/vnd.openxmlformats-officedocument.drawing+xml"/>
  <Override PartName="/xl/drawings/drawing4.xml" ContentType="application/vnd.openxmlformats-officedocument.drawing+xml"/>
  <Override PartName="/xl/charts/chart2.xml" ContentType="application/vnd.openxmlformats-officedocument.drawingml.chart+xml"/>
  <Override PartName="/xl/drawings/drawing5.xml" ContentType="application/vnd.openxmlformats-officedocument.drawingml.chartshapes+xml"/>
  <Override PartName="/xl/charts/chart3.xml" ContentType="application/vnd.openxmlformats-officedocument.drawingml.chart+xml"/>
  <Override PartName="/xl/drawings/drawing6.xml" ContentType="application/vnd.openxmlformats-officedocument.drawingml.chartshapes+xml"/>
  <Override PartName="/xl/drawings/drawing7.xml" ContentType="application/vnd.openxmlformats-officedocument.drawing+xml"/>
  <Override PartName="/xl/charts/chart4.xml" ContentType="application/vnd.openxmlformats-officedocument.drawingml.chart+xml"/>
  <Override PartName="/xl/charts/chart5.xml" ContentType="application/vnd.openxmlformats-officedocument.drawingml.chart+xml"/>
  <Override PartName="/xl/drawings/drawing8.xml" ContentType="application/vnd.openxmlformats-officedocument.drawingml.chartshapes+xml"/>
  <Override PartName="/xl/charts/chart6.xml" ContentType="application/vnd.openxmlformats-officedocument.drawingml.chart+xml"/>
  <Override PartName="/xl/drawings/drawing9.xml" ContentType="application/vnd.openxmlformats-officedocument.drawing+xml"/>
  <Override PartName="/xl/charts/chart7.xml" ContentType="application/vnd.openxmlformats-officedocument.drawingml.chart+xml"/>
  <Override PartName="/xl/drawings/drawing10.xml" ContentType="application/vnd.openxmlformats-officedocument.drawingml.chartshapes+xml"/>
  <Override PartName="/xl/charts/chart8.xml" ContentType="application/vnd.openxmlformats-officedocument.drawingml.chart+xml"/>
  <Override PartName="/xl/drawings/drawing11.xml" ContentType="application/vnd.openxmlformats-officedocument.drawingml.chartshapes+xml"/>
  <Override PartName="/xl/drawings/drawing12.xml" ContentType="application/vnd.openxmlformats-officedocument.drawing+xml"/>
  <Override PartName="/xl/drawings/drawing13.xml" ContentType="application/vnd.openxmlformats-officedocument.drawing+xml"/>
  <Override PartName="/xl/charts/chart9.xml" ContentType="application/vnd.openxmlformats-officedocument.drawingml.chart+xml"/>
  <Override PartName="/xl/drawings/drawing14.xml" ContentType="application/vnd.openxmlformats-officedocument.drawingml.chartshapes+xml"/>
  <Override PartName="/xl/drawings/drawing15.xml" ContentType="application/vnd.openxmlformats-officedocument.drawing+xml"/>
  <Override PartName="/xl/charts/chart10.xml" ContentType="application/vnd.openxmlformats-officedocument.drawingml.chart+xml"/>
  <Override PartName="/xl/drawings/drawing16.xml" ContentType="application/vnd.openxmlformats-officedocument.drawingml.chartshapes+xml"/>
  <Override PartName="/xl/drawings/drawing17.xml" ContentType="application/vnd.openxmlformats-officedocument.drawing+xml"/>
  <Override PartName="/xl/charts/chart11.xml" ContentType="application/vnd.openxmlformats-officedocument.drawingml.chart+xml"/>
  <Override PartName="/xl/drawings/drawing18.xml" ContentType="application/vnd.openxmlformats-officedocument.drawingml.chartshapes+xml"/>
  <Override PartName="/xl/drawings/drawing19.xml" ContentType="application/vnd.openxmlformats-officedocument.drawing+xml"/>
  <Override PartName="/xl/drawings/drawing20.xml" ContentType="application/vnd.openxmlformats-officedocument.drawing+xml"/>
  <Override PartName="/xl/charts/chart12.xml" ContentType="application/vnd.openxmlformats-officedocument.drawingml.chart+xml"/>
  <Override PartName="/xl/drawings/drawing21.xml" ContentType="application/vnd.openxmlformats-officedocument.drawingml.chartsha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7665" yWindow="-15" windowWidth="7710" windowHeight="8325" firstSheet="7" activeTab="8"/>
  </bookViews>
  <sheets>
    <sheet name="PRIMARY MARKET OF GS - 1" sheetId="20" r:id="rId1"/>
    <sheet name="PRIMARY MARKET OF GS - 2" sheetId="2" r:id="rId2"/>
    <sheet name="PRIMARY MARKET OF GS - 3" sheetId="3" r:id="rId3"/>
    <sheet name="PRIMARY MARKET OF GS - 4" sheetId="4" r:id="rId4"/>
    <sheet name="PRIMARY MARKET OF GS - 5" sheetId="5" r:id="rId5"/>
    <sheet name="SECONDARY MARKET OF GS - 1" sheetId="22" r:id="rId6"/>
    <sheet name="SECONDARY MARKET OF GS - 2" sheetId="23" r:id="rId7"/>
    <sheet name="SECONDARY MARKET OF GS - 3" sheetId="24" r:id="rId8"/>
    <sheet name="SECONDARY MARKET OF GS - 4" sheetId="25" r:id="rId9"/>
    <sheet name="SECONDARY MARKET OF GS - 5" sheetId="26" r:id="rId10"/>
    <sheet name="SECONDARY MARKET OF GS - 6" sheetId="27" r:id="rId11"/>
    <sheet name="SECONDARY MARKET OF GS - 7" sheetId="28" r:id="rId12"/>
    <sheet name="SECONDARY MARKET OF GS - 8" sheetId="29" r:id="rId13"/>
    <sheet name="SECONDARY MARKET OF GS - 9" sheetId="31" r:id="rId14"/>
    <sheet name="SECONDARY MARKET OF GS - 10" sheetId="30" r:id="rId15"/>
    <sheet name="LIST" sheetId="32" r:id="rId16"/>
    <sheet name="GS - circulating as of 30.09.17" sheetId="19" r:id="rId17"/>
  </sheets>
  <externalReferences>
    <externalReference r:id="rId18"/>
    <externalReference r:id="rId19"/>
    <externalReference r:id="rId20"/>
    <externalReference r:id="rId21"/>
    <externalReference r:id="rId22"/>
    <externalReference r:id="rId23"/>
    <externalReference r:id="rId24"/>
    <externalReference r:id="rId25"/>
    <externalReference r:id="rId26"/>
  </externalReferences>
  <calcPr calcId="152511"/>
</workbook>
</file>

<file path=xl/calcChain.xml><?xml version="1.0" encoding="utf-8"?>
<calcChain xmlns="http://schemas.openxmlformats.org/spreadsheetml/2006/main">
  <c r="E17" i="20" l="1"/>
  <c r="H17" i="20"/>
  <c r="E21" i="20"/>
  <c r="H21" i="20"/>
  <c r="J63" i="19" l="1"/>
  <c r="I63" i="19"/>
  <c r="H63" i="19"/>
  <c r="G61" i="19"/>
  <c r="G63" i="19"/>
  <c r="F61" i="19"/>
  <c r="F63" i="19" s="1"/>
  <c r="E61" i="19"/>
  <c r="E63" i="19" s="1"/>
  <c r="G144" i="19"/>
  <c r="F144" i="19"/>
  <c r="E144" i="19"/>
  <c r="H148" i="19"/>
  <c r="E7" i="2"/>
  <c r="J204" i="19"/>
  <c r="I204" i="19"/>
  <c r="H204" i="19"/>
  <c r="G202" i="19"/>
  <c r="G204" i="19" s="1"/>
  <c r="F202" i="19"/>
  <c r="F204" i="19"/>
  <c r="E202" i="19"/>
  <c r="E204" i="19" s="1"/>
  <c r="J200" i="19"/>
  <c r="I200" i="19"/>
  <c r="H200" i="19"/>
  <c r="H206" i="19" s="1"/>
  <c r="H208" i="19" s="1"/>
  <c r="G195" i="19"/>
  <c r="G200" i="19" s="1"/>
  <c r="F195" i="19"/>
  <c r="F200" i="19" s="1"/>
  <c r="E195" i="19"/>
  <c r="E200" i="19" s="1"/>
  <c r="J193" i="19"/>
  <c r="I193" i="19"/>
  <c r="H193" i="19"/>
  <c r="G187" i="19"/>
  <c r="F187" i="19"/>
  <c r="E187" i="19"/>
  <c r="G178" i="19"/>
  <c r="F178" i="19"/>
  <c r="E178" i="19"/>
  <c r="G172" i="19"/>
  <c r="F172" i="19"/>
  <c r="E172" i="19"/>
  <c r="J149" i="19"/>
  <c r="I149" i="19"/>
  <c r="H149" i="19"/>
  <c r="G141" i="19"/>
  <c r="F141" i="19"/>
  <c r="E141" i="19"/>
  <c r="G139" i="19"/>
  <c r="F139" i="19"/>
  <c r="E139" i="19"/>
  <c r="G131" i="19"/>
  <c r="F131" i="19"/>
  <c r="E131" i="19"/>
  <c r="G122" i="19"/>
  <c r="F122" i="19"/>
  <c r="E122" i="19"/>
  <c r="G115" i="19"/>
  <c r="F115" i="19"/>
  <c r="E115" i="19"/>
  <c r="G107" i="19"/>
  <c r="F107" i="19"/>
  <c r="E107" i="19"/>
  <c r="G97" i="19"/>
  <c r="F97" i="19"/>
  <c r="F149" i="19" s="1"/>
  <c r="E97" i="19"/>
  <c r="E149" i="19" s="1"/>
  <c r="J88" i="19"/>
  <c r="I88" i="19"/>
  <c r="H88" i="19"/>
  <c r="H150" i="19"/>
  <c r="G82" i="19"/>
  <c r="F82" i="19"/>
  <c r="E82" i="19"/>
  <c r="G75" i="19"/>
  <c r="F75" i="19"/>
  <c r="E75" i="19"/>
  <c r="G65" i="19"/>
  <c r="F65" i="19"/>
  <c r="F88" i="19" s="1"/>
  <c r="E65" i="19"/>
  <c r="J53" i="19"/>
  <c r="I53" i="19"/>
  <c r="H53" i="19"/>
  <c r="H54" i="19" s="1"/>
  <c r="H151" i="19" s="1"/>
  <c r="G46" i="19"/>
  <c r="F46" i="19"/>
  <c r="E46" i="19"/>
  <c r="G39" i="19"/>
  <c r="F39" i="19"/>
  <c r="E39" i="19"/>
  <c r="G31" i="19"/>
  <c r="G53" i="19" s="1"/>
  <c r="F31" i="19"/>
  <c r="E31" i="19"/>
  <c r="E53" i="19" s="1"/>
  <c r="J29" i="19"/>
  <c r="I29" i="19"/>
  <c r="H29" i="19"/>
  <c r="G21" i="19"/>
  <c r="G29" i="19" s="1"/>
  <c r="F21" i="19"/>
  <c r="F29" i="19" s="1"/>
  <c r="E21" i="19"/>
  <c r="E29" i="19" s="1"/>
  <c r="J19" i="19"/>
  <c r="I19" i="19"/>
  <c r="H19" i="19"/>
  <c r="G17" i="19"/>
  <c r="F17" i="19"/>
  <c r="F19" i="19" s="1"/>
  <c r="E17" i="19"/>
  <c r="G11" i="19"/>
  <c r="F11" i="19"/>
  <c r="E11" i="19"/>
  <c r="E19" i="19" s="1"/>
  <c r="E7" i="3"/>
  <c r="E8" i="3"/>
  <c r="B9" i="3"/>
  <c r="E9" i="3" s="1"/>
  <c r="B10" i="3"/>
  <c r="E10" i="3" s="1"/>
  <c r="E11" i="3"/>
  <c r="E12" i="3"/>
  <c r="E13" i="3"/>
  <c r="E14" i="3"/>
  <c r="E15" i="3"/>
  <c r="E16" i="3"/>
  <c r="E17" i="3"/>
  <c r="G19" i="19"/>
  <c r="J206" i="19"/>
  <c r="J208" i="19" s="1"/>
  <c r="G193" i="19"/>
  <c r="G54" i="19" l="1"/>
  <c r="J54" i="19"/>
  <c r="E88" i="19"/>
  <c r="E150" i="19" s="1"/>
  <c r="E151" i="19" s="1"/>
  <c r="I150" i="19"/>
  <c r="F193" i="19"/>
  <c r="F150" i="19"/>
  <c r="F151" i="19" s="1"/>
  <c r="I54" i="19"/>
  <c r="F53" i="19"/>
  <c r="F54" i="19" s="1"/>
  <c r="J150" i="19"/>
  <c r="G149" i="19"/>
  <c r="G206" i="19"/>
  <c r="G208" i="19" s="1"/>
  <c r="G88" i="19"/>
  <c r="E193" i="19"/>
  <c r="I206" i="19"/>
  <c r="I208" i="19" s="1"/>
  <c r="E54" i="19"/>
  <c r="F206" i="19"/>
  <c r="F208" i="19" s="1"/>
  <c r="J151" i="19"/>
  <c r="E206" i="19"/>
  <c r="E208" i="19" s="1"/>
  <c r="G150" i="19" l="1"/>
  <c r="G151" i="19" s="1"/>
  <c r="I151" i="19"/>
</calcChain>
</file>

<file path=xl/sharedStrings.xml><?xml version="1.0" encoding="utf-8"?>
<sst xmlns="http://schemas.openxmlformats.org/spreadsheetml/2006/main" count="740" uniqueCount="404">
  <si>
    <t xml:space="preserve">                                                                                                                                                                                       </t>
  </si>
  <si>
    <t>BG  20 400 17 217</t>
  </si>
  <si>
    <t>BGN</t>
  </si>
  <si>
    <t>ІV отваряне</t>
  </si>
  <si>
    <t xml:space="preserve"> </t>
  </si>
  <si>
    <t xml:space="preserve">                                                                                                                                                                                        </t>
  </si>
  <si>
    <t>BG 20 400 08216</t>
  </si>
  <si>
    <t>16.01.2018</t>
  </si>
  <si>
    <t xml:space="preserve">BG 20 300 13119* </t>
  </si>
  <si>
    <t>23.01.2018</t>
  </si>
  <si>
    <t>BG 20 300 15114</t>
  </si>
  <si>
    <t>28.01.2018</t>
  </si>
  <si>
    <t>BG 20 098 93228</t>
  </si>
  <si>
    <t>01.10.2018</t>
  </si>
  <si>
    <t xml:space="preserve">BG 20 404 03219* </t>
  </si>
  <si>
    <t>EUR</t>
  </si>
  <si>
    <t>11.10.2018</t>
  </si>
  <si>
    <t/>
  </si>
  <si>
    <t>BG 20 096 93222</t>
  </si>
  <si>
    <t>01.12.2018</t>
  </si>
  <si>
    <t>01.12.2017</t>
  </si>
  <si>
    <t>BG 20 097 94228</t>
  </si>
  <si>
    <t>USD</t>
  </si>
  <si>
    <t>01.01.2019</t>
  </si>
  <si>
    <t>LIBOR</t>
  </si>
  <si>
    <t>BG 20 400 99223</t>
  </si>
  <si>
    <t>EURIBOR</t>
  </si>
  <si>
    <t>BG 20 401 12216</t>
  </si>
  <si>
    <t>18.01.2019</t>
  </si>
  <si>
    <t>BG 20 300 14117</t>
  </si>
  <si>
    <t>22.01.2019</t>
  </si>
  <si>
    <t>BG 20 400 09214</t>
  </si>
  <si>
    <t>28.01.2019</t>
  </si>
  <si>
    <t>BG 20 300 16112</t>
  </si>
  <si>
    <t>17.02.2019</t>
  </si>
  <si>
    <t>BG 20 401 13214</t>
  </si>
  <si>
    <t>16.01.2020</t>
  </si>
  <si>
    <t>BG 20 301 15112</t>
  </si>
  <si>
    <t>04.02.2020</t>
  </si>
  <si>
    <t>BG 20 400 10212</t>
  </si>
  <si>
    <t>13.07.2020</t>
  </si>
  <si>
    <t>BG 20 401 14212</t>
  </si>
  <si>
    <t>12.02.2021</t>
  </si>
  <si>
    <t>BG 20 300 17110</t>
  </si>
  <si>
    <t>22.02.2021</t>
  </si>
  <si>
    <t>BG 20 400 11210</t>
  </si>
  <si>
    <t>19.07.2021</t>
  </si>
  <si>
    <t>BG 20 400 12218</t>
  </si>
  <si>
    <t>11.07.2022</t>
  </si>
  <si>
    <t>BG 20 400 13216</t>
  </si>
  <si>
    <t>09.07.2023</t>
  </si>
  <si>
    <t>BG 20 400 14214</t>
  </si>
  <si>
    <t>15.07.2024</t>
  </si>
  <si>
    <t>BG 20 401 15219</t>
  </si>
  <si>
    <t>22.04.2025</t>
  </si>
  <si>
    <t>BG 20 400 15211</t>
  </si>
  <si>
    <t>14.07.2025</t>
  </si>
  <si>
    <t>BG 20 402 10218</t>
  </si>
  <si>
    <t>29.09.2025</t>
  </si>
  <si>
    <t>BG 20 400 16219</t>
  </si>
  <si>
    <t>27.07.2026</t>
  </si>
  <si>
    <t>BG 20 400 17217</t>
  </si>
  <si>
    <t>25.07.2027</t>
  </si>
  <si>
    <t>0120</t>
  </si>
  <si>
    <t>IORTBGSF</t>
  </si>
  <si>
    <t>0130</t>
  </si>
  <si>
    <t>SOMBBGSF</t>
  </si>
  <si>
    <t>0145</t>
  </si>
  <si>
    <t>INGBBGSF</t>
  </si>
  <si>
    <t>0150</t>
  </si>
  <si>
    <t>FINVBGSF</t>
  </si>
  <si>
    <t>0155</t>
  </si>
  <si>
    <t>RZBBBGSF</t>
  </si>
  <si>
    <t>0160</t>
  </si>
  <si>
    <t>BGUSBGSF</t>
  </si>
  <si>
    <t>0170</t>
  </si>
  <si>
    <t>PIRBBGSF</t>
  </si>
  <si>
    <t>0200</t>
  </si>
  <si>
    <t>UBBSBGSF</t>
  </si>
  <si>
    <t>0240</t>
  </si>
  <si>
    <t>DEMIBGSF</t>
  </si>
  <si>
    <t>0250</t>
  </si>
  <si>
    <t>CITIBGSF</t>
  </si>
  <si>
    <t>0260</t>
  </si>
  <si>
    <t>CREXBGSF</t>
  </si>
  <si>
    <t>0300</t>
  </si>
  <si>
    <t>STSABGSF</t>
  </si>
  <si>
    <t>0310</t>
  </si>
  <si>
    <t>TBIBBGSF</t>
  </si>
  <si>
    <t>0400</t>
  </si>
  <si>
    <t>TTBBBG22</t>
  </si>
  <si>
    <t>0440</t>
  </si>
  <si>
    <t>BNPABGSX</t>
  </si>
  <si>
    <t>0470</t>
  </si>
  <si>
    <t>IABGBGSF</t>
  </si>
  <si>
    <t>0480</t>
  </si>
  <si>
    <t>BINVBGSF</t>
  </si>
  <si>
    <t>0545</t>
  </si>
  <si>
    <t>TEXIBGSF</t>
  </si>
  <si>
    <t>0561</t>
  </si>
  <si>
    <t>BUINBGSF</t>
  </si>
  <si>
    <t>0620</t>
  </si>
  <si>
    <t>NASBBGSF</t>
  </si>
  <si>
    <t>0790</t>
  </si>
  <si>
    <t>CECBBGSF</t>
  </si>
  <si>
    <t>0800</t>
  </si>
  <si>
    <t>UNCRBGSF</t>
  </si>
  <si>
    <t>0888</t>
  </si>
  <si>
    <t>BUIBBGSF</t>
  </si>
  <si>
    <t>0920</t>
  </si>
  <si>
    <t>BPBIBGSF</t>
  </si>
  <si>
    <t>2155</t>
  </si>
  <si>
    <t>RZBAATWW</t>
  </si>
  <si>
    <t>2057</t>
  </si>
  <si>
    <t>CEDELULL</t>
  </si>
  <si>
    <t>1482</t>
  </si>
  <si>
    <t>-</t>
  </si>
  <si>
    <t xml:space="preserve">*BG 20 300 15114/28.01.2015  </t>
  </si>
  <si>
    <t>IІ отваряне</t>
  </si>
  <si>
    <t>IІI отваряне</t>
  </si>
  <si>
    <t>IV отваряне</t>
  </si>
  <si>
    <t>V отваряне</t>
  </si>
  <si>
    <t xml:space="preserve">*BG 20 300 16112/17.02.2016  </t>
  </si>
  <si>
    <t xml:space="preserve">*BG 20 300 17110/22.02.2017  </t>
  </si>
  <si>
    <t xml:space="preserve">*BG 20 300 13119/23.01.2013  </t>
  </si>
  <si>
    <t xml:space="preserve">*BG 20 300 14117/22.01.2014  </t>
  </si>
  <si>
    <t xml:space="preserve">*BG 20 301 15112/04.02.2015  </t>
  </si>
  <si>
    <t xml:space="preserve">*BG 20 400 08216/16.01.2008  </t>
  </si>
  <si>
    <t xml:space="preserve">*BG 20 400 09214/28.01.2009  </t>
  </si>
  <si>
    <t xml:space="preserve">*BG 20 401 15219/22.04.2015  </t>
  </si>
  <si>
    <t xml:space="preserve">*BG 20 400 10 212/13.01.2010  </t>
  </si>
  <si>
    <t xml:space="preserve">*BG 20 400 11 210/19.01.2011  </t>
  </si>
  <si>
    <t xml:space="preserve">*BG 20 400 12 218/11.01.2012  </t>
  </si>
  <si>
    <t xml:space="preserve">*BG 20 400 13 216/09.01.2013  </t>
  </si>
  <si>
    <t xml:space="preserve">*BG 20 400 14 214/15.01.2014  </t>
  </si>
  <si>
    <t xml:space="preserve">*BG 20 400 15 211/14.01.2015  </t>
  </si>
  <si>
    <t xml:space="preserve">*BG 20 400 16 219/27.01.2016  </t>
  </si>
  <si>
    <t xml:space="preserve">*BG 20 400 17 217/25.01.2017  </t>
  </si>
  <si>
    <t xml:space="preserve">*BG 20 401 12216/18.01.2012  </t>
  </si>
  <si>
    <t xml:space="preserve">*BG 20 401 13214/16.01.2013  </t>
  </si>
  <si>
    <t xml:space="preserve">*BG 20 401 14212/12.02.2014  </t>
  </si>
  <si>
    <t xml:space="preserve">*BG 20 404 03219/12.11.2003  </t>
  </si>
  <si>
    <t xml:space="preserve">*BG 20 402 10218/29.09.2010  </t>
  </si>
  <si>
    <t>1. Issue №</t>
  </si>
  <si>
    <t>2. Issue date</t>
  </si>
  <si>
    <t>3. Maturity date</t>
  </si>
  <si>
    <t>4. Currency</t>
  </si>
  <si>
    <t>5. Interest rate (%)</t>
  </si>
  <si>
    <t>6. Auction date</t>
  </si>
  <si>
    <t>7. Payment date</t>
  </si>
  <si>
    <t>8. Nominal value of the bids</t>
  </si>
  <si>
    <t xml:space="preserve">   received</t>
  </si>
  <si>
    <t>9. Total nominal value of the bids</t>
  </si>
  <si>
    <t xml:space="preserve">    admitted to the auctions,</t>
  </si>
  <si>
    <t xml:space="preserve">          incl. competitive</t>
  </si>
  <si>
    <t xml:space="preserve">                  non-competitive</t>
  </si>
  <si>
    <t>10. Total nominal value</t>
  </si>
  <si>
    <t xml:space="preserve">     of the bids approved</t>
  </si>
  <si>
    <t>11. Price of the bids approved</t>
  </si>
  <si>
    <t xml:space="preserve">      per 100 units nominal value</t>
  </si>
  <si>
    <t>Price</t>
  </si>
  <si>
    <t>yield</t>
  </si>
  <si>
    <t>(%)</t>
  </si>
  <si>
    <t xml:space="preserve">        (BGN)</t>
  </si>
  <si>
    <t xml:space="preserve">          - minimum                         </t>
  </si>
  <si>
    <t xml:space="preserve">          - maximum</t>
  </si>
  <si>
    <t xml:space="preserve">          - average-weighted</t>
  </si>
  <si>
    <t>Central Government Securities Debt Issued in Domestic Market</t>
  </si>
  <si>
    <t>(nominal value in BGN’000)</t>
  </si>
  <si>
    <t>Debt structure</t>
  </si>
  <si>
    <t>Debt on government securities</t>
  </si>
  <si>
    <t>Debt amount</t>
  </si>
  <si>
    <t>issued for budget deficit financing</t>
  </si>
  <si>
    <t>issued to structural reform</t>
  </si>
  <si>
    <t>Total</t>
  </si>
  <si>
    <t>Including target bonds</t>
  </si>
  <si>
    <t>earmarked for individuals</t>
  </si>
  <si>
    <t>Note:</t>
  </si>
  <si>
    <t xml:space="preserve">The lev equivalent of government securities denominated in foreign currency is based on BNB </t>
  </si>
  <si>
    <t>exchange rates quoted for the last business day of corrresponding period.</t>
  </si>
  <si>
    <t>Tradable Government Securities Issued by the Government in Domestic Market,</t>
  </si>
  <si>
    <t>Issue number</t>
  </si>
  <si>
    <t>Currency</t>
  </si>
  <si>
    <t>Issue maturity</t>
  </si>
  <si>
    <t>Total volume of the issue (nominal value)</t>
  </si>
  <si>
    <t>Interest rate (%)</t>
  </si>
  <si>
    <t>Pending interest payment</t>
  </si>
  <si>
    <t>BIR</t>
  </si>
  <si>
    <t>lev equivalent</t>
  </si>
  <si>
    <t>In BGN,  total</t>
  </si>
  <si>
    <t xml:space="preserve">* The total volume of this circulating issue decreases due to removal of government securities of this issue </t>
  </si>
  <si>
    <t xml:space="preserve">from the MF register/accounts ordered by the titleholder, with these securities being transferred to the </t>
  </si>
  <si>
    <t>disposition of the Minister of Finance under Article 152, paragraph 9 of the Law on Public Finance.</t>
  </si>
  <si>
    <r>
      <t>Note:</t>
    </r>
    <r>
      <rPr>
        <sz val="9"/>
        <rFont val="Arial"/>
        <family val="2"/>
        <charset val="204"/>
      </rPr>
      <t xml:space="preserve"> The lev equivalent of government securities denominated in foreign currency is based on BNB </t>
    </r>
  </si>
  <si>
    <t>Tradable Government Securities Issued by the Government in Foreign Markets,</t>
  </si>
  <si>
    <t>Issue date</t>
  </si>
  <si>
    <t>Pending Interest payment</t>
  </si>
  <si>
    <t>XS1083844503 - Eurobonds 10 years</t>
  </si>
  <si>
    <t>XS1208855616 - global bonds 7 years</t>
  </si>
  <si>
    <t>XS1208855889 - global bonds 12 years</t>
  </si>
  <si>
    <t>XS1208856341 - global bonds 20 years</t>
  </si>
  <si>
    <t>XS1382693452 - global bonds 7 years</t>
  </si>
  <si>
    <t>XS1382696398 - global bonds 12 years</t>
  </si>
  <si>
    <t>In BGN, total</t>
  </si>
  <si>
    <t>Note: The lev equivalent of government securities is based on the BNB exchange rate of foreign currencies against the Bulgarian lev.</t>
  </si>
  <si>
    <t>LIST</t>
  </si>
  <si>
    <t xml:space="preserve">of the Participants in the Electronic System for Registration and Servicing of  </t>
  </si>
  <si>
    <t>Trade in Book-entry Government Securities (ESROT)</t>
  </si>
  <si>
    <t>Participant's Code</t>
  </si>
  <si>
    <t>Name</t>
  </si>
  <si>
    <t>SWIFT address</t>
  </si>
  <si>
    <t xml:space="preserve">Primary dealer*- GSAS participant </t>
  </si>
  <si>
    <t>Sub-depositary</t>
  </si>
  <si>
    <t>Banks</t>
  </si>
  <si>
    <t>INVESTBANK AD</t>
  </si>
  <si>
    <t>NO</t>
  </si>
  <si>
    <t>YES</t>
  </si>
  <si>
    <t>MUNICIPAL BANK AD</t>
  </si>
  <si>
    <t>ING BANK N.V. – SOFIA BRANCH</t>
  </si>
  <si>
    <t>FIRST INVESTMENT BANK AD</t>
  </si>
  <si>
    <t>RAIFFEISENBANK (BULGARIA) EAD</t>
  </si>
  <si>
    <t>BULGARIAN-AMERICAN CREDIT BANK AD</t>
  </si>
  <si>
    <t>PIRAEUS BANK BULGARIA AD</t>
  </si>
  <si>
    <t>UNITED BULGARIAN BANK AD</t>
  </si>
  <si>
    <t>D COMMERCE BANK AD</t>
  </si>
  <si>
    <t xml:space="preserve">CITIBANK EUROPE PLC., BULGARIA BRANCH </t>
  </si>
  <si>
    <t>TOKUDA BANK AD</t>
  </si>
  <si>
    <t>DSK BANK EAD</t>
  </si>
  <si>
    <t>TBI BANK EAD</t>
  </si>
  <si>
    <t>SOCIETE GENERALE EXPRESSBANK  AD</t>
  </si>
  <si>
    <t>BNP PARIBAS S.A. - SOFIA BRANCH</t>
  </si>
  <si>
    <t>INTERNATIONAL ASSET BANK AD</t>
  </si>
  <si>
    <t>COMMERCIAL BANK VICTORIA EAD</t>
  </si>
  <si>
    <t>TEXIM BANK AD</t>
  </si>
  <si>
    <t>ALLIANZ BANK BULGARIA AD</t>
  </si>
  <si>
    <t>BULGARIAN DEVELOPMENT  BANK AD</t>
  </si>
  <si>
    <t>CENTRAL COOPERATIVE BANK AD</t>
  </si>
  <si>
    <t>UNICREDIT BULBANK AD</t>
  </si>
  <si>
    <t>CIBANK JSC</t>
  </si>
  <si>
    <t>EUROBANK BULGARIA AD</t>
  </si>
  <si>
    <t>RAIFFEISEN BANK INTERNATIONAL AG</t>
  </si>
  <si>
    <t>Central Securities Depositories</t>
  </si>
  <si>
    <t>CLEARSTREAM BANKING S.A. (ICSD)</t>
  </si>
  <si>
    <t>Other</t>
  </si>
  <si>
    <t>MINISTRY OF FINANCE</t>
  </si>
  <si>
    <t>* Over the 1 January to 31 December 2017 period</t>
  </si>
  <si>
    <t>TREASURY BONDS ISSUED IN BGN</t>
  </si>
  <si>
    <t xml:space="preserve">
</t>
  </si>
  <si>
    <t>Nominal value (BGN)</t>
  </si>
  <si>
    <t xml:space="preserve">     Price per BGN 100 nominal value (BGN)</t>
  </si>
  <si>
    <t>Average annual rate (%)</t>
  </si>
  <si>
    <t xml:space="preserve">Amount </t>
  </si>
  <si>
    <t xml:space="preserve">
Bids admitted</t>
  </si>
  <si>
    <t xml:space="preserve">Bids </t>
  </si>
  <si>
    <t xml:space="preserve">Amount actually trensferred (BGN)
</t>
  </si>
  <si>
    <t>Discount</t>
  </si>
  <si>
    <t>Premium</t>
  </si>
  <si>
    <t>Average
price</t>
  </si>
  <si>
    <t>Minimum</t>
  </si>
  <si>
    <t>Maximum</t>
  </si>
  <si>
    <t>Average</t>
  </si>
  <si>
    <t>Annual</t>
  </si>
  <si>
    <t>Base interest</t>
  </si>
  <si>
    <t>Issue number/</t>
  </si>
  <si>
    <t>Payment</t>
  </si>
  <si>
    <t>Issue</t>
  </si>
  <si>
    <t>Number</t>
  </si>
  <si>
    <t>offered</t>
  </si>
  <si>
    <t>to the</t>
  </si>
  <si>
    <t>approved</t>
  </si>
  <si>
    <t>(BGN)</t>
  </si>
  <si>
    <t>admitted</t>
  </si>
  <si>
    <t xml:space="preserve">price </t>
  </si>
  <si>
    <t>price of</t>
  </si>
  <si>
    <t>price</t>
  </si>
  <si>
    <t>interest</t>
  </si>
  <si>
    <t>bids</t>
  </si>
  <si>
    <t xml:space="preserve"> rate as of </t>
  </si>
  <si>
    <t>date</t>
  </si>
  <si>
    <t>maturity</t>
  </si>
  <si>
    <t>of days</t>
  </si>
  <si>
    <t>by the MF</t>
  </si>
  <si>
    <t xml:space="preserve"> auction</t>
  </si>
  <si>
    <t>of bids</t>
  </si>
  <si>
    <t>rate</t>
  </si>
  <si>
    <t>issue date</t>
  </si>
  <si>
    <t>auction</t>
  </si>
  <si>
    <t>(payment)</t>
  </si>
  <si>
    <t>First opening</t>
  </si>
  <si>
    <t>Second opening</t>
  </si>
  <si>
    <t>Third opening</t>
  </si>
  <si>
    <t>Fourth opening</t>
  </si>
  <si>
    <t>Fifth opening</t>
  </si>
  <si>
    <t>Three-year issues, total</t>
  </si>
  <si>
    <t>Four-year issues, total</t>
  </si>
  <si>
    <t>Sixth opening</t>
  </si>
  <si>
    <t>Seventh opening</t>
  </si>
  <si>
    <t>Five-year issues, total</t>
  </si>
  <si>
    <t>Medium-term issues, total</t>
  </si>
  <si>
    <t xml:space="preserve"> *Tap issue.</t>
  </si>
  <si>
    <t>Note: Yield of treasury bonds is calculated according to the methodology applied by the MF and the interest convention (ACT/ACT) adopted as of 1 January 2001: the YIELD function built into MICROSOFT EXCEL for government securities issued prior to 22 November 2004</t>
  </si>
  <si>
    <t>and the ISMA International Yield formula for government securities issued after 22 November 2004.</t>
  </si>
  <si>
    <t>Eighth opening</t>
  </si>
  <si>
    <t>Nineth отваряне</t>
  </si>
  <si>
    <r>
      <t>Second opening</t>
    </r>
    <r>
      <rPr>
        <b/>
        <vertAlign val="superscript"/>
        <sz val="9"/>
        <rFont val="Arial"/>
        <family val="2"/>
        <charset val="204"/>
      </rPr>
      <t>1</t>
    </r>
  </si>
  <si>
    <t>Ten-year issues, total</t>
  </si>
  <si>
    <t xml:space="preserve"> *  Tap issue.</t>
  </si>
  <si>
    <t>1.The Ministry of Finance rejected all bids for the auction conducted on 28 September 2015 for sale of a tap government securities issue with a payment date on 30 September 2015.</t>
  </si>
  <si>
    <r>
      <t>Fifth opening</t>
    </r>
    <r>
      <rPr>
        <b/>
        <vertAlign val="superscript"/>
        <sz val="9"/>
        <rFont val="Arial"/>
        <family val="2"/>
        <charset val="204"/>
      </rPr>
      <t>2</t>
    </r>
  </si>
  <si>
    <t>Ten-year-and-six-month issues, total</t>
  </si>
  <si>
    <t>Long-term government securities, total</t>
  </si>
  <si>
    <t>Government securities sold at auctions in BGN, total</t>
  </si>
  <si>
    <t xml:space="preserve"> * Tap issue.</t>
  </si>
  <si>
    <t>2. The Ministry of Finance rejected all bids for the auctions conducted on 25 May 2010 and 22 July 2013 for sale of a tap government securities issues with a payment dates on 27 May 2010 and 24 July 2013.</t>
  </si>
  <si>
    <t>GOVERNMENT SECURITIES SOLD AT AUCTIONS,</t>
  </si>
  <si>
    <t>TREASURY BONDS ISSUED IN EUR</t>
  </si>
  <si>
    <t>Nominal value (EUR)</t>
  </si>
  <si>
    <t>Price per EUR 100 nominal value (EUR)</t>
  </si>
  <si>
    <t xml:space="preserve">Average annual </t>
  </si>
  <si>
    <t>Base</t>
  </si>
  <si>
    <t>yield (%)</t>
  </si>
  <si>
    <t xml:space="preserve"> interest</t>
  </si>
  <si>
    <t xml:space="preserve">of </t>
  </si>
  <si>
    <t>Bids</t>
  </si>
  <si>
    <t>Amount actually</t>
  </si>
  <si>
    <t>Average price
of bids
admitted to
the auction</t>
  </si>
  <si>
    <t>rate as of</t>
  </si>
  <si>
    <t>days</t>
  </si>
  <si>
    <t xml:space="preserve">Amount 
</t>
  </si>
  <si>
    <t xml:space="preserve"> admitted</t>
  </si>
  <si>
    <t>transferred</t>
  </si>
  <si>
    <t>Discount
(EUR)</t>
  </si>
  <si>
    <t xml:space="preserve"> price</t>
  </si>
  <si>
    <t>admitted to</t>
  </si>
  <si>
    <t xml:space="preserve">to the </t>
  </si>
  <si>
    <t>(EUR)</t>
  </si>
  <si>
    <t>the auction</t>
  </si>
  <si>
    <r>
      <t>Fifth opening</t>
    </r>
    <r>
      <rPr>
        <b/>
        <vertAlign val="superscript"/>
        <sz val="12"/>
        <rFont val="Arial"/>
        <family val="2"/>
        <charset val="204"/>
      </rPr>
      <t>3</t>
    </r>
  </si>
  <si>
    <t>Seven-year issues, total</t>
  </si>
  <si>
    <t>Fourteen-year-and-eleven-month issues, total</t>
  </si>
  <si>
    <t>Fifteen-year issues, total</t>
  </si>
  <si>
    <t>Government securities sold at auctions in EUR, total</t>
  </si>
  <si>
    <t>3.The Ministry of Finance rejected all bids for the auction conducted on 10 December 2012 for sale of a tap government securities issue with a payment date on 12 December 2012.</t>
  </si>
  <si>
    <t>Note: Yield of treasury bonds is calculated according to the methodology applied by the MF and the interest convention (ACT/ACT) adopted as of 1 January 2001:</t>
  </si>
  <si>
    <t>the YIELD function built into MICROSOFT EXCEL for government securities issued prior to 22 November 2004 and the ISMA International Yield formula for government securities issued after 22 November 2004.</t>
  </si>
  <si>
    <t>Bid-to-cover Ratio</t>
  </si>
  <si>
    <t xml:space="preserve">                                                   </t>
  </si>
  <si>
    <t>4-years</t>
  </si>
  <si>
    <t>10 years and 6 months</t>
  </si>
  <si>
    <t>V</t>
  </si>
  <si>
    <t>I</t>
  </si>
  <si>
    <t>II</t>
  </si>
  <si>
    <t>III</t>
  </si>
  <si>
    <t>IV</t>
  </si>
  <si>
    <t>VI</t>
  </si>
  <si>
    <t>01.10.2017</t>
  </si>
  <si>
    <t>11.10.2017</t>
  </si>
  <si>
    <t>VII</t>
  </si>
  <si>
    <t>IX</t>
  </si>
  <si>
    <t>7 years and 6 months</t>
  </si>
  <si>
    <t>month/ maturity</t>
  </si>
  <si>
    <t>Results of Auctions for Sales of Government Securities Held between July and September 2017</t>
  </si>
  <si>
    <t>BG  20 401 17 215</t>
  </si>
  <si>
    <t>17.07.2017 (Fourth opening)</t>
  </si>
  <si>
    <t xml:space="preserve">  25.09.2017 (First opening)</t>
  </si>
  <si>
    <t xml:space="preserve">*BG 20 401 17215/27.09.2017  </t>
  </si>
  <si>
    <t>Seven-year-and-six-month issues, total</t>
  </si>
  <si>
    <t>GOVERNMENT SECURITIES SOLD AT AUCTIONS, CIRCULATING AS OF 30 SEPTEMBER 2017</t>
  </si>
  <si>
    <t>CIRCULATING AS OF 30 SEPTEMBER 2017</t>
  </si>
  <si>
    <t>September 2017</t>
  </si>
  <si>
    <t>Circulating as of 30 September 2017</t>
  </si>
  <si>
    <t>01.01.2018</t>
  </si>
  <si>
    <t>18.01.2018</t>
  </si>
  <si>
    <t>22.01.2018</t>
  </si>
  <si>
    <t>17.02.2018</t>
  </si>
  <si>
    <t>04.02.2018</t>
  </si>
  <si>
    <t>13.01.2018</t>
  </si>
  <si>
    <t>12.02.2018</t>
  </si>
  <si>
    <t>22.02.2018</t>
  </si>
  <si>
    <t>19.01.2018</t>
  </si>
  <si>
    <t>11.01.2018</t>
  </si>
  <si>
    <t>09.01.2018</t>
  </si>
  <si>
    <t>15.01.2018</t>
  </si>
  <si>
    <t>BG 20 401 17215</t>
  </si>
  <si>
    <t>27.03.2025</t>
  </si>
  <si>
    <t>85 000 000.00</t>
  </si>
  <si>
    <t>27.03.2018</t>
  </si>
  <si>
    <t>22.10.2017</t>
  </si>
  <si>
    <t>14.01.2018</t>
  </si>
  <si>
    <t>29.03.2018</t>
  </si>
  <si>
    <t>27.01.2018</t>
  </si>
  <si>
    <t>25.01.2018</t>
  </si>
  <si>
    <t>6 517 602 660.98</t>
  </si>
  <si>
    <t>exchange rates of foreign currencies against the Bulgarian lev quoted on 30 September 2017.</t>
  </si>
  <si>
    <t xml:space="preserve">    (BGN)</t>
  </si>
  <si>
    <t xml:space="preserve">     and corresponding yield</t>
  </si>
  <si>
    <r>
      <t xml:space="preserve">            </t>
    </r>
    <r>
      <rPr>
        <b/>
        <sz val="10"/>
        <rFont val="Arial"/>
        <family val="2"/>
        <charset val="204"/>
      </rPr>
      <t xml:space="preserve"> Annual</t>
    </r>
  </si>
  <si>
    <r>
      <t xml:space="preserve"> </t>
    </r>
    <r>
      <rPr>
        <b/>
        <sz val="10"/>
        <rFont val="Arial"/>
        <family val="2"/>
        <charset val="204"/>
      </rPr>
      <t>yield</t>
    </r>
  </si>
  <si>
    <r>
      <t xml:space="preserve">              </t>
    </r>
    <r>
      <rPr>
        <b/>
        <sz val="10"/>
        <rFont val="Arial"/>
        <family val="2"/>
        <charset val="204"/>
      </rPr>
      <t xml:space="preserve">    Annual </t>
    </r>
  </si>
  <si>
    <t>Volume and Structure of Transactions in Tradable Government Securities by Maturity of Issues</t>
  </si>
  <si>
    <t>(Third Quarter)</t>
  </si>
  <si>
    <t>Volume and Structure of Transactions in Tradable Government Securities by Currency of Issues</t>
  </si>
  <si>
    <t>Holders of Government Securities</t>
  </si>
  <si>
    <r>
      <rPr>
        <b/>
        <sz val="10"/>
        <color theme="1"/>
        <rFont val="Arial"/>
        <family val="2"/>
        <charset val="204"/>
      </rPr>
      <t xml:space="preserve">Note: </t>
    </r>
    <r>
      <rPr>
        <sz val="10"/>
        <color theme="1"/>
        <rFont val="Arial"/>
        <family val="2"/>
        <charset val="204"/>
      </rPr>
      <t>As of 5 June 2017 all Primary dealers are participants in the GS trading on the BLOOMBERG E-bond system</t>
    </r>
  </si>
</sst>
</file>

<file path=xl/styles.xml><?xml version="1.0" encoding="utf-8"?>
<styleSheet xmlns="http://schemas.openxmlformats.org/spreadsheetml/2006/main" xmlns:mc="http://schemas.openxmlformats.org/markup-compatibility/2006" xmlns:x14ac="http://schemas.microsoft.com/office/spreadsheetml/2009/9/ac" mc:Ignorable="x14ac">
  <numFmts count="10">
    <numFmt numFmtId="43" formatCode="_-* #,##0.00\ _л_в_._-;\-* #,##0.00\ _л_в_._-;_-* &quot;-&quot;??\ _л_в_._-;_-@_-"/>
    <numFmt numFmtId="164" formatCode="_-* #,##0.00\ _л_в_-;\-* #,##0.00\ _л_в_-;_-* &quot;-&quot;??\ _л_в_-;_-@_-"/>
    <numFmt numFmtId="165" formatCode="_-* #,##0\ _л_в_-;\-* #,##0\ _л_в_-;_-* &quot;-&quot;??\ _л_в_-;_-@_-"/>
    <numFmt numFmtId="166" formatCode="#,##0.00_);\(#,##0.00\)"/>
    <numFmt numFmtId="167" formatCode="0.000%"/>
    <numFmt numFmtId="168" formatCode="#,##0.00_ ;\-#,##0.00\ "/>
    <numFmt numFmtId="169" formatCode="0.000"/>
    <numFmt numFmtId="170" formatCode="#,##0.0000"/>
    <numFmt numFmtId="171" formatCode="#,##0_ ;\-#,##0\ "/>
    <numFmt numFmtId="172" formatCode="0.000000000000"/>
  </numFmts>
  <fonts count="44">
    <font>
      <sz val="11"/>
      <color theme="1"/>
      <name val="Calibri"/>
      <family val="2"/>
      <scheme val="minor"/>
    </font>
    <font>
      <sz val="11"/>
      <color indexed="8"/>
      <name val="Calibri"/>
      <family val="2"/>
    </font>
    <font>
      <sz val="12"/>
      <name val="Arial"/>
      <family val="2"/>
      <charset val="204"/>
    </font>
    <font>
      <b/>
      <sz val="10"/>
      <name val="Arial"/>
      <family val="2"/>
      <charset val="204"/>
    </font>
    <font>
      <sz val="10"/>
      <name val="Arial"/>
      <family val="2"/>
      <charset val="204"/>
    </font>
    <font>
      <sz val="9"/>
      <name val="Arial"/>
      <family val="2"/>
      <charset val="204"/>
    </font>
    <font>
      <b/>
      <sz val="12"/>
      <name val="Times New Roman"/>
      <family val="1"/>
      <charset val="204"/>
    </font>
    <font>
      <b/>
      <sz val="12"/>
      <name val="Times New Roman Cyr"/>
      <family val="1"/>
      <charset val="204"/>
    </font>
    <font>
      <sz val="12"/>
      <name val="Times New Roman Cyr"/>
      <family val="1"/>
      <charset val="204"/>
    </font>
    <font>
      <b/>
      <sz val="9"/>
      <name val="Arial"/>
      <family val="2"/>
      <charset val="204"/>
    </font>
    <font>
      <b/>
      <sz val="9"/>
      <color indexed="8"/>
      <name val="Arial"/>
      <family val="2"/>
      <charset val="204"/>
    </font>
    <font>
      <sz val="9"/>
      <color indexed="12"/>
      <name val="Arial"/>
      <family val="2"/>
      <charset val="204"/>
    </font>
    <font>
      <sz val="8"/>
      <name val="Arial"/>
      <family val="2"/>
      <charset val="204"/>
    </font>
    <font>
      <sz val="10"/>
      <name val="Arial"/>
      <family val="2"/>
      <charset val="204"/>
    </font>
    <font>
      <i/>
      <sz val="9"/>
      <name val="Arial"/>
      <family val="2"/>
      <charset val="204"/>
    </font>
    <font>
      <sz val="8"/>
      <color indexed="8"/>
      <name val="Arial"/>
      <family val="2"/>
      <charset val="204"/>
    </font>
    <font>
      <b/>
      <sz val="7"/>
      <name val="Arial"/>
      <family val="2"/>
      <charset val="204"/>
    </font>
    <font>
      <b/>
      <sz val="7"/>
      <color indexed="10"/>
      <name val="Arial"/>
      <family val="2"/>
      <charset val="204"/>
    </font>
    <font>
      <b/>
      <sz val="10"/>
      <color indexed="8"/>
      <name val="Arial"/>
      <family val="2"/>
      <charset val="204"/>
    </font>
    <font>
      <b/>
      <sz val="8"/>
      <color indexed="8"/>
      <name val="Arial"/>
      <family val="2"/>
      <charset val="204"/>
    </font>
    <font>
      <b/>
      <sz val="8"/>
      <name val="Arial"/>
      <family val="2"/>
      <charset val="204"/>
    </font>
    <font>
      <b/>
      <sz val="8.8000000000000007"/>
      <name val="Arial"/>
      <family val="2"/>
      <charset val="204"/>
    </font>
    <font>
      <b/>
      <sz val="7"/>
      <color indexed="8"/>
      <name val="Arial"/>
      <family val="2"/>
      <charset val="204"/>
    </font>
    <font>
      <b/>
      <sz val="8.8000000000000007"/>
      <color indexed="8"/>
      <name val="Arial"/>
      <family val="2"/>
      <charset val="204"/>
    </font>
    <font>
      <b/>
      <vertAlign val="superscript"/>
      <sz val="9"/>
      <name val="Arial"/>
      <family val="2"/>
      <charset val="204"/>
    </font>
    <font>
      <sz val="7"/>
      <name val="Arial"/>
      <family val="2"/>
      <charset val="204"/>
    </font>
    <font>
      <sz val="11"/>
      <name val="Times New Roman"/>
      <family val="1"/>
      <charset val="204"/>
    </font>
    <font>
      <u/>
      <sz val="10"/>
      <name val="Arial"/>
      <family val="2"/>
      <charset val="204"/>
    </font>
    <font>
      <u/>
      <sz val="9"/>
      <name val="Arial"/>
      <family val="2"/>
      <charset val="204"/>
    </font>
    <font>
      <b/>
      <sz val="8.5"/>
      <name val="Arial"/>
      <family val="2"/>
      <charset val="204"/>
    </font>
    <font>
      <b/>
      <vertAlign val="superscript"/>
      <sz val="12"/>
      <name val="Arial"/>
      <family val="2"/>
      <charset val="204"/>
    </font>
    <font>
      <b/>
      <sz val="10"/>
      <name val="Times New Roman"/>
      <family val="1"/>
      <charset val="204"/>
    </font>
    <font>
      <sz val="11"/>
      <color indexed="8"/>
      <name val="Arial"/>
      <family val="2"/>
      <charset val="204"/>
    </font>
    <font>
      <sz val="8"/>
      <name val="Calibri"/>
      <family val="2"/>
    </font>
    <font>
      <sz val="11"/>
      <color theme="1"/>
      <name val="Calibri"/>
      <family val="2"/>
      <scheme val="minor"/>
    </font>
    <font>
      <sz val="12"/>
      <name val="Times New Roman Cyr"/>
      <charset val="204"/>
    </font>
    <font>
      <sz val="10"/>
      <name val="Arial Cyr"/>
      <charset val="204"/>
    </font>
    <font>
      <sz val="10"/>
      <name val="HebarCond"/>
      <charset val="204"/>
    </font>
    <font>
      <b/>
      <sz val="12"/>
      <name val="HebarCond"/>
      <charset val="204"/>
    </font>
    <font>
      <sz val="10"/>
      <name val="Arial"/>
      <charset val="204"/>
    </font>
    <font>
      <b/>
      <sz val="11"/>
      <color theme="1"/>
      <name val="Arial"/>
      <family val="2"/>
      <charset val="204"/>
    </font>
    <font>
      <sz val="10"/>
      <color indexed="10"/>
      <name val="Arial"/>
      <family val="2"/>
      <charset val="204"/>
    </font>
    <font>
      <sz val="10"/>
      <color theme="1"/>
      <name val="Arial"/>
      <family val="2"/>
      <charset val="204"/>
    </font>
    <font>
      <b/>
      <sz val="10"/>
      <color theme="1"/>
      <name val="Arial"/>
      <family val="2"/>
      <charset val="204"/>
    </font>
  </fonts>
  <fills count="11">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47"/>
        <bgColor indexed="64"/>
      </patternFill>
    </fill>
    <fill>
      <patternFill patternType="solid">
        <fgColor indexed="13"/>
        <bgColor indexed="64"/>
      </patternFill>
    </fill>
    <fill>
      <patternFill patternType="solid">
        <fgColor indexed="43"/>
        <bgColor indexed="64"/>
      </patternFill>
    </fill>
    <fill>
      <patternFill patternType="solid">
        <fgColor theme="0"/>
        <bgColor indexed="64"/>
      </patternFill>
    </fill>
    <fill>
      <patternFill patternType="solid">
        <fgColor theme="0" tint="-0.249977111117893"/>
        <bgColor indexed="64"/>
      </patternFill>
    </fill>
    <fill>
      <patternFill patternType="solid">
        <fgColor theme="2" tint="-9.9978637043366805E-2"/>
        <bgColor indexed="64"/>
      </patternFill>
    </fill>
    <fill>
      <patternFill patternType="solid">
        <fgColor theme="2"/>
        <bgColor indexed="64"/>
      </patternFill>
    </fill>
  </fills>
  <borders count="39">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8">
    <xf numFmtId="0" fontId="0" fillId="0" borderId="0"/>
    <xf numFmtId="43" fontId="1" fillId="0" borderId="0" applyFont="0" applyFill="0" applyBorder="0" applyAlignment="0" applyProtection="0"/>
    <xf numFmtId="9" fontId="1" fillId="0" borderId="0" applyFont="0" applyFill="0" applyBorder="0" applyAlignment="0" applyProtection="0"/>
    <xf numFmtId="43" fontId="34" fillId="0" borderId="0" applyFont="0" applyFill="0" applyBorder="0" applyAlignment="0" applyProtection="0"/>
    <xf numFmtId="0" fontId="36" fillId="0" borderId="0"/>
    <xf numFmtId="0" fontId="37" fillId="0" borderId="0"/>
    <xf numFmtId="0" fontId="39" fillId="0" borderId="0"/>
    <xf numFmtId="9" fontId="34" fillId="0" borderId="0" applyFont="0" applyFill="0" applyBorder="0" applyAlignment="0" applyProtection="0"/>
  </cellStyleXfs>
  <cellXfs count="651">
    <xf numFmtId="0" fontId="0" fillId="0" borderId="0" xfId="0"/>
    <xf numFmtId="0" fontId="2" fillId="0" borderId="0" xfId="0" applyFont="1"/>
    <xf numFmtId="0" fontId="2" fillId="2" borderId="0" xfId="0" applyFont="1" applyFill="1"/>
    <xf numFmtId="0" fontId="0" fillId="2" borderId="0" xfId="0" applyFill="1"/>
    <xf numFmtId="0" fontId="4" fillId="2" borderId="0" xfId="0" applyFont="1" applyFill="1"/>
    <xf numFmtId="0" fontId="4" fillId="2" borderId="0" xfId="0" applyFont="1" applyFill="1" applyBorder="1" applyAlignment="1">
      <alignment horizontal="right"/>
    </xf>
    <xf numFmtId="0" fontId="9" fillId="3" borderId="1" xfId="0" applyFont="1" applyFill="1" applyBorder="1" applyAlignment="1">
      <alignment horizontal="center"/>
    </xf>
    <xf numFmtId="0" fontId="9" fillId="3" borderId="2" xfId="0" applyFont="1" applyFill="1" applyBorder="1" applyAlignment="1">
      <alignment horizontal="center" vertical="top"/>
    </xf>
    <xf numFmtId="0" fontId="9" fillId="3" borderId="3" xfId="0" applyFont="1" applyFill="1" applyBorder="1" applyAlignment="1">
      <alignment horizontal="center" vertical="top"/>
    </xf>
    <xf numFmtId="0" fontId="9" fillId="2" borderId="4" xfId="0" applyNumberFormat="1" applyFont="1" applyFill="1" applyBorder="1" applyAlignment="1">
      <alignment horizontal="center"/>
    </xf>
    <xf numFmtId="3" fontId="9" fillId="2" borderId="5" xfId="1" applyNumberFormat="1" applyFont="1" applyFill="1" applyBorder="1" applyAlignment="1">
      <alignment horizontal="center"/>
    </xf>
    <xf numFmtId="3" fontId="5" fillId="2" borderId="5" xfId="1" applyNumberFormat="1" applyFont="1" applyFill="1" applyBorder="1" applyAlignment="1">
      <alignment horizontal="center"/>
    </xf>
    <xf numFmtId="3" fontId="9" fillId="2" borderId="6" xfId="1" applyNumberFormat="1" applyFont="1" applyFill="1" applyBorder="1" applyAlignment="1">
      <alignment horizontal="center"/>
    </xf>
    <xf numFmtId="0" fontId="9" fillId="2" borderId="7" xfId="0" applyNumberFormat="1" applyFont="1" applyFill="1" applyBorder="1" applyAlignment="1">
      <alignment horizontal="center"/>
    </xf>
    <xf numFmtId="3" fontId="9" fillId="2" borderId="0" xfId="1" applyNumberFormat="1" applyFont="1" applyFill="1" applyBorder="1" applyAlignment="1">
      <alignment horizontal="center"/>
    </xf>
    <xf numFmtId="3" fontId="9" fillId="2" borderId="8" xfId="1" applyNumberFormat="1" applyFont="1" applyFill="1" applyBorder="1" applyAlignment="1">
      <alignment horizontal="center"/>
    </xf>
    <xf numFmtId="3" fontId="10" fillId="2" borderId="0" xfId="1" applyNumberFormat="1" applyFont="1" applyFill="1" applyBorder="1" applyAlignment="1">
      <alignment horizontal="center"/>
    </xf>
    <xf numFmtId="49" fontId="9" fillId="2" borderId="9" xfId="0" applyNumberFormat="1" applyFont="1" applyFill="1" applyBorder="1" applyAlignment="1">
      <alignment horizontal="center"/>
    </xf>
    <xf numFmtId="3" fontId="10" fillId="2" borderId="10" xfId="1" applyNumberFormat="1" applyFont="1" applyFill="1" applyBorder="1" applyAlignment="1">
      <alignment horizontal="center"/>
    </xf>
    <xf numFmtId="3" fontId="9" fillId="2" borderId="11" xfId="1" applyNumberFormat="1" applyFont="1" applyFill="1" applyBorder="1" applyAlignment="1">
      <alignment horizontal="center"/>
    </xf>
    <xf numFmtId="0" fontId="3" fillId="2" borderId="0" xfId="0" applyFont="1" applyFill="1"/>
    <xf numFmtId="0" fontId="5" fillId="2" borderId="0" xfId="0" applyFont="1" applyFill="1"/>
    <xf numFmtId="0" fontId="5" fillId="3" borderId="12" xfId="0" applyFont="1" applyFill="1" applyBorder="1" applyAlignment="1">
      <alignment horizontal="center" vertical="center" wrapText="1"/>
    </xf>
    <xf numFmtId="0" fontId="3" fillId="0" borderId="0" xfId="0" applyFont="1"/>
    <xf numFmtId="0" fontId="5" fillId="2" borderId="4" xfId="0" applyFont="1" applyFill="1" applyBorder="1" applyAlignment="1">
      <alignment horizontal="left" wrapText="1"/>
    </xf>
    <xf numFmtId="0" fontId="5" fillId="2" borderId="1" xfId="0" applyFont="1" applyFill="1" applyBorder="1" applyAlignment="1">
      <alignment horizontal="center"/>
    </xf>
    <xf numFmtId="14" fontId="5" fillId="2" borderId="1" xfId="0" applyNumberFormat="1" applyFont="1" applyFill="1" applyBorder="1" applyAlignment="1">
      <alignment horizontal="center"/>
    </xf>
    <xf numFmtId="14" fontId="11" fillId="2" borderId="1" xfId="0" applyNumberFormat="1" applyFont="1" applyFill="1" applyBorder="1" applyAlignment="1">
      <alignment horizontal="center"/>
    </xf>
    <xf numFmtId="0" fontId="2" fillId="0" borderId="0" xfId="0" applyFont="1" applyAlignment="1"/>
    <xf numFmtId="0" fontId="5" fillId="2" borderId="9" xfId="0" applyFont="1" applyFill="1" applyBorder="1" applyAlignment="1">
      <alignment horizontal="left" vertical="top" wrapText="1"/>
    </xf>
    <xf numFmtId="0" fontId="5" fillId="2" borderId="3" xfId="0" applyFont="1" applyFill="1" applyBorder="1" applyAlignment="1">
      <alignment horizontal="center" vertical="center"/>
    </xf>
    <xf numFmtId="14" fontId="5" fillId="2" borderId="3" xfId="0" applyNumberFormat="1" applyFont="1" applyFill="1" applyBorder="1" applyAlignment="1">
      <alignment horizontal="center" vertical="center"/>
    </xf>
    <xf numFmtId="0" fontId="2" fillId="0" borderId="0" xfId="0" applyFont="1" applyAlignment="1">
      <alignment vertical="center"/>
    </xf>
    <xf numFmtId="164" fontId="2" fillId="0" borderId="0" xfId="0" applyNumberFormat="1" applyFont="1" applyAlignment="1">
      <alignment vertical="center"/>
    </xf>
    <xf numFmtId="0" fontId="12" fillId="0" borderId="12" xfId="0" applyFont="1" applyBorder="1" applyAlignment="1">
      <alignment wrapText="1"/>
    </xf>
    <xf numFmtId="0" fontId="15" fillId="2" borderId="12" xfId="0" applyFont="1" applyFill="1" applyBorder="1" applyAlignment="1">
      <alignment horizontal="center" wrapText="1"/>
    </xf>
    <xf numFmtId="0" fontId="12" fillId="0" borderId="12" xfId="0" applyFont="1" applyBorder="1" applyAlignment="1">
      <alignment horizontal="center"/>
    </xf>
    <xf numFmtId="0" fontId="12" fillId="2" borderId="12" xfId="0" applyFont="1" applyFill="1" applyBorder="1" applyAlignment="1">
      <alignment horizontal="center" wrapText="1"/>
    </xf>
    <xf numFmtId="49" fontId="0" fillId="0" borderId="0" xfId="0" applyNumberFormat="1"/>
    <xf numFmtId="0" fontId="10" fillId="0" borderId="0" xfId="0" applyFont="1" applyFill="1" applyBorder="1" applyAlignment="1">
      <alignment horizontal="center"/>
    </xf>
    <xf numFmtId="166" fontId="10" fillId="0" borderId="2" xfId="0" applyNumberFormat="1" applyFont="1" applyFill="1" applyBorder="1" applyAlignment="1" applyProtection="1">
      <alignment horizontal="center"/>
    </xf>
    <xf numFmtId="0" fontId="9" fillId="0" borderId="0" xfId="0" applyFont="1" applyAlignment="1">
      <alignment horizontal="center"/>
    </xf>
    <xf numFmtId="14" fontId="10" fillId="4" borderId="5" xfId="0" applyNumberFormat="1" applyFont="1" applyFill="1" applyBorder="1" applyAlignment="1" applyProtection="1">
      <alignment horizontal="center"/>
    </xf>
    <xf numFmtId="14" fontId="10" fillId="4" borderId="1" xfId="0" applyNumberFormat="1" applyFont="1" applyFill="1" applyBorder="1" applyAlignment="1" applyProtection="1">
      <alignment horizontal="center"/>
    </xf>
    <xf numFmtId="3" fontId="10" fillId="4" borderId="4" xfId="0" applyNumberFormat="1" applyFont="1" applyFill="1" applyBorder="1" applyAlignment="1" applyProtection="1">
      <alignment horizontal="center"/>
    </xf>
    <xf numFmtId="166" fontId="10" fillId="4" borderId="1" xfId="0" applyNumberFormat="1" applyFont="1" applyFill="1" applyBorder="1" applyProtection="1"/>
    <xf numFmtId="166" fontId="10" fillId="4" borderId="6" xfId="0" applyNumberFormat="1" applyFont="1" applyFill="1" applyBorder="1" applyProtection="1"/>
    <xf numFmtId="4" fontId="10" fillId="4" borderId="1" xfId="0" applyNumberFormat="1" applyFont="1" applyFill="1" applyBorder="1" applyProtection="1"/>
    <xf numFmtId="166" fontId="10" fillId="4" borderId="1" xfId="0" applyNumberFormat="1" applyFont="1" applyFill="1" applyBorder="1" applyAlignment="1" applyProtection="1">
      <alignment horizontal="right"/>
    </xf>
    <xf numFmtId="166" fontId="10" fillId="4" borderId="5" xfId="0" applyNumberFormat="1" applyFont="1" applyFill="1" applyBorder="1" applyAlignment="1" applyProtection="1">
      <alignment horizontal="right"/>
    </xf>
    <xf numFmtId="10" fontId="10" fillId="4" borderId="1" xfId="0" applyNumberFormat="1" applyFont="1" applyFill="1" applyBorder="1" applyAlignment="1" applyProtection="1">
      <alignment horizontal="center"/>
    </xf>
    <xf numFmtId="10" fontId="10" fillId="4" borderId="6" xfId="0" applyNumberFormat="1" applyFont="1" applyFill="1" applyBorder="1" applyAlignment="1" applyProtection="1">
      <alignment horizontal="center"/>
    </xf>
    <xf numFmtId="0" fontId="9" fillId="0" borderId="2" xfId="0" applyFont="1" applyBorder="1" applyAlignment="1">
      <alignment horizontal="right"/>
    </xf>
    <xf numFmtId="14" fontId="10" fillId="0" borderId="2" xfId="0" applyNumberFormat="1" applyFont="1" applyFill="1" applyBorder="1" applyAlignment="1" applyProtection="1">
      <alignment horizontal="center"/>
    </xf>
    <xf numFmtId="3" fontId="10" fillId="0" borderId="2" xfId="0" applyNumberFormat="1" applyFont="1" applyFill="1" applyBorder="1" applyAlignment="1" applyProtection="1">
      <alignment horizontal="center"/>
    </xf>
    <xf numFmtId="166" fontId="10" fillId="0" borderId="2" xfId="0" applyNumberFormat="1" applyFont="1" applyFill="1" applyBorder="1" applyProtection="1"/>
    <xf numFmtId="166" fontId="10" fillId="0" borderId="2" xfId="0" applyNumberFormat="1" applyFont="1" applyFill="1" applyBorder="1" applyAlignment="1" applyProtection="1">
      <alignment horizontal="right"/>
    </xf>
    <xf numFmtId="166" fontId="10" fillId="0" borderId="2" xfId="0" applyNumberFormat="1" applyFont="1" applyFill="1" applyBorder="1" applyAlignment="1" applyProtection="1"/>
    <xf numFmtId="10" fontId="10" fillId="0" borderId="2" xfId="0" applyNumberFormat="1" applyFont="1" applyFill="1" applyBorder="1" applyAlignment="1" applyProtection="1">
      <alignment horizontal="center"/>
    </xf>
    <xf numFmtId="14" fontId="10" fillId="0" borderId="3" xfId="0" applyNumberFormat="1" applyFont="1" applyFill="1" applyBorder="1" applyAlignment="1" applyProtection="1">
      <alignment horizontal="center"/>
    </xf>
    <xf numFmtId="3" fontId="10" fillId="0" borderId="3" xfId="0" applyNumberFormat="1" applyFont="1" applyFill="1" applyBorder="1" applyAlignment="1" applyProtection="1">
      <alignment horizontal="center"/>
    </xf>
    <xf numFmtId="166" fontId="10" fillId="0" borderId="3" xfId="0" applyNumberFormat="1" applyFont="1" applyFill="1" applyBorder="1" applyAlignment="1" applyProtection="1">
      <alignment horizontal="right"/>
    </xf>
    <xf numFmtId="166" fontId="10" fillId="0" borderId="3" xfId="0" applyNumberFormat="1" applyFont="1" applyFill="1" applyBorder="1" applyProtection="1"/>
    <xf numFmtId="10" fontId="10" fillId="0" borderId="3" xfId="0" applyNumberFormat="1" applyFont="1" applyFill="1" applyBorder="1" applyAlignment="1" applyProtection="1">
      <alignment horizontal="center"/>
    </xf>
    <xf numFmtId="4" fontId="10" fillId="4" borderId="1" xfId="0" applyNumberFormat="1" applyFont="1" applyFill="1" applyBorder="1" applyAlignment="1" applyProtection="1">
      <alignment horizontal="right"/>
    </xf>
    <xf numFmtId="0" fontId="9" fillId="5" borderId="13" xfId="0" applyFont="1" applyFill="1" applyBorder="1" applyAlignment="1" applyProtection="1">
      <alignment horizontal="left" wrapText="1"/>
    </xf>
    <xf numFmtId="0" fontId="9" fillId="5" borderId="14" xfId="0" applyFont="1" applyFill="1" applyBorder="1" applyAlignment="1">
      <alignment horizontal="center"/>
    </xf>
    <xf numFmtId="166" fontId="10" fillId="5" borderId="12" xfId="0" applyNumberFormat="1" applyFont="1" applyFill="1" applyBorder="1" applyAlignment="1" applyProtection="1">
      <alignment horizontal="right"/>
    </xf>
    <xf numFmtId="0" fontId="10" fillId="5" borderId="12" xfId="0" applyFont="1" applyFill="1" applyBorder="1" applyAlignment="1">
      <alignment horizontal="right"/>
    </xf>
    <xf numFmtId="0" fontId="10" fillId="5" borderId="12" xfId="0" applyFont="1" applyFill="1" applyBorder="1" applyAlignment="1">
      <alignment horizontal="center"/>
    </xf>
    <xf numFmtId="166" fontId="10" fillId="5" borderId="12" xfId="0" applyNumberFormat="1" applyFont="1" applyFill="1" applyBorder="1" applyProtection="1"/>
    <xf numFmtId="0" fontId="9" fillId="2" borderId="4" xfId="0" applyFont="1" applyFill="1" applyBorder="1" applyAlignment="1" applyProtection="1">
      <alignment horizontal="left" wrapText="1"/>
    </xf>
    <xf numFmtId="0" fontId="9" fillId="2" borderId="5" xfId="0" applyFont="1" applyFill="1" applyBorder="1" applyAlignment="1">
      <alignment horizontal="center"/>
    </xf>
    <xf numFmtId="166" fontId="10" fillId="2" borderId="1" xfId="0" applyNumberFormat="1" applyFont="1" applyFill="1" applyBorder="1" applyAlignment="1" applyProtection="1">
      <alignment horizontal="right"/>
    </xf>
    <xf numFmtId="166" fontId="10" fillId="2" borderId="6" xfId="0" applyNumberFormat="1" applyFont="1" applyFill="1" applyBorder="1" applyAlignment="1" applyProtection="1">
      <alignment horizontal="right"/>
    </xf>
    <xf numFmtId="0" fontId="10" fillId="2" borderId="1" xfId="0" applyFont="1" applyFill="1" applyBorder="1" applyAlignment="1">
      <alignment horizontal="right"/>
    </xf>
    <xf numFmtId="0" fontId="10" fillId="2" borderId="5" xfId="0" applyFont="1" applyFill="1" applyBorder="1" applyAlignment="1">
      <alignment horizontal="right"/>
    </xf>
    <xf numFmtId="0" fontId="10" fillId="2" borderId="1" xfId="0" applyFont="1" applyFill="1" applyBorder="1" applyAlignment="1">
      <alignment horizontal="center"/>
    </xf>
    <xf numFmtId="0" fontId="10" fillId="2" borderId="6" xfId="0" applyFont="1" applyFill="1" applyBorder="1" applyAlignment="1">
      <alignment horizontal="center"/>
    </xf>
    <xf numFmtId="166" fontId="10" fillId="2" borderId="1" xfId="0" applyNumberFormat="1" applyFont="1" applyFill="1" applyBorder="1" applyProtection="1"/>
    <xf numFmtId="4" fontId="10" fillId="0" borderId="2" xfId="0" applyNumberFormat="1" applyFont="1" applyFill="1" applyBorder="1" applyAlignment="1" applyProtection="1">
      <alignment horizontal="right"/>
    </xf>
    <xf numFmtId="4" fontId="10" fillId="0" borderId="3" xfId="0" applyNumberFormat="1" applyFont="1" applyFill="1" applyBorder="1" applyAlignment="1" applyProtection="1">
      <alignment horizontal="right"/>
    </xf>
    <xf numFmtId="0" fontId="9" fillId="0" borderId="0" xfId="0" applyFont="1"/>
    <xf numFmtId="14" fontId="10" fillId="4" borderId="6" xfId="0" applyNumberFormat="1" applyFont="1" applyFill="1" applyBorder="1" applyAlignment="1" applyProtection="1">
      <alignment horizontal="center"/>
    </xf>
    <xf numFmtId="3" fontId="10" fillId="4" borderId="5" xfId="0" applyNumberFormat="1" applyFont="1" applyFill="1" applyBorder="1" applyAlignment="1" applyProtection="1">
      <alignment horizontal="center"/>
    </xf>
    <xf numFmtId="166" fontId="10" fillId="4" borderId="5" xfId="0" applyNumberFormat="1" applyFont="1" applyFill="1" applyBorder="1" applyProtection="1"/>
    <xf numFmtId="4" fontId="10" fillId="4" borderId="5" xfId="0" applyNumberFormat="1" applyFont="1" applyFill="1" applyBorder="1" applyProtection="1"/>
    <xf numFmtId="167" fontId="10" fillId="4" borderId="5" xfId="2" applyNumberFormat="1" applyFont="1" applyFill="1" applyBorder="1" applyAlignment="1" applyProtection="1">
      <alignment horizontal="center"/>
    </xf>
    <xf numFmtId="10" fontId="10" fillId="4" borderId="5" xfId="0" applyNumberFormat="1" applyFont="1" applyFill="1" applyBorder="1" applyAlignment="1" applyProtection="1">
      <alignment horizontal="center"/>
    </xf>
    <xf numFmtId="0" fontId="20" fillId="0" borderId="0" xfId="0" applyFont="1"/>
    <xf numFmtId="166" fontId="10" fillId="0" borderId="0" xfId="0" applyNumberFormat="1" applyFont="1" applyFill="1" applyBorder="1" applyProtection="1"/>
    <xf numFmtId="166" fontId="10" fillId="0" borderId="0" xfId="0" applyNumberFormat="1" applyFont="1" applyFill="1" applyBorder="1" applyAlignment="1" applyProtection="1">
      <alignment horizontal="right"/>
    </xf>
    <xf numFmtId="10" fontId="10" fillId="0" borderId="0" xfId="0" applyNumberFormat="1" applyFont="1" applyFill="1" applyBorder="1" applyAlignment="1" applyProtection="1">
      <alignment horizontal="center"/>
    </xf>
    <xf numFmtId="0" fontId="9" fillId="0" borderId="7" xfId="0" applyFont="1" applyBorder="1" applyAlignment="1">
      <alignment horizontal="right"/>
    </xf>
    <xf numFmtId="14" fontId="10" fillId="4" borderId="2" xfId="0" applyNumberFormat="1" applyFont="1" applyFill="1" applyBorder="1" applyAlignment="1" applyProtection="1">
      <alignment horizontal="center"/>
    </xf>
    <xf numFmtId="3" fontId="10" fillId="4" borderId="2" xfId="0" applyNumberFormat="1" applyFont="1" applyFill="1" applyBorder="1" applyAlignment="1" applyProtection="1">
      <alignment horizontal="center"/>
    </xf>
    <xf numFmtId="166" fontId="10" fillId="4" borderId="2" xfId="0" applyNumberFormat="1" applyFont="1" applyFill="1" applyBorder="1" applyProtection="1"/>
    <xf numFmtId="166" fontId="10" fillId="4" borderId="2" xfId="0" applyNumberFormat="1" applyFont="1" applyFill="1" applyBorder="1" applyAlignment="1" applyProtection="1">
      <alignment horizontal="right"/>
    </xf>
    <xf numFmtId="10" fontId="10" fillId="4" borderId="2" xfId="2" applyNumberFormat="1" applyFont="1" applyFill="1" applyBorder="1" applyAlignment="1" applyProtection="1">
      <alignment horizontal="center"/>
    </xf>
    <xf numFmtId="10" fontId="10" fillId="4" borderId="2" xfId="0" applyNumberFormat="1" applyFont="1" applyFill="1" applyBorder="1" applyAlignment="1" applyProtection="1">
      <alignment horizontal="center"/>
    </xf>
    <xf numFmtId="10" fontId="10" fillId="0" borderId="2" xfId="2" applyNumberFormat="1" applyFont="1" applyFill="1" applyBorder="1" applyAlignment="1" applyProtection="1">
      <alignment horizontal="center"/>
    </xf>
    <xf numFmtId="10" fontId="10" fillId="0" borderId="3" xfId="2" applyNumberFormat="1" applyFont="1" applyFill="1" applyBorder="1" applyAlignment="1" applyProtection="1">
      <alignment horizontal="center"/>
    </xf>
    <xf numFmtId="0" fontId="10" fillId="5" borderId="13" xfId="0" applyFont="1" applyFill="1" applyBorder="1" applyAlignment="1" applyProtection="1">
      <alignment horizontal="left"/>
    </xf>
    <xf numFmtId="0" fontId="10" fillId="5" borderId="14" xfId="0" applyFont="1" applyFill="1" applyBorder="1" applyAlignment="1">
      <alignment horizontal="center"/>
    </xf>
    <xf numFmtId="0" fontId="10" fillId="5" borderId="15" xfId="0" applyFont="1" applyFill="1" applyBorder="1" applyAlignment="1">
      <alignment horizontal="center"/>
    </xf>
    <xf numFmtId="0" fontId="10" fillId="5" borderId="9" xfId="0" applyFont="1" applyFill="1" applyBorder="1" applyAlignment="1" applyProtection="1">
      <alignment horizontal="left"/>
    </xf>
    <xf numFmtId="0" fontId="10" fillId="5" borderId="10" xfId="0" applyFont="1" applyFill="1" applyBorder="1" applyAlignment="1">
      <alignment horizontal="center"/>
    </xf>
    <xf numFmtId="0" fontId="9" fillId="0" borderId="0" xfId="0" applyFont="1" applyAlignment="1" applyProtection="1">
      <alignment horizontal="left"/>
    </xf>
    <xf numFmtId="0" fontId="9" fillId="0" borderId="0" xfId="0" applyFont="1" applyAlignment="1">
      <alignment horizontal="right"/>
    </xf>
    <xf numFmtId="4" fontId="9" fillId="0" borderId="0" xfId="0" applyNumberFormat="1" applyFont="1"/>
    <xf numFmtId="0" fontId="9" fillId="0" borderId="0" xfId="0" applyFont="1" applyAlignment="1">
      <alignment horizontal="left"/>
    </xf>
    <xf numFmtId="0" fontId="10" fillId="0" borderId="0" xfId="0" applyFont="1" applyFill="1" applyBorder="1" applyAlignment="1">
      <alignment horizontal="right"/>
    </xf>
    <xf numFmtId="0" fontId="21" fillId="0" borderId="0" xfId="0" applyFont="1"/>
    <xf numFmtId="14" fontId="23" fillId="4" borderId="0" xfId="0" applyNumberFormat="1" applyFont="1" applyFill="1" applyBorder="1" applyAlignment="1" applyProtection="1">
      <alignment horizontal="center"/>
    </xf>
    <xf numFmtId="14" fontId="23" fillId="4" borderId="2" xfId="0" applyNumberFormat="1" applyFont="1" applyFill="1" applyBorder="1" applyAlignment="1" applyProtection="1">
      <alignment horizontal="center"/>
    </xf>
    <xf numFmtId="3" fontId="23" fillId="4" borderId="0" xfId="0" applyNumberFormat="1" applyFont="1" applyFill="1" applyBorder="1" applyAlignment="1" applyProtection="1">
      <alignment horizontal="center"/>
    </xf>
    <xf numFmtId="166" fontId="23" fillId="4" borderId="2" xfId="0" applyNumberFormat="1" applyFont="1" applyFill="1" applyBorder="1" applyProtection="1"/>
    <xf numFmtId="166" fontId="23" fillId="4" borderId="0" xfId="0" applyNumberFormat="1" applyFont="1" applyFill="1" applyBorder="1" applyProtection="1"/>
    <xf numFmtId="4" fontId="23" fillId="4" borderId="0" xfId="0" applyNumberFormat="1" applyFont="1" applyFill="1" applyBorder="1" applyProtection="1"/>
    <xf numFmtId="166" fontId="23" fillId="4" borderId="2" xfId="0" applyNumberFormat="1" applyFont="1" applyFill="1" applyBorder="1" applyAlignment="1" applyProtection="1">
      <alignment horizontal="right"/>
    </xf>
    <xf numFmtId="166" fontId="23" fillId="4" borderId="0" xfId="0" applyNumberFormat="1" applyFont="1" applyFill="1" applyBorder="1" applyAlignment="1" applyProtection="1">
      <alignment horizontal="right"/>
    </xf>
    <xf numFmtId="10" fontId="23" fillId="4" borderId="2" xfId="2" applyNumberFormat="1" applyFont="1" applyFill="1" applyBorder="1" applyAlignment="1" applyProtection="1">
      <alignment horizontal="center"/>
    </xf>
    <xf numFmtId="10" fontId="23" fillId="4" borderId="0" xfId="0" applyNumberFormat="1" applyFont="1" applyFill="1" applyBorder="1" applyAlignment="1" applyProtection="1">
      <alignment horizontal="center"/>
    </xf>
    <xf numFmtId="10" fontId="23" fillId="4" borderId="2" xfId="0" applyNumberFormat="1" applyFont="1" applyFill="1" applyBorder="1" applyAlignment="1" applyProtection="1">
      <alignment horizontal="center"/>
    </xf>
    <xf numFmtId="0" fontId="21" fillId="0" borderId="2" xfId="0" applyFont="1" applyBorder="1" applyAlignment="1">
      <alignment horizontal="right"/>
    </xf>
    <xf numFmtId="3" fontId="10" fillId="4" borderId="1" xfId="0" applyNumberFormat="1" applyFont="1" applyFill="1" applyBorder="1" applyAlignment="1" applyProtection="1">
      <alignment horizontal="center"/>
    </xf>
    <xf numFmtId="10" fontId="10" fillId="4" borderId="1" xfId="2" applyNumberFormat="1" applyFont="1" applyFill="1" applyBorder="1" applyAlignment="1" applyProtection="1">
      <alignment horizontal="center"/>
    </xf>
    <xf numFmtId="166" fontId="10" fillId="0" borderId="2" xfId="0" applyNumberFormat="1" applyFont="1" applyFill="1" applyBorder="1" applyAlignment="1">
      <alignment horizontal="right"/>
    </xf>
    <xf numFmtId="14" fontId="10" fillId="0" borderId="0" xfId="0" applyNumberFormat="1" applyFont="1" applyFill="1" applyBorder="1" applyAlignment="1" applyProtection="1">
      <alignment horizontal="center"/>
    </xf>
    <xf numFmtId="3" fontId="10" fillId="0" borderId="0" xfId="0" applyNumberFormat="1" applyFont="1" applyFill="1" applyBorder="1" applyAlignment="1" applyProtection="1">
      <alignment horizontal="center"/>
    </xf>
    <xf numFmtId="166" fontId="10" fillId="0" borderId="0" xfId="0" applyNumberFormat="1" applyFont="1" applyFill="1" applyBorder="1" applyAlignment="1">
      <alignment horizontal="right"/>
    </xf>
    <xf numFmtId="166" fontId="10" fillId="0" borderId="3" xfId="0" applyNumberFormat="1" applyFont="1" applyFill="1" applyBorder="1" applyAlignment="1">
      <alignment horizontal="right"/>
    </xf>
    <xf numFmtId="0" fontId="10" fillId="5" borderId="14" xfId="0" applyFont="1" applyFill="1" applyBorder="1" applyAlignment="1">
      <alignment horizontal="right"/>
    </xf>
    <xf numFmtId="0" fontId="10" fillId="5" borderId="13" xfId="0" applyFont="1" applyFill="1" applyBorder="1" applyAlignment="1">
      <alignment horizontal="right"/>
    </xf>
    <xf numFmtId="0" fontId="9" fillId="0" borderId="0" xfId="0" applyFont="1" applyFill="1" applyBorder="1"/>
    <xf numFmtId="0" fontId="9" fillId="4" borderId="1" xfId="0" applyFont="1" applyFill="1" applyBorder="1" applyAlignment="1">
      <alignment horizontal="center"/>
    </xf>
    <xf numFmtId="0" fontId="9" fillId="4" borderId="1" xfId="0" applyFont="1" applyFill="1" applyBorder="1"/>
    <xf numFmtId="166" fontId="9" fillId="4" borderId="1" xfId="0" applyNumberFormat="1" applyFont="1" applyFill="1" applyBorder="1" applyAlignment="1">
      <alignment horizontal="right"/>
    </xf>
    <xf numFmtId="0" fontId="9" fillId="4" borderId="1" xfId="0" applyFont="1" applyFill="1" applyBorder="1" applyAlignment="1">
      <alignment horizontal="left"/>
    </xf>
    <xf numFmtId="3" fontId="10" fillId="0" borderId="10" xfId="0" applyNumberFormat="1" applyFont="1" applyFill="1" applyBorder="1" applyAlignment="1" applyProtection="1">
      <alignment horizontal="center"/>
    </xf>
    <xf numFmtId="166" fontId="10" fillId="0" borderId="10" xfId="0" applyNumberFormat="1" applyFont="1" applyFill="1" applyBorder="1" applyAlignment="1">
      <alignment horizontal="right"/>
    </xf>
    <xf numFmtId="166" fontId="10" fillId="0" borderId="10" xfId="0" applyNumberFormat="1" applyFont="1" applyFill="1" applyBorder="1" applyAlignment="1" applyProtection="1">
      <alignment horizontal="right"/>
    </xf>
    <xf numFmtId="10" fontId="10" fillId="0" borderId="10" xfId="0" applyNumberFormat="1" applyFont="1" applyFill="1" applyBorder="1" applyAlignment="1" applyProtection="1">
      <alignment horizontal="center"/>
    </xf>
    <xf numFmtId="0" fontId="9" fillId="4" borderId="7" xfId="0" applyFont="1" applyFill="1" applyBorder="1" applyAlignment="1">
      <alignment horizontal="center"/>
    </xf>
    <xf numFmtId="14" fontId="10" fillId="4" borderId="7" xfId="0" applyNumberFormat="1" applyFont="1" applyFill="1" applyBorder="1" applyAlignment="1" applyProtection="1">
      <alignment horizontal="center"/>
    </xf>
    <xf numFmtId="3" fontId="10" fillId="4" borderId="7" xfId="0" applyNumberFormat="1" applyFont="1" applyFill="1" applyBorder="1" applyAlignment="1" applyProtection="1">
      <alignment horizontal="center"/>
    </xf>
    <xf numFmtId="166" fontId="10" fillId="4" borderId="7" xfId="0" applyNumberFormat="1" applyFont="1" applyFill="1" applyBorder="1" applyProtection="1"/>
    <xf numFmtId="0" fontId="9" fillId="4" borderId="7" xfId="0" applyFont="1" applyFill="1" applyBorder="1"/>
    <xf numFmtId="166" fontId="9" fillId="4" borderId="7" xfId="0" applyNumberFormat="1" applyFont="1" applyFill="1" applyBorder="1" applyAlignment="1">
      <alignment horizontal="right"/>
    </xf>
    <xf numFmtId="166" fontId="9" fillId="4" borderId="7" xfId="0" applyNumberFormat="1" applyFont="1" applyFill="1" applyBorder="1" applyAlignment="1">
      <alignment horizontal="left"/>
    </xf>
    <xf numFmtId="10" fontId="10" fillId="4" borderId="7" xfId="2" applyNumberFormat="1" applyFont="1" applyFill="1" applyBorder="1" applyAlignment="1" applyProtection="1">
      <alignment horizontal="center"/>
    </xf>
    <xf numFmtId="0" fontId="9" fillId="4" borderId="2" xfId="0" applyFont="1" applyFill="1" applyBorder="1"/>
    <xf numFmtId="0" fontId="9" fillId="4" borderId="6" xfId="0" applyFont="1" applyFill="1" applyBorder="1" applyAlignment="1">
      <alignment horizontal="center"/>
    </xf>
    <xf numFmtId="14" fontId="10" fillId="4" borderId="4" xfId="0" applyNumberFormat="1" applyFont="1" applyFill="1" applyBorder="1" applyAlignment="1" applyProtection="1">
      <alignment horizontal="center"/>
    </xf>
    <xf numFmtId="166" fontId="10" fillId="4" borderId="4" xfId="0" applyNumberFormat="1" applyFont="1" applyFill="1" applyBorder="1" applyProtection="1"/>
    <xf numFmtId="0" fontId="9" fillId="4" borderId="4" xfId="0" applyFont="1" applyFill="1" applyBorder="1"/>
    <xf numFmtId="0" fontId="9" fillId="4" borderId="4" xfId="0" applyFont="1" applyFill="1" applyBorder="1" applyAlignment="1">
      <alignment horizontal="left"/>
    </xf>
    <xf numFmtId="10" fontId="10" fillId="4" borderId="5" xfId="2" applyNumberFormat="1" applyFont="1" applyFill="1" applyBorder="1" applyAlignment="1" applyProtection="1">
      <alignment horizontal="center"/>
    </xf>
    <xf numFmtId="166" fontId="9" fillId="0" borderId="2" xfId="0" applyNumberFormat="1" applyFont="1" applyFill="1" applyBorder="1"/>
    <xf numFmtId="10" fontId="9" fillId="0" borderId="2" xfId="0" applyNumberFormat="1" applyFont="1" applyFill="1" applyBorder="1" applyAlignment="1">
      <alignment horizontal="center"/>
    </xf>
    <xf numFmtId="166" fontId="9" fillId="4" borderId="1" xfId="0" applyNumberFormat="1" applyFont="1" applyFill="1" applyBorder="1"/>
    <xf numFmtId="166" fontId="10" fillId="4" borderId="1" xfId="0" applyNumberFormat="1" applyFont="1" applyFill="1" applyBorder="1" applyAlignment="1" applyProtection="1">
      <alignment horizontal="center"/>
    </xf>
    <xf numFmtId="10" fontId="9" fillId="4" borderId="1" xfId="0" applyNumberFormat="1" applyFont="1" applyFill="1" applyBorder="1" applyAlignment="1">
      <alignment horizontal="center"/>
    </xf>
    <xf numFmtId="0" fontId="9" fillId="4" borderId="0" xfId="0" applyFont="1" applyFill="1"/>
    <xf numFmtId="14" fontId="9" fillId="4" borderId="1" xfId="0" applyNumberFormat="1" applyFont="1" applyFill="1" applyBorder="1" applyAlignment="1" applyProtection="1">
      <alignment horizontal="center"/>
    </xf>
    <xf numFmtId="14" fontId="9" fillId="4" borderId="6" xfId="0" applyNumberFormat="1" applyFont="1" applyFill="1" applyBorder="1" applyAlignment="1" applyProtection="1">
      <alignment horizontal="center"/>
    </xf>
    <xf numFmtId="3" fontId="9" fillId="4" borderId="1" xfId="0" applyNumberFormat="1" applyFont="1" applyFill="1" applyBorder="1" applyAlignment="1" applyProtection="1">
      <alignment horizontal="center"/>
    </xf>
    <xf numFmtId="166" fontId="9" fillId="4" borderId="1" xfId="0" applyNumberFormat="1" applyFont="1" applyFill="1" applyBorder="1" applyProtection="1"/>
    <xf numFmtId="166" fontId="9" fillId="4" borderId="1" xfId="0" applyNumberFormat="1" applyFont="1" applyFill="1" applyBorder="1" applyAlignment="1" applyProtection="1">
      <alignment horizontal="right"/>
    </xf>
    <xf numFmtId="10" fontId="9" fillId="4" borderId="1" xfId="2" applyNumberFormat="1" applyFont="1" applyFill="1" applyBorder="1" applyAlignment="1" applyProtection="1">
      <alignment horizontal="center"/>
    </xf>
    <xf numFmtId="10" fontId="9" fillId="4" borderId="1" xfId="0" applyNumberFormat="1" applyFont="1" applyFill="1" applyBorder="1" applyAlignment="1" applyProtection="1">
      <alignment horizontal="center"/>
    </xf>
    <xf numFmtId="0" fontId="9" fillId="5" borderId="13" xfId="0" applyFont="1" applyFill="1" applyBorder="1" applyAlignment="1" applyProtection="1">
      <alignment horizontal="left"/>
    </xf>
    <xf numFmtId="0" fontId="9" fillId="5" borderId="10" xfId="0" applyFont="1" applyFill="1" applyBorder="1" applyAlignment="1">
      <alignment horizontal="center"/>
    </xf>
    <xf numFmtId="0" fontId="9" fillId="5" borderId="15" xfId="0" applyFont="1" applyFill="1" applyBorder="1" applyAlignment="1">
      <alignment horizontal="center"/>
    </xf>
    <xf numFmtId="166" fontId="10" fillId="5" borderId="3" xfId="0" applyNumberFormat="1" applyFont="1" applyFill="1" applyBorder="1" applyAlignment="1" applyProtection="1">
      <alignment horizontal="right"/>
    </xf>
    <xf numFmtId="0" fontId="10" fillId="5" borderId="9" xfId="0" applyFont="1" applyFill="1" applyBorder="1" applyAlignment="1">
      <alignment horizontal="center"/>
    </xf>
    <xf numFmtId="0" fontId="10" fillId="5" borderId="3" xfId="0" applyFont="1" applyFill="1" applyBorder="1" applyAlignment="1">
      <alignment horizontal="center"/>
    </xf>
    <xf numFmtId="0" fontId="10" fillId="5" borderId="3" xfId="0" applyFont="1" applyFill="1" applyBorder="1"/>
    <xf numFmtId="0" fontId="10" fillId="5" borderId="9" xfId="0" applyFont="1" applyFill="1" applyBorder="1" applyAlignment="1" applyProtection="1">
      <alignment horizontal="center"/>
    </xf>
    <xf numFmtId="0" fontId="10" fillId="5" borderId="3" xfId="0" applyFont="1" applyFill="1" applyBorder="1" applyAlignment="1" applyProtection="1">
      <alignment horizontal="center"/>
    </xf>
    <xf numFmtId="0" fontId="10" fillId="5" borderId="10" xfId="0" applyFont="1" applyFill="1" applyBorder="1"/>
    <xf numFmtId="0" fontId="9" fillId="4" borderId="5" xfId="0" applyFont="1" applyFill="1" applyBorder="1" applyAlignment="1">
      <alignment horizontal="center"/>
    </xf>
    <xf numFmtId="0" fontId="9" fillId="4" borderId="5" xfId="0" applyFont="1" applyFill="1" applyBorder="1"/>
    <xf numFmtId="0" fontId="9" fillId="4" borderId="5" xfId="0" applyFont="1" applyFill="1" applyBorder="1" applyAlignment="1">
      <alignment horizontal="left"/>
    </xf>
    <xf numFmtId="3" fontId="9" fillId="4" borderId="5" xfId="0" applyNumberFormat="1" applyFont="1" applyFill="1" applyBorder="1" applyAlignment="1" applyProtection="1">
      <alignment horizontal="center"/>
    </xf>
    <xf numFmtId="166" fontId="9" fillId="4" borderId="5" xfId="0" applyNumberFormat="1" applyFont="1" applyFill="1" applyBorder="1" applyAlignment="1">
      <alignment horizontal="left"/>
    </xf>
    <xf numFmtId="0" fontId="9" fillId="0" borderId="0" xfId="0" applyFont="1" applyFill="1"/>
    <xf numFmtId="14" fontId="10" fillId="0" borderId="10" xfId="0" applyNumberFormat="1" applyFont="1" applyFill="1" applyBorder="1" applyAlignment="1" applyProtection="1">
      <alignment horizontal="center"/>
    </xf>
    <xf numFmtId="166" fontId="10" fillId="0" borderId="10" xfId="0" applyNumberFormat="1" applyFont="1" applyFill="1" applyBorder="1" applyProtection="1"/>
    <xf numFmtId="0" fontId="10" fillId="0" borderId="13" xfId="0" applyFont="1" applyFill="1" applyBorder="1" applyAlignment="1" applyProtection="1">
      <alignment horizontal="left"/>
    </xf>
    <xf numFmtId="0" fontId="10" fillId="0" borderId="14" xfId="0" applyFont="1" applyFill="1" applyBorder="1" applyAlignment="1">
      <alignment horizontal="center"/>
    </xf>
    <xf numFmtId="166" fontId="10" fillId="0" borderId="14" xfId="0" applyNumberFormat="1" applyFont="1" applyFill="1" applyBorder="1" applyAlignment="1" applyProtection="1">
      <alignment horizontal="right"/>
    </xf>
    <xf numFmtId="166" fontId="10" fillId="0" borderId="14" xfId="0" applyNumberFormat="1" applyFont="1" applyFill="1" applyBorder="1" applyProtection="1"/>
    <xf numFmtId="4" fontId="10" fillId="0" borderId="14" xfId="0" applyNumberFormat="1" applyFont="1" applyFill="1" applyBorder="1" applyProtection="1"/>
    <xf numFmtId="0" fontId="10" fillId="0" borderId="14" xfId="0" applyFont="1" applyFill="1" applyBorder="1" applyAlignment="1">
      <alignment horizontal="right"/>
    </xf>
    <xf numFmtId="166" fontId="10" fillId="0" borderId="15" xfId="0" applyNumberFormat="1" applyFont="1" applyFill="1" applyBorder="1" applyProtection="1"/>
    <xf numFmtId="0" fontId="9" fillId="4" borderId="0" xfId="0" applyFont="1" applyFill="1" applyBorder="1" applyAlignment="1">
      <alignment horizontal="center"/>
    </xf>
    <xf numFmtId="3" fontId="10" fillId="4" borderId="0" xfId="0" applyNumberFormat="1" applyFont="1" applyFill="1" applyBorder="1" applyAlignment="1" applyProtection="1">
      <alignment horizontal="center"/>
    </xf>
    <xf numFmtId="166" fontId="10" fillId="4" borderId="0" xfId="0" applyNumberFormat="1" applyFont="1" applyFill="1" applyBorder="1" applyProtection="1"/>
    <xf numFmtId="0" fontId="9" fillId="4" borderId="0" xfId="0" applyFont="1" applyFill="1" applyBorder="1"/>
    <xf numFmtId="166" fontId="9" fillId="4" borderId="2" xfId="0" applyNumberFormat="1" applyFont="1" applyFill="1" applyBorder="1" applyAlignment="1">
      <alignment horizontal="right"/>
    </xf>
    <xf numFmtId="0" fontId="9" fillId="4" borderId="0" xfId="0" applyFont="1" applyFill="1" applyBorder="1" applyAlignment="1">
      <alignment horizontal="left"/>
    </xf>
    <xf numFmtId="0" fontId="10" fillId="0" borderId="7" xfId="0" applyFont="1" applyFill="1" applyBorder="1" applyAlignment="1" applyProtection="1">
      <alignment horizontal="left"/>
    </xf>
    <xf numFmtId="166" fontId="10" fillId="0" borderId="12" xfId="0" applyNumberFormat="1" applyFont="1" applyFill="1" applyBorder="1" applyAlignment="1" applyProtection="1">
      <alignment horizontal="right"/>
    </xf>
    <xf numFmtId="0" fontId="10" fillId="0" borderId="13" xfId="0" applyFont="1" applyFill="1" applyBorder="1" applyAlignment="1">
      <alignment horizontal="right"/>
    </xf>
    <xf numFmtId="0" fontId="10" fillId="0" borderId="12" xfId="0" applyFont="1" applyFill="1" applyBorder="1" applyAlignment="1">
      <alignment horizontal="right"/>
    </xf>
    <xf numFmtId="0" fontId="10" fillId="0" borderId="12" xfId="0" applyFont="1" applyFill="1" applyBorder="1" applyAlignment="1">
      <alignment horizontal="center"/>
    </xf>
    <xf numFmtId="166" fontId="10" fillId="0" borderId="12" xfId="0" applyNumberFormat="1" applyFont="1" applyFill="1" applyBorder="1" applyProtection="1"/>
    <xf numFmtId="0" fontId="10" fillId="5" borderId="12" xfId="0" applyFont="1" applyFill="1" applyBorder="1"/>
    <xf numFmtId="4" fontId="16" fillId="0" borderId="0" xfId="0" applyNumberFormat="1" applyFont="1" applyAlignment="1">
      <alignment horizontal="right"/>
    </xf>
    <xf numFmtId="4" fontId="25" fillId="0" borderId="0" xfId="0" applyNumberFormat="1" applyFont="1" applyAlignment="1">
      <alignment horizontal="right"/>
    </xf>
    <xf numFmtId="3" fontId="5" fillId="2" borderId="0" xfId="1" applyNumberFormat="1" applyFont="1" applyFill="1" applyBorder="1" applyAlignment="1">
      <alignment horizontal="center"/>
    </xf>
    <xf numFmtId="3" fontId="5" fillId="2" borderId="10" xfId="1" applyNumberFormat="1" applyFont="1" applyFill="1" applyBorder="1" applyAlignment="1">
      <alignment horizontal="center"/>
    </xf>
    <xf numFmtId="0" fontId="9" fillId="3" borderId="9" xfId="0" applyFont="1" applyFill="1" applyBorder="1" applyAlignment="1">
      <alignment horizontal="center" vertical="top"/>
    </xf>
    <xf numFmtId="0" fontId="26" fillId="2" borderId="0" xfId="0" applyFont="1" applyFill="1" applyBorder="1"/>
    <xf numFmtId="0" fontId="26" fillId="2" borderId="0" xfId="0" applyFont="1" applyFill="1"/>
    <xf numFmtId="0" fontId="9" fillId="3" borderId="4" xfId="0" applyFont="1" applyFill="1" applyBorder="1" applyAlignment="1">
      <alignment horizontal="center" vertical="top"/>
    </xf>
    <xf numFmtId="3" fontId="26" fillId="2" borderId="0" xfId="0" applyNumberFormat="1" applyFont="1" applyFill="1"/>
    <xf numFmtId="43" fontId="26" fillId="2" borderId="0" xfId="1" applyFont="1" applyFill="1"/>
    <xf numFmtId="3" fontId="0" fillId="2" borderId="0" xfId="0" applyNumberFormat="1" applyFill="1"/>
    <xf numFmtId="0" fontId="20" fillId="0" borderId="0" xfId="0" applyFont="1" applyFill="1" applyBorder="1" applyAlignment="1">
      <alignment horizontal="right" vertical="center"/>
    </xf>
    <xf numFmtId="0" fontId="3" fillId="2" borderId="0" xfId="0" applyFont="1" applyFill="1" applyBorder="1" applyAlignment="1">
      <alignment horizontal="center"/>
    </xf>
    <xf numFmtId="0" fontId="13" fillId="2" borderId="0" xfId="0" applyFont="1" applyFill="1"/>
    <xf numFmtId="0" fontId="13" fillId="0" borderId="0" xfId="0" applyFont="1"/>
    <xf numFmtId="0" fontId="27" fillId="0" borderId="0" xfId="0" applyFont="1"/>
    <xf numFmtId="0" fontId="28" fillId="2" borderId="0" xfId="0" applyFont="1" applyFill="1"/>
    <xf numFmtId="0" fontId="27" fillId="2" borderId="0" xfId="0" applyFont="1" applyFill="1"/>
    <xf numFmtId="0" fontId="9" fillId="2" borderId="0" xfId="0" applyFont="1" applyFill="1"/>
    <xf numFmtId="43" fontId="5" fillId="2" borderId="1" xfId="1" applyFont="1" applyFill="1" applyBorder="1" applyAlignment="1">
      <alignment horizontal="center"/>
    </xf>
    <xf numFmtId="2" fontId="5" fillId="2" borderId="1" xfId="0" applyNumberFormat="1" applyFont="1" applyFill="1" applyBorder="1" applyAlignment="1">
      <alignment horizontal="center"/>
    </xf>
    <xf numFmtId="43" fontId="5" fillId="2" borderId="3" xfId="1" applyFont="1" applyFill="1" applyBorder="1" applyAlignment="1">
      <alignment horizontal="center" vertical="center"/>
    </xf>
    <xf numFmtId="2" fontId="5" fillId="2" borderId="3" xfId="0" applyNumberFormat="1" applyFont="1" applyFill="1" applyBorder="1" applyAlignment="1">
      <alignment horizontal="center" vertical="center"/>
    </xf>
    <xf numFmtId="169" fontId="5" fillId="2" borderId="1" xfId="0" applyNumberFormat="1" applyFont="1" applyFill="1" applyBorder="1" applyAlignment="1">
      <alignment horizontal="center"/>
    </xf>
    <xf numFmtId="1" fontId="5" fillId="2" borderId="3" xfId="0" applyNumberFormat="1" applyFont="1" applyFill="1" applyBorder="1" applyAlignment="1">
      <alignment horizontal="center" vertical="center"/>
    </xf>
    <xf numFmtId="0" fontId="9" fillId="2" borderId="3" xfId="0" applyFont="1" applyFill="1" applyBorder="1"/>
    <xf numFmtId="164" fontId="9" fillId="2" borderId="3" xfId="0" applyNumberFormat="1" applyFont="1" applyFill="1" applyBorder="1" applyAlignment="1">
      <alignment horizontal="center"/>
    </xf>
    <xf numFmtId="49" fontId="12" fillId="0" borderId="19" xfId="0" applyNumberFormat="1" applyFont="1" applyBorder="1" applyAlignment="1">
      <alignment horizontal="center"/>
    </xf>
    <xf numFmtId="0" fontId="12" fillId="0" borderId="20" xfId="0" applyFont="1" applyBorder="1" applyAlignment="1">
      <alignment wrapText="1"/>
    </xf>
    <xf numFmtId="0" fontId="15" fillId="2" borderId="20" xfId="0" applyFont="1" applyFill="1" applyBorder="1" applyAlignment="1">
      <alignment horizontal="center" wrapText="1"/>
    </xf>
    <xf numFmtId="0" fontId="12" fillId="0" borderId="21" xfId="0" applyFont="1" applyBorder="1" applyAlignment="1">
      <alignment horizontal="center"/>
    </xf>
    <xf numFmtId="0" fontId="12" fillId="0" borderId="22" xfId="0" applyFont="1" applyBorder="1" applyAlignment="1">
      <alignment horizontal="center"/>
    </xf>
    <xf numFmtId="49" fontId="12" fillId="0" borderId="23" xfId="0" applyNumberFormat="1" applyFont="1" applyBorder="1" applyAlignment="1">
      <alignment horizontal="center"/>
    </xf>
    <xf numFmtId="0" fontId="12" fillId="0" borderId="15" xfId="0" applyFont="1" applyBorder="1" applyAlignment="1">
      <alignment horizontal="center"/>
    </xf>
    <xf numFmtId="0" fontId="12" fillId="0" borderId="24" xfId="0" applyFont="1" applyBorder="1" applyAlignment="1">
      <alignment horizontal="center"/>
    </xf>
    <xf numFmtId="0" fontId="12" fillId="0" borderId="25" xfId="0" applyFont="1" applyBorder="1" applyAlignment="1">
      <alignment horizontal="center"/>
    </xf>
    <xf numFmtId="0" fontId="15" fillId="0" borderId="0" xfId="0" applyFont="1" applyBorder="1" applyAlignment="1">
      <alignment horizontal="center"/>
    </xf>
    <xf numFmtId="0" fontId="12" fillId="0" borderId="1" xfId="0" applyFont="1" applyBorder="1" applyAlignment="1">
      <alignment wrapText="1"/>
    </xf>
    <xf numFmtId="49" fontId="12" fillId="0" borderId="26" xfId="0" applyNumberFormat="1" applyFont="1" applyBorder="1" applyAlignment="1">
      <alignment horizontal="center"/>
    </xf>
    <xf numFmtId="0" fontId="15" fillId="2" borderId="1" xfId="0" applyFont="1" applyFill="1" applyBorder="1" applyAlignment="1">
      <alignment horizontal="center" wrapText="1"/>
    </xf>
    <xf numFmtId="0" fontId="12" fillId="0" borderId="6" xfId="0" applyFont="1" applyBorder="1" applyAlignment="1">
      <alignment horizontal="center"/>
    </xf>
    <xf numFmtId="0" fontId="12" fillId="0" borderId="27" xfId="0" applyFont="1" applyBorder="1" applyAlignment="1">
      <alignment horizontal="center"/>
    </xf>
    <xf numFmtId="49" fontId="12" fillId="0" borderId="28" xfId="0" applyNumberFormat="1" applyFont="1" applyBorder="1" applyAlignment="1">
      <alignment horizontal="center"/>
    </xf>
    <xf numFmtId="0" fontId="12" fillId="0" borderId="2" xfId="0" applyFont="1" applyBorder="1" applyAlignment="1">
      <alignment wrapText="1"/>
    </xf>
    <xf numFmtId="0" fontId="12" fillId="0" borderId="7" xfId="0" applyFont="1" applyBorder="1" applyAlignment="1">
      <alignment horizontal="center"/>
    </xf>
    <xf numFmtId="0" fontId="12" fillId="0" borderId="2" xfId="0" applyFont="1" applyBorder="1" applyAlignment="1">
      <alignment horizontal="center"/>
    </xf>
    <xf numFmtId="0" fontId="12" fillId="0" borderId="29" xfId="0" applyFont="1" applyBorder="1" applyAlignment="1">
      <alignment horizontal="center"/>
    </xf>
    <xf numFmtId="49" fontId="12" fillId="0" borderId="30" xfId="0" applyNumberFormat="1" applyFont="1" applyBorder="1" applyAlignment="1">
      <alignment horizontal="center"/>
    </xf>
    <xf numFmtId="0" fontId="12" fillId="0" borderId="3" xfId="0" applyFont="1" applyBorder="1" applyAlignment="1">
      <alignment wrapText="1"/>
    </xf>
    <xf numFmtId="0" fontId="12" fillId="0" borderId="3" xfId="0" applyFont="1" applyBorder="1" applyAlignment="1">
      <alignment horizontal="center"/>
    </xf>
    <xf numFmtId="0" fontId="12" fillId="0" borderId="31" xfId="0" applyFont="1" applyBorder="1" applyAlignment="1">
      <alignment horizontal="center"/>
    </xf>
    <xf numFmtId="0" fontId="29" fillId="0" borderId="0" xfId="0" applyFont="1"/>
    <xf numFmtId="0" fontId="10" fillId="2" borderId="0" xfId="0" applyFont="1" applyFill="1" applyBorder="1" applyAlignment="1">
      <alignment horizontal="center"/>
    </xf>
    <xf numFmtId="166" fontId="10" fillId="2" borderId="2" xfId="0" applyNumberFormat="1" applyFont="1" applyFill="1" applyBorder="1" applyAlignment="1" applyProtection="1">
      <alignment horizontal="center"/>
    </xf>
    <xf numFmtId="4" fontId="10" fillId="2" borderId="2" xfId="0" applyNumberFormat="1" applyFont="1" applyFill="1" applyBorder="1" applyAlignment="1" applyProtection="1">
      <alignment horizontal="center"/>
    </xf>
    <xf numFmtId="0" fontId="9" fillId="2" borderId="0" xfId="0" applyFont="1" applyFill="1" applyBorder="1" applyAlignment="1">
      <alignment horizontal="center"/>
    </xf>
    <xf numFmtId="0" fontId="9" fillId="2" borderId="0" xfId="0" applyFont="1" applyFill="1" applyBorder="1"/>
    <xf numFmtId="166" fontId="22" fillId="0" borderId="0" xfId="0" applyNumberFormat="1" applyFont="1" applyFill="1" applyBorder="1" applyAlignment="1" applyProtection="1">
      <alignment horizontal="right"/>
    </xf>
    <xf numFmtId="0" fontId="10" fillId="6" borderId="1" xfId="0" applyFont="1" applyFill="1" applyBorder="1" applyAlignment="1" applyProtection="1">
      <alignment horizontal="center"/>
    </xf>
    <xf numFmtId="0" fontId="10" fillId="6" borderId="5" xfId="0" applyFont="1" applyFill="1" applyBorder="1" applyAlignment="1" applyProtection="1">
      <alignment horizontal="center" wrapText="1"/>
    </xf>
    <xf numFmtId="0" fontId="10" fillId="6" borderId="5" xfId="0" applyFont="1" applyFill="1" applyBorder="1" applyAlignment="1" applyProtection="1">
      <alignment horizontal="center"/>
    </xf>
    <xf numFmtId="0" fontId="10" fillId="6" borderId="4" xfId="0" applyFont="1" applyFill="1" applyBorder="1" applyAlignment="1" applyProtection="1">
      <alignment horizontal="centerContinuous"/>
    </xf>
    <xf numFmtId="0" fontId="10" fillId="6" borderId="14" xfId="0" applyFont="1" applyFill="1" applyBorder="1" applyAlignment="1" applyProtection="1">
      <alignment horizontal="centerContinuous"/>
    </xf>
    <xf numFmtId="166" fontId="10" fillId="6" borderId="1" xfId="0" applyNumberFormat="1" applyFont="1" applyFill="1" applyBorder="1" applyAlignment="1" applyProtection="1">
      <alignment horizontal="center"/>
    </xf>
    <xf numFmtId="166" fontId="10" fillId="6" borderId="6" xfId="0" applyNumberFormat="1" applyFont="1" applyFill="1" applyBorder="1" applyAlignment="1" applyProtection="1">
      <alignment horizontal="center"/>
    </xf>
    <xf numFmtId="4" fontId="10" fillId="6" borderId="1" xfId="0" applyNumberFormat="1" applyFont="1" applyFill="1" applyBorder="1" applyAlignment="1" applyProtection="1">
      <alignment horizontal="center"/>
    </xf>
    <xf numFmtId="0" fontId="10" fillId="6" borderId="13" xfId="0" applyFont="1" applyFill="1" applyBorder="1" applyAlignment="1" applyProtection="1">
      <alignment horizontal="centerContinuous"/>
    </xf>
    <xf numFmtId="0" fontId="10" fillId="6" borderId="15" xfId="0" applyFont="1" applyFill="1" applyBorder="1" applyAlignment="1" applyProtection="1">
      <alignment horizontal="centerContinuous"/>
    </xf>
    <xf numFmtId="0" fontId="10" fillId="6" borderId="6" xfId="0" applyFont="1" applyFill="1" applyBorder="1" applyAlignment="1" applyProtection="1">
      <alignment horizontal="center" vertical="center" wrapText="1"/>
    </xf>
    <xf numFmtId="0" fontId="10" fillId="6" borderId="6" xfId="0" applyFont="1" applyFill="1" applyBorder="1" applyAlignment="1" applyProtection="1">
      <alignment horizontal="centerContinuous"/>
    </xf>
    <xf numFmtId="0" fontId="10" fillId="6" borderId="2" xfId="0" applyFont="1" applyFill="1" applyBorder="1" applyAlignment="1" applyProtection="1">
      <alignment horizontal="center"/>
    </xf>
    <xf numFmtId="0" fontId="10" fillId="6" borderId="0" xfId="0" applyFont="1" applyFill="1" applyBorder="1" applyAlignment="1">
      <alignment horizontal="center"/>
    </xf>
    <xf numFmtId="0" fontId="10" fillId="6" borderId="2" xfId="0" applyFont="1" applyFill="1" applyBorder="1" applyAlignment="1">
      <alignment horizontal="center"/>
    </xf>
    <xf numFmtId="0" fontId="10" fillId="6" borderId="1" xfId="0" applyFont="1" applyFill="1" applyBorder="1" applyAlignment="1">
      <alignment horizontal="center"/>
    </xf>
    <xf numFmtId="166" fontId="10" fillId="6" borderId="2" xfId="0" applyNumberFormat="1" applyFont="1" applyFill="1" applyBorder="1" applyAlignment="1" applyProtection="1">
      <alignment horizontal="center"/>
    </xf>
    <xf numFmtId="166" fontId="10" fillId="6" borderId="8" xfId="0" applyNumberFormat="1" applyFont="1" applyFill="1" applyBorder="1" applyAlignment="1" applyProtection="1">
      <alignment horizontal="center"/>
    </xf>
    <xf numFmtId="4" fontId="10" fillId="6" borderId="2" xfId="0" applyNumberFormat="1" applyFont="1" applyFill="1" applyBorder="1" applyAlignment="1">
      <alignment horizontal="center"/>
    </xf>
    <xf numFmtId="0" fontId="10" fillId="6" borderId="4" xfId="0" applyFont="1" applyFill="1" applyBorder="1" applyAlignment="1" applyProtection="1">
      <alignment horizontal="center"/>
    </xf>
    <xf numFmtId="0" fontId="10" fillId="6" borderId="8" xfId="0" applyFont="1" applyFill="1" applyBorder="1" applyAlignment="1" applyProtection="1">
      <alignment horizontal="center" vertical="center" wrapText="1"/>
    </xf>
    <xf numFmtId="0" fontId="10" fillId="6" borderId="9" xfId="0" applyFont="1" applyFill="1" applyBorder="1" applyAlignment="1" applyProtection="1">
      <alignment horizontal="centerContinuous"/>
    </xf>
    <xf numFmtId="0" fontId="10" fillId="6" borderId="11" xfId="0" applyFont="1" applyFill="1" applyBorder="1" applyAlignment="1" applyProtection="1">
      <alignment horizontal="centerContinuous"/>
    </xf>
    <xf numFmtId="0" fontId="9" fillId="6" borderId="2" xfId="0" applyFont="1" applyFill="1" applyBorder="1" applyAlignment="1">
      <alignment horizontal="center" wrapText="1"/>
    </xf>
    <xf numFmtId="0" fontId="10" fillId="6" borderId="0" xfId="0" applyFont="1" applyFill="1" applyBorder="1" applyAlignment="1" applyProtection="1">
      <alignment horizontal="center"/>
    </xf>
    <xf numFmtId="166" fontId="10" fillId="6" borderId="8" xfId="0" applyNumberFormat="1" applyFont="1" applyFill="1" applyBorder="1" applyAlignment="1" applyProtection="1">
      <alignment horizontal="center" wrapText="1"/>
    </xf>
    <xf numFmtId="0" fontId="10" fillId="6" borderId="7" xfId="0" applyFont="1" applyFill="1" applyBorder="1" applyAlignment="1" applyProtection="1">
      <alignment horizontal="center" wrapText="1"/>
    </xf>
    <xf numFmtId="0" fontId="10" fillId="6" borderId="0" xfId="0" applyFont="1" applyFill="1" applyBorder="1" applyAlignment="1">
      <alignment horizontal="center" vertical="center" wrapText="1"/>
    </xf>
    <xf numFmtId="0" fontId="9" fillId="6" borderId="6" xfId="0" applyFont="1" applyFill="1" applyBorder="1" applyAlignment="1">
      <alignment horizontal="center"/>
    </xf>
    <xf numFmtId="0" fontId="10" fillId="6" borderId="8" xfId="0" applyFont="1" applyFill="1" applyBorder="1" applyAlignment="1" applyProtection="1">
      <alignment horizontal="center"/>
    </xf>
    <xf numFmtId="0" fontId="9" fillId="6" borderId="0" xfId="0" applyFont="1" applyFill="1" applyAlignment="1">
      <alignment horizontal="center"/>
    </xf>
    <xf numFmtId="166" fontId="10" fillId="6" borderId="2" xfId="0" applyNumberFormat="1" applyFont="1" applyFill="1" applyBorder="1" applyAlignment="1" applyProtection="1">
      <alignment horizontal="center" wrapText="1"/>
    </xf>
    <xf numFmtId="0" fontId="10" fillId="6" borderId="7" xfId="0" applyFont="1" applyFill="1" applyBorder="1" applyAlignment="1" applyProtection="1">
      <alignment horizontal="center"/>
    </xf>
    <xf numFmtId="0" fontId="9" fillId="6" borderId="0" xfId="0" applyFont="1" applyFill="1" applyBorder="1" applyAlignment="1">
      <alignment horizontal="center"/>
    </xf>
    <xf numFmtId="0" fontId="9" fillId="6" borderId="2" xfId="0" applyFont="1" applyFill="1" applyBorder="1" applyAlignment="1">
      <alignment horizontal="center"/>
    </xf>
    <xf numFmtId="4" fontId="10" fillId="6" borderId="2" xfId="0" applyNumberFormat="1" applyFont="1" applyFill="1" applyBorder="1" applyAlignment="1" applyProtection="1">
      <alignment horizontal="center"/>
    </xf>
    <xf numFmtId="0" fontId="10" fillId="6" borderId="8" xfId="0" applyFont="1" applyFill="1" applyBorder="1" applyAlignment="1">
      <alignment horizontal="center"/>
    </xf>
    <xf numFmtId="0" fontId="10" fillId="6" borderId="3" xfId="0" applyFont="1" applyFill="1" applyBorder="1" applyAlignment="1">
      <alignment horizontal="center"/>
    </xf>
    <xf numFmtId="0" fontId="10" fillId="6" borderId="10" xfId="0" applyFont="1" applyFill="1" applyBorder="1" applyAlignment="1">
      <alignment horizontal="center"/>
    </xf>
    <xf numFmtId="0" fontId="9" fillId="6" borderId="10" xfId="0" applyFont="1" applyFill="1" applyBorder="1" applyAlignment="1">
      <alignment horizontal="center"/>
    </xf>
    <xf numFmtId="0" fontId="9" fillId="6" borderId="3" xfId="0" applyFont="1" applyFill="1" applyBorder="1" applyAlignment="1">
      <alignment horizontal="center"/>
    </xf>
    <xf numFmtId="0" fontId="10" fillId="6" borderId="3" xfId="0" applyFont="1" applyFill="1" applyBorder="1" applyAlignment="1" applyProtection="1">
      <alignment horizontal="center"/>
    </xf>
    <xf numFmtId="166" fontId="10" fillId="6" borderId="3" xfId="0" applyNumberFormat="1" applyFont="1" applyFill="1" applyBorder="1" applyAlignment="1" applyProtection="1">
      <alignment horizontal="center"/>
    </xf>
    <xf numFmtId="166" fontId="10" fillId="6" borderId="11" xfId="0" applyNumberFormat="1" applyFont="1" applyFill="1" applyBorder="1" applyAlignment="1" applyProtection="1">
      <alignment horizontal="center"/>
    </xf>
    <xf numFmtId="4" fontId="10" fillId="6" borderId="3" xfId="0" applyNumberFormat="1" applyFont="1" applyFill="1" applyBorder="1" applyAlignment="1" applyProtection="1">
      <alignment horizontal="center"/>
    </xf>
    <xf numFmtId="0" fontId="10" fillId="6" borderId="9" xfId="0" applyFont="1" applyFill="1" applyBorder="1" applyAlignment="1" applyProtection="1">
      <alignment horizontal="center"/>
    </xf>
    <xf numFmtId="0" fontId="10" fillId="6" borderId="10" xfId="0" applyFont="1" applyFill="1" applyBorder="1" applyAlignment="1" applyProtection="1">
      <alignment horizontal="center"/>
    </xf>
    <xf numFmtId="0" fontId="10" fillId="6" borderId="10" xfId="0" applyFont="1" applyFill="1" applyBorder="1" applyAlignment="1">
      <alignment horizontal="center" vertical="center" wrapText="1"/>
    </xf>
    <xf numFmtId="0" fontId="10" fillId="6" borderId="11" xfId="0" applyFont="1" applyFill="1" applyBorder="1" applyAlignment="1">
      <alignment horizontal="center"/>
    </xf>
    <xf numFmtId="0" fontId="10" fillId="6" borderId="11" xfId="0" applyFont="1" applyFill="1" applyBorder="1" applyAlignment="1" applyProtection="1">
      <alignment horizontal="center"/>
    </xf>
    <xf numFmtId="0" fontId="5" fillId="0" borderId="0" xfId="0" applyFont="1"/>
    <xf numFmtId="0" fontId="3" fillId="0" borderId="0" xfId="0" applyFont="1" applyAlignment="1">
      <alignment horizontal="left"/>
    </xf>
    <xf numFmtId="0" fontId="4" fillId="0" borderId="0" xfId="0" applyFont="1" applyAlignment="1">
      <alignment horizontal="left"/>
    </xf>
    <xf numFmtId="2" fontId="4" fillId="0" borderId="0" xfId="1" applyNumberFormat="1" applyFont="1" applyBorder="1" applyAlignment="1">
      <alignment horizontal="left" indent="1"/>
    </xf>
    <xf numFmtId="0" fontId="4" fillId="0" borderId="0" xfId="0" applyFont="1" applyBorder="1" applyAlignment="1">
      <alignment horizontal="center"/>
    </xf>
    <xf numFmtId="2" fontId="4" fillId="0" borderId="0" xfId="1" applyNumberFormat="1" applyFont="1" applyBorder="1"/>
    <xf numFmtId="165" fontId="4" fillId="0" borderId="0" xfId="1" applyNumberFormat="1" applyFont="1" applyBorder="1"/>
    <xf numFmtId="17" fontId="4" fillId="0" borderId="0" xfId="0" applyNumberFormat="1" applyFont="1" applyBorder="1" applyAlignment="1">
      <alignment horizontal="center"/>
    </xf>
    <xf numFmtId="0" fontId="3" fillId="0" borderId="0" xfId="0" applyFont="1" applyBorder="1" applyAlignment="1">
      <alignment horizontal="center"/>
    </xf>
    <xf numFmtId="0" fontId="12" fillId="0" borderId="12" xfId="0" applyFont="1" applyBorder="1" applyAlignment="1">
      <alignment horizontal="center" vertical="center" wrapText="1"/>
    </xf>
    <xf numFmtId="4" fontId="12" fillId="0" borderId="12" xfId="0" applyNumberFormat="1" applyFont="1" applyBorder="1" applyAlignment="1">
      <alignment horizontal="right" vertical="center"/>
    </xf>
    <xf numFmtId="10" fontId="12" fillId="0" borderId="12" xfId="0" applyNumberFormat="1" applyFont="1" applyBorder="1" applyAlignment="1">
      <alignment horizontal="center" vertical="center" wrapText="1"/>
    </xf>
    <xf numFmtId="0" fontId="20" fillId="0" borderId="14" xfId="0" applyFont="1" applyBorder="1" applyAlignment="1">
      <alignment horizontal="left" vertical="center"/>
    </xf>
    <xf numFmtId="0" fontId="20" fillId="0" borderId="15" xfId="0" applyFont="1" applyBorder="1" applyAlignment="1">
      <alignment horizontal="left" vertical="center"/>
    </xf>
    <xf numFmtId="0" fontId="20" fillId="0" borderId="12" xfId="0" applyFont="1" applyBorder="1" applyAlignment="1">
      <alignment horizontal="center" vertical="center"/>
    </xf>
    <xf numFmtId="0" fontId="12" fillId="0" borderId="12" xfId="0" applyFont="1" applyBorder="1" applyAlignment="1">
      <alignment horizontal="left" vertical="center" wrapText="1"/>
    </xf>
    <xf numFmtId="0" fontId="20" fillId="0" borderId="13" xfId="0" applyFont="1" applyBorder="1" applyAlignment="1">
      <alignment vertical="center"/>
    </xf>
    <xf numFmtId="0" fontId="3" fillId="2" borderId="0" xfId="0" applyFont="1" applyFill="1" applyAlignment="1">
      <alignment horizontal="center"/>
    </xf>
    <xf numFmtId="0" fontId="10" fillId="6" borderId="6" xfId="0" applyFont="1" applyFill="1" applyBorder="1" applyAlignment="1" applyProtection="1">
      <alignment horizontal="center"/>
    </xf>
    <xf numFmtId="0" fontId="10" fillId="6" borderId="5" xfId="0" applyFont="1" applyFill="1" applyBorder="1" applyAlignment="1" applyProtection="1">
      <alignment horizontal="centerContinuous"/>
    </xf>
    <xf numFmtId="0" fontId="19" fillId="6" borderId="14" xfId="0" applyFont="1" applyFill="1" applyBorder="1" applyAlignment="1" applyProtection="1">
      <alignment horizontal="centerContinuous"/>
    </xf>
    <xf numFmtId="0" fontId="10" fillId="6" borderId="1" xfId="0" applyFont="1" applyFill="1" applyBorder="1" applyAlignment="1" applyProtection="1">
      <alignment horizontal="center" vertical="center"/>
    </xf>
    <xf numFmtId="0" fontId="9" fillId="6" borderId="0" xfId="0" applyFont="1" applyFill="1"/>
    <xf numFmtId="0" fontId="10" fillId="6" borderId="4" xfId="0" applyFont="1" applyFill="1" applyBorder="1" applyAlignment="1">
      <alignment horizontal="center"/>
    </xf>
    <xf numFmtId="0" fontId="10" fillId="6" borderId="1" xfId="0" applyFont="1" applyFill="1" applyBorder="1" applyAlignment="1" applyProtection="1">
      <alignment horizontal="center" wrapText="1"/>
    </xf>
    <xf numFmtId="0" fontId="10" fillId="6" borderId="0" xfId="0" applyFont="1" applyFill="1" applyBorder="1" applyAlignment="1" applyProtection="1">
      <alignment horizontal="center" wrapText="1"/>
    </xf>
    <xf numFmtId="0" fontId="10" fillId="6" borderId="2" xfId="0" applyFont="1" applyFill="1" applyBorder="1" applyAlignment="1" applyProtection="1">
      <alignment horizontal="center" wrapText="1"/>
    </xf>
    <xf numFmtId="0" fontId="9" fillId="6" borderId="2" xfId="0" applyFont="1" applyFill="1" applyBorder="1" applyAlignment="1">
      <alignment horizontal="center" vertical="center"/>
    </xf>
    <xf numFmtId="0" fontId="10" fillId="6" borderId="0" xfId="0" applyFont="1" applyFill="1" applyBorder="1" applyAlignment="1">
      <alignment horizontal="center" vertical="center"/>
    </xf>
    <xf numFmtId="0" fontId="10" fillId="6" borderId="2" xfId="0" applyFont="1" applyFill="1" applyBorder="1" applyAlignment="1" applyProtection="1">
      <alignment horizontal="center" vertical="center"/>
    </xf>
    <xf numFmtId="0" fontId="9" fillId="6" borderId="7" xfId="0" applyFont="1" applyFill="1" applyBorder="1" applyAlignment="1">
      <alignment horizontal="center"/>
    </xf>
    <xf numFmtId="0" fontId="19" fillId="6" borderId="2" xfId="0" applyFont="1" applyFill="1" applyBorder="1" applyAlignment="1" applyProtection="1">
      <alignment horizontal="center" wrapText="1"/>
    </xf>
    <xf numFmtId="0" fontId="9" fillId="6" borderId="8" xfId="0" applyFont="1" applyFill="1" applyBorder="1" applyAlignment="1">
      <alignment horizontal="center" wrapText="1"/>
    </xf>
    <xf numFmtId="0" fontId="10" fillId="6" borderId="2" xfId="0" applyFont="1" applyFill="1" applyBorder="1" applyAlignment="1" applyProtection="1">
      <alignment horizontal="center" vertical="top"/>
    </xf>
    <xf numFmtId="0" fontId="19" fillId="6" borderId="2" xfId="0" applyFont="1" applyFill="1" applyBorder="1" applyAlignment="1" applyProtection="1">
      <alignment horizontal="center"/>
    </xf>
    <xf numFmtId="0" fontId="9" fillId="2" borderId="0" xfId="0" applyFont="1" applyFill="1" applyAlignment="1" applyProtection="1">
      <alignment horizontal="left"/>
    </xf>
    <xf numFmtId="0" fontId="9" fillId="2" borderId="0" xfId="0" applyFont="1" applyFill="1" applyAlignment="1">
      <alignment horizontal="center"/>
    </xf>
    <xf numFmtId="0" fontId="9" fillId="2" borderId="0" xfId="0" applyFont="1" applyFill="1" applyAlignment="1">
      <alignment horizontal="right"/>
    </xf>
    <xf numFmtId="4" fontId="9" fillId="2" borderId="0" xfId="0" applyNumberFormat="1" applyFont="1" applyFill="1"/>
    <xf numFmtId="0" fontId="9" fillId="2" borderId="0" xfId="0" applyFont="1" applyFill="1" applyAlignment="1">
      <alignment horizontal="left"/>
    </xf>
    <xf numFmtId="0" fontId="3" fillId="2" borderId="0" xfId="0" applyFont="1" applyFill="1" applyAlignment="1" applyProtection="1">
      <alignment horizontal="center"/>
    </xf>
    <xf numFmtId="14" fontId="18" fillId="2" borderId="0" xfId="0" applyNumberFormat="1" applyFont="1" applyFill="1" applyBorder="1" applyAlignment="1" applyProtection="1">
      <alignment horizontal="center"/>
    </xf>
    <xf numFmtId="3" fontId="18" fillId="2" borderId="0" xfId="0" applyNumberFormat="1" applyFont="1" applyFill="1" applyBorder="1" applyAlignment="1" applyProtection="1">
      <alignment horizontal="center"/>
    </xf>
    <xf numFmtId="166" fontId="18" fillId="2" borderId="0" xfId="0" applyNumberFormat="1" applyFont="1" applyFill="1" applyBorder="1" applyProtection="1"/>
    <xf numFmtId="166" fontId="18" fillId="2" borderId="0" xfId="0" applyNumberFormat="1" applyFont="1" applyFill="1" applyBorder="1" applyAlignment="1" applyProtection="1">
      <alignment horizontal="right"/>
    </xf>
    <xf numFmtId="4" fontId="18" fillId="2" borderId="0" xfId="0" applyNumberFormat="1" applyFont="1" applyFill="1" applyBorder="1" applyProtection="1"/>
    <xf numFmtId="0" fontId="3" fillId="2" borderId="0" xfId="0" applyFont="1" applyFill="1" applyAlignment="1" applyProtection="1">
      <alignment horizontal="centerContinuous"/>
    </xf>
    <xf numFmtId="0" fontId="18" fillId="2" borderId="0" xfId="0" applyFont="1" applyFill="1" applyBorder="1" applyAlignment="1" applyProtection="1">
      <alignment horizontal="right"/>
    </xf>
    <xf numFmtId="0" fontId="18" fillId="2" borderId="0" xfId="0" applyFont="1" applyFill="1" applyAlignment="1" applyProtection="1">
      <alignment horizontal="left"/>
    </xf>
    <xf numFmtId="0" fontId="18" fillId="2" borderId="0" xfId="0" applyFont="1" applyFill="1" applyAlignment="1">
      <alignment horizontal="center"/>
    </xf>
    <xf numFmtId="166" fontId="3" fillId="2" borderId="0" xfId="0" applyNumberFormat="1" applyFont="1" applyFill="1" applyAlignment="1">
      <alignment horizontal="right"/>
    </xf>
    <xf numFmtId="166" fontId="3" fillId="2" borderId="0" xfId="0" applyNumberFormat="1" applyFont="1" applyFill="1"/>
    <xf numFmtId="166" fontId="18" fillId="2" borderId="0" xfId="0" applyNumberFormat="1" applyFont="1" applyFill="1" applyProtection="1"/>
    <xf numFmtId="4" fontId="18" fillId="2" borderId="0" xfId="0" applyNumberFormat="1" applyFont="1" applyFill="1" applyProtection="1"/>
    <xf numFmtId="0" fontId="18" fillId="2" borderId="0" xfId="0" applyFont="1" applyFill="1" applyAlignment="1">
      <alignment horizontal="right"/>
    </xf>
    <xf numFmtId="166" fontId="10" fillId="2" borderId="0" xfId="0" applyNumberFormat="1" applyFont="1" applyFill="1" applyBorder="1" applyAlignment="1" applyProtection="1">
      <alignment horizontal="right"/>
    </xf>
    <xf numFmtId="0" fontId="10" fillId="2" borderId="0" xfId="0" applyFont="1" applyFill="1" applyBorder="1" applyAlignment="1">
      <alignment horizontal="right"/>
    </xf>
    <xf numFmtId="10" fontId="10" fillId="2" borderId="0" xfId="0" applyNumberFormat="1" applyFont="1" applyFill="1" applyBorder="1" applyAlignment="1">
      <alignment horizontal="center"/>
    </xf>
    <xf numFmtId="166" fontId="10" fillId="2" borderId="0" xfId="0" applyNumberFormat="1" applyFont="1" applyFill="1" applyBorder="1" applyProtection="1"/>
    <xf numFmtId="2" fontId="9" fillId="2" borderId="0" xfId="0" applyNumberFormat="1" applyFont="1" applyFill="1"/>
    <xf numFmtId="0" fontId="20" fillId="2" borderId="0" xfId="0" applyFont="1" applyFill="1"/>
    <xf numFmtId="0" fontId="22" fillId="2" borderId="0" xfId="0" applyFont="1" applyFill="1" applyBorder="1" applyAlignment="1" applyProtection="1">
      <alignment horizontal="left"/>
    </xf>
    <xf numFmtId="0" fontId="22" fillId="2" borderId="0" xfId="0" applyFont="1" applyFill="1" applyBorder="1" applyAlignment="1">
      <alignment horizontal="center"/>
    </xf>
    <xf numFmtId="166" fontId="22" fillId="2" borderId="0" xfId="0" applyNumberFormat="1" applyFont="1" applyFill="1" applyBorder="1" applyAlignment="1" applyProtection="1">
      <alignment horizontal="right"/>
    </xf>
    <xf numFmtId="0" fontId="22" fillId="2" borderId="0" xfId="0" applyFont="1" applyFill="1" applyBorder="1" applyAlignment="1">
      <alignment horizontal="right"/>
    </xf>
    <xf numFmtId="10" fontId="22" fillId="2" borderId="0" xfId="0" applyNumberFormat="1" applyFont="1" applyFill="1" applyBorder="1" applyAlignment="1">
      <alignment horizontal="center"/>
    </xf>
    <xf numFmtId="166" fontId="22" fillId="2" borderId="0" xfId="0" applyNumberFormat="1" applyFont="1" applyFill="1" applyBorder="1" applyProtection="1"/>
    <xf numFmtId="0" fontId="16" fillId="2" borderId="0" xfId="0" applyFont="1" applyFill="1" applyAlignment="1">
      <alignment horizontal="left"/>
    </xf>
    <xf numFmtId="0" fontId="16" fillId="2" borderId="0" xfId="0" applyFont="1" applyFill="1" applyAlignment="1">
      <alignment horizontal="center"/>
    </xf>
    <xf numFmtId="0" fontId="16" fillId="2" borderId="0" xfId="0" applyFont="1" applyFill="1" applyAlignment="1">
      <alignment horizontal="right"/>
    </xf>
    <xf numFmtId="0" fontId="16" fillId="2" borderId="0" xfId="0" applyFont="1" applyFill="1"/>
    <xf numFmtId="4" fontId="16" fillId="2" borderId="0" xfId="0" applyNumberFormat="1" applyFont="1" applyFill="1"/>
    <xf numFmtId="0" fontId="17" fillId="2" borderId="0" xfId="0" applyFont="1" applyFill="1" applyAlignment="1" applyProtection="1">
      <alignment horizontal="centerContinuous"/>
    </xf>
    <xf numFmtId="0" fontId="16" fillId="2" borderId="0" xfId="0" applyFont="1" applyFill="1" applyAlignment="1" applyProtection="1">
      <alignment horizontal="centerContinuous"/>
    </xf>
    <xf numFmtId="4" fontId="18" fillId="2" borderId="10" xfId="0" applyNumberFormat="1" applyFont="1" applyFill="1" applyBorder="1" applyProtection="1"/>
    <xf numFmtId="0" fontId="9" fillId="2" borderId="2" xfId="0" applyFont="1" applyFill="1" applyBorder="1" applyAlignment="1">
      <alignment horizontal="right"/>
    </xf>
    <xf numFmtId="14" fontId="10" fillId="2" borderId="2" xfId="0" applyNumberFormat="1" applyFont="1" applyFill="1" applyBorder="1" applyAlignment="1" applyProtection="1">
      <alignment horizontal="center"/>
    </xf>
    <xf numFmtId="3" fontId="10" fillId="2" borderId="2" xfId="0" applyNumberFormat="1" applyFont="1" applyFill="1" applyBorder="1" applyAlignment="1" applyProtection="1">
      <alignment horizontal="center"/>
    </xf>
    <xf numFmtId="166" fontId="10" fillId="2" borderId="2" xfId="0" applyNumberFormat="1" applyFont="1" applyFill="1" applyBorder="1" applyProtection="1"/>
    <xf numFmtId="166" fontId="10" fillId="2" borderId="2" xfId="0" applyNumberFormat="1" applyFont="1" applyFill="1" applyBorder="1" applyAlignment="1" applyProtection="1">
      <alignment horizontal="right"/>
    </xf>
    <xf numFmtId="166" fontId="10" fillId="2" borderId="2" xfId="0" applyNumberFormat="1" applyFont="1" applyFill="1" applyBorder="1" applyAlignment="1" applyProtection="1"/>
    <xf numFmtId="10" fontId="10" fillId="2" borderId="2" xfId="0" applyNumberFormat="1" applyFont="1" applyFill="1" applyBorder="1" applyAlignment="1" applyProtection="1">
      <alignment horizontal="center"/>
    </xf>
    <xf numFmtId="14" fontId="10" fillId="2" borderId="3" xfId="0" applyNumberFormat="1" applyFont="1" applyFill="1" applyBorder="1" applyAlignment="1" applyProtection="1">
      <alignment horizontal="center"/>
    </xf>
    <xf numFmtId="3" fontId="10" fillId="2" borderId="3" xfId="0" applyNumberFormat="1" applyFont="1" applyFill="1" applyBorder="1" applyAlignment="1" applyProtection="1">
      <alignment horizontal="center"/>
    </xf>
    <xf numFmtId="166" fontId="10" fillId="2" borderId="3" xfId="0" applyNumberFormat="1" applyFont="1" applyFill="1" applyBorder="1" applyAlignment="1" applyProtection="1">
      <alignment horizontal="right"/>
    </xf>
    <xf numFmtId="166" fontId="10" fillId="2" borderId="3" xfId="0" applyNumberFormat="1" applyFont="1" applyFill="1" applyBorder="1" applyProtection="1"/>
    <xf numFmtId="10" fontId="10" fillId="2" borderId="3" xfId="0" applyNumberFormat="1" applyFont="1" applyFill="1" applyBorder="1" applyAlignment="1" applyProtection="1">
      <alignment horizontal="center"/>
    </xf>
    <xf numFmtId="0" fontId="10" fillId="2" borderId="2" xfId="0" applyFont="1" applyFill="1" applyBorder="1" applyAlignment="1" applyProtection="1">
      <alignment horizontal="right"/>
    </xf>
    <xf numFmtId="14" fontId="10" fillId="2" borderId="0" xfId="0" applyNumberFormat="1" applyFont="1" applyFill="1" applyBorder="1" applyAlignment="1" applyProtection="1">
      <alignment horizontal="center"/>
    </xf>
    <xf numFmtId="3" fontId="10" fillId="2" borderId="7" xfId="0" applyNumberFormat="1" applyFont="1" applyFill="1" applyBorder="1" applyAlignment="1" applyProtection="1">
      <alignment horizontal="center"/>
    </xf>
    <xf numFmtId="166" fontId="10" fillId="2" borderId="8" xfId="0" applyNumberFormat="1" applyFont="1" applyFill="1" applyBorder="1" applyProtection="1"/>
    <xf numFmtId="4" fontId="10" fillId="2" borderId="2" xfId="0" applyNumberFormat="1" applyFont="1" applyFill="1" applyBorder="1" applyProtection="1"/>
    <xf numFmtId="10" fontId="10" fillId="2" borderId="8" xfId="0" applyNumberFormat="1" applyFont="1" applyFill="1" applyBorder="1" applyAlignment="1" applyProtection="1">
      <alignment horizontal="center"/>
    </xf>
    <xf numFmtId="167" fontId="10" fillId="2" borderId="0" xfId="2" applyNumberFormat="1" applyFont="1" applyFill="1" applyBorder="1" applyAlignment="1" applyProtection="1">
      <alignment horizontal="center"/>
    </xf>
    <xf numFmtId="10" fontId="10" fillId="2" borderId="0" xfId="0" applyNumberFormat="1" applyFont="1" applyFill="1" applyBorder="1" applyAlignment="1" applyProtection="1">
      <alignment horizontal="center"/>
    </xf>
    <xf numFmtId="14" fontId="10" fillId="2" borderId="7" xfId="0" applyNumberFormat="1" applyFont="1" applyFill="1" applyBorder="1" applyAlignment="1" applyProtection="1">
      <alignment horizontal="center"/>
    </xf>
    <xf numFmtId="166" fontId="10" fillId="2" borderId="7" xfId="0" applyNumberFormat="1" applyFont="1" applyFill="1" applyBorder="1" applyAlignment="1" applyProtection="1">
      <alignment horizontal="right"/>
    </xf>
    <xf numFmtId="166" fontId="10" fillId="2" borderId="7" xfId="0" applyNumberFormat="1" applyFont="1" applyFill="1" applyBorder="1" applyProtection="1"/>
    <xf numFmtId="0" fontId="9" fillId="2" borderId="7" xfId="0" applyFont="1" applyFill="1" applyBorder="1" applyAlignment="1">
      <alignment horizontal="right"/>
    </xf>
    <xf numFmtId="0" fontId="9" fillId="2" borderId="9" xfId="0" applyFont="1" applyFill="1" applyBorder="1" applyAlignment="1">
      <alignment horizontal="right"/>
    </xf>
    <xf numFmtId="167" fontId="10" fillId="2" borderId="10" xfId="2" applyNumberFormat="1" applyFont="1" applyFill="1" applyBorder="1" applyAlignment="1" applyProtection="1">
      <alignment horizontal="center"/>
    </xf>
    <xf numFmtId="10" fontId="10" fillId="2" borderId="2" xfId="2" applyNumberFormat="1" applyFont="1" applyFill="1" applyBorder="1" applyAlignment="1" applyProtection="1">
      <alignment horizontal="center"/>
    </xf>
    <xf numFmtId="10" fontId="10" fillId="2" borderId="3" xfId="2" applyNumberFormat="1" applyFont="1" applyFill="1" applyBorder="1" applyAlignment="1" applyProtection="1">
      <alignment horizontal="center"/>
    </xf>
    <xf numFmtId="14" fontId="23" fillId="2" borderId="0" xfId="0" applyNumberFormat="1" applyFont="1" applyFill="1" applyBorder="1" applyAlignment="1" applyProtection="1">
      <alignment horizontal="center"/>
    </xf>
    <xf numFmtId="14" fontId="23" fillId="2" borderId="2" xfId="0" applyNumberFormat="1" applyFont="1" applyFill="1" applyBorder="1" applyAlignment="1" applyProtection="1">
      <alignment horizontal="center"/>
    </xf>
    <xf numFmtId="3" fontId="23" fillId="2" borderId="0" xfId="0" applyNumberFormat="1" applyFont="1" applyFill="1" applyBorder="1" applyAlignment="1" applyProtection="1">
      <alignment horizontal="center"/>
    </xf>
    <xf numFmtId="166" fontId="23" fillId="2" borderId="2" xfId="0" applyNumberFormat="1" applyFont="1" applyFill="1" applyBorder="1" applyProtection="1"/>
    <xf numFmtId="166" fontId="23" fillId="2" borderId="0" xfId="0" applyNumberFormat="1" applyFont="1" applyFill="1" applyBorder="1" applyAlignment="1">
      <alignment horizontal="right"/>
    </xf>
    <xf numFmtId="166" fontId="23" fillId="2" borderId="0" xfId="0" applyNumberFormat="1" applyFont="1" applyFill="1" applyBorder="1" applyProtection="1"/>
    <xf numFmtId="166" fontId="23" fillId="2" borderId="0" xfId="0" applyNumberFormat="1" applyFont="1" applyFill="1" applyBorder="1" applyAlignment="1" applyProtection="1">
      <alignment horizontal="right"/>
    </xf>
    <xf numFmtId="166" fontId="23" fillId="2" borderId="2" xfId="0" applyNumberFormat="1" applyFont="1" applyFill="1" applyBorder="1" applyAlignment="1" applyProtection="1">
      <alignment horizontal="right"/>
    </xf>
    <xf numFmtId="10" fontId="23" fillId="2" borderId="2" xfId="2" applyNumberFormat="1" applyFont="1" applyFill="1" applyBorder="1" applyAlignment="1" applyProtection="1">
      <alignment horizontal="center"/>
    </xf>
    <xf numFmtId="10" fontId="23" fillId="2" borderId="0" xfId="0" applyNumberFormat="1" applyFont="1" applyFill="1" applyBorder="1" applyAlignment="1" applyProtection="1">
      <alignment horizontal="center"/>
    </xf>
    <xf numFmtId="10" fontId="23" fillId="2" borderId="2" xfId="0" applyNumberFormat="1" applyFont="1" applyFill="1" applyBorder="1" applyAlignment="1" applyProtection="1">
      <alignment horizontal="center"/>
    </xf>
    <xf numFmtId="0" fontId="21" fillId="2" borderId="0" xfId="0" applyFont="1" applyFill="1"/>
    <xf numFmtId="0" fontId="21" fillId="2" borderId="2" xfId="0" applyFont="1" applyFill="1" applyBorder="1" applyAlignment="1">
      <alignment horizontal="right"/>
    </xf>
    <xf numFmtId="166" fontId="10" fillId="2" borderId="2" xfId="0" applyNumberFormat="1" applyFont="1" applyFill="1" applyBorder="1" applyAlignment="1">
      <alignment horizontal="right"/>
    </xf>
    <xf numFmtId="3" fontId="10" fillId="2" borderId="0" xfId="0" applyNumberFormat="1" applyFont="1" applyFill="1" applyBorder="1" applyAlignment="1" applyProtection="1">
      <alignment horizontal="center"/>
    </xf>
    <xf numFmtId="166" fontId="10" fillId="2" borderId="0" xfId="0" applyNumberFormat="1" applyFont="1" applyFill="1" applyBorder="1" applyAlignment="1">
      <alignment horizontal="right"/>
    </xf>
    <xf numFmtId="0" fontId="9" fillId="2" borderId="3" xfId="0" applyFont="1" applyFill="1" applyBorder="1" applyAlignment="1">
      <alignment horizontal="right"/>
    </xf>
    <xf numFmtId="166" fontId="10" fillId="2" borderId="3" xfId="0" applyNumberFormat="1" applyFont="1" applyFill="1" applyBorder="1" applyAlignment="1">
      <alignment horizontal="right"/>
    </xf>
    <xf numFmtId="10" fontId="10" fillId="2" borderId="0" xfId="2" applyNumberFormat="1" applyFont="1" applyFill="1" applyBorder="1" applyAlignment="1" applyProtection="1">
      <alignment horizontal="center"/>
    </xf>
    <xf numFmtId="166" fontId="10" fillId="2" borderId="8" xfId="0" applyNumberFormat="1" applyFont="1" applyFill="1" applyBorder="1" applyAlignment="1" applyProtection="1">
      <alignment horizontal="center"/>
    </xf>
    <xf numFmtId="166" fontId="10" fillId="2" borderId="0" xfId="0" applyNumberFormat="1" applyFont="1" applyFill="1" applyBorder="1" applyAlignment="1" applyProtection="1">
      <alignment horizontal="center"/>
    </xf>
    <xf numFmtId="166" fontId="10" fillId="2" borderId="8" xfId="0" applyNumberFormat="1" applyFont="1" applyFill="1" applyBorder="1" applyAlignment="1" applyProtection="1"/>
    <xf numFmtId="166" fontId="10" fillId="2" borderId="0" xfId="0" applyNumberFormat="1" applyFont="1" applyFill="1" applyBorder="1" applyAlignment="1" applyProtection="1"/>
    <xf numFmtId="0" fontId="21" fillId="2" borderId="3" xfId="0" applyFont="1" applyFill="1" applyBorder="1" applyAlignment="1">
      <alignment horizontal="right"/>
    </xf>
    <xf numFmtId="14" fontId="10" fillId="2" borderId="9" xfId="0" applyNumberFormat="1" applyFont="1" applyFill="1" applyBorder="1" applyAlignment="1" applyProtection="1">
      <alignment horizontal="center"/>
    </xf>
    <xf numFmtId="3" fontId="10" fillId="2" borderId="10" xfId="0" applyNumberFormat="1" applyFont="1" applyFill="1" applyBorder="1" applyAlignment="1" applyProtection="1">
      <alignment horizontal="center"/>
    </xf>
    <xf numFmtId="166" fontId="10" fillId="2" borderId="10" xfId="0" applyNumberFormat="1" applyFont="1" applyFill="1" applyBorder="1" applyAlignment="1">
      <alignment horizontal="right"/>
    </xf>
    <xf numFmtId="166" fontId="10" fillId="2" borderId="3" xfId="0" applyNumberFormat="1" applyFont="1" applyFill="1" applyBorder="1" applyAlignment="1" applyProtection="1"/>
    <xf numFmtId="166" fontId="10" fillId="2" borderId="11" xfId="0" applyNumberFormat="1" applyFont="1" applyFill="1" applyBorder="1" applyAlignment="1" applyProtection="1"/>
    <xf numFmtId="166" fontId="10" fillId="2" borderId="10" xfId="0" applyNumberFormat="1" applyFont="1" applyFill="1" applyBorder="1" applyAlignment="1" applyProtection="1"/>
    <xf numFmtId="166" fontId="10" fillId="2" borderId="10" xfId="0" applyNumberFormat="1" applyFont="1" applyFill="1" applyBorder="1" applyAlignment="1" applyProtection="1">
      <alignment horizontal="right"/>
    </xf>
    <xf numFmtId="10" fontId="10" fillId="2" borderId="10" xfId="0" applyNumberFormat="1" applyFont="1" applyFill="1" applyBorder="1" applyAlignment="1" applyProtection="1">
      <alignment horizontal="center"/>
    </xf>
    <xf numFmtId="166" fontId="9" fillId="2" borderId="2" xfId="1" applyNumberFormat="1" applyFont="1" applyFill="1" applyBorder="1" applyAlignment="1"/>
    <xf numFmtId="166" fontId="9" fillId="2" borderId="2" xfId="0" applyNumberFormat="1" applyFont="1" applyFill="1" applyBorder="1" applyAlignment="1"/>
    <xf numFmtId="166" fontId="9" fillId="2" borderId="2" xfId="0" applyNumberFormat="1" applyFont="1" applyFill="1" applyBorder="1"/>
    <xf numFmtId="10" fontId="9" fillId="2" borderId="2" xfId="0" applyNumberFormat="1" applyFont="1" applyFill="1" applyBorder="1" applyAlignment="1">
      <alignment horizontal="center"/>
    </xf>
    <xf numFmtId="168" fontId="9" fillId="2" borderId="2" xfId="1" applyNumberFormat="1" applyFont="1" applyFill="1" applyBorder="1" applyAlignment="1">
      <alignment horizontal="right"/>
    </xf>
    <xf numFmtId="166" fontId="9" fillId="2" borderId="3" xfId="1" applyNumberFormat="1" applyFont="1" applyFill="1" applyBorder="1" applyAlignment="1"/>
    <xf numFmtId="168" fontId="9" fillId="2" borderId="3" xfId="1" applyNumberFormat="1" applyFont="1" applyFill="1" applyBorder="1" applyAlignment="1">
      <alignment horizontal="right"/>
    </xf>
    <xf numFmtId="166" fontId="9" fillId="2" borderId="3" xfId="0" applyNumberFormat="1" applyFont="1" applyFill="1" applyBorder="1"/>
    <xf numFmtId="10" fontId="9" fillId="2" borderId="3" xfId="0" applyNumberFormat="1" applyFont="1" applyFill="1" applyBorder="1" applyAlignment="1">
      <alignment horizontal="center"/>
    </xf>
    <xf numFmtId="3" fontId="10" fillId="2" borderId="8" xfId="0" applyNumberFormat="1" applyFont="1" applyFill="1" applyBorder="1" applyAlignment="1" applyProtection="1">
      <alignment horizontal="center"/>
    </xf>
    <xf numFmtId="14" fontId="10" fillId="2" borderId="8" xfId="0" applyNumberFormat="1" applyFont="1" applyFill="1" applyBorder="1" applyAlignment="1" applyProtection="1">
      <alignment horizontal="center"/>
    </xf>
    <xf numFmtId="0" fontId="10" fillId="4" borderId="2" xfId="0" applyFont="1" applyFill="1" applyBorder="1" applyAlignment="1" applyProtection="1"/>
    <xf numFmtId="0" fontId="10" fillId="4" borderId="1" xfId="0" applyFont="1" applyFill="1" applyBorder="1" applyAlignment="1" applyProtection="1"/>
    <xf numFmtId="0" fontId="9" fillId="4" borderId="4" xfId="0" applyFont="1" applyFill="1" applyBorder="1" applyAlignment="1" applyProtection="1"/>
    <xf numFmtId="0" fontId="10" fillId="4" borderId="7" xfId="0" applyFont="1" applyFill="1" applyBorder="1" applyAlignment="1" applyProtection="1"/>
    <xf numFmtId="0" fontId="9" fillId="4" borderId="1" xfId="0" applyFont="1" applyFill="1" applyBorder="1" applyAlignment="1"/>
    <xf numFmtId="0" fontId="23" fillId="4" borderId="2" xfId="0" applyFont="1" applyFill="1" applyBorder="1" applyAlignment="1" applyProtection="1"/>
    <xf numFmtId="0" fontId="10" fillId="4" borderId="4" xfId="0" applyFont="1" applyFill="1" applyBorder="1" applyAlignment="1" applyProtection="1"/>
    <xf numFmtId="0" fontId="31" fillId="6" borderId="32" xfId="0" applyFont="1" applyFill="1" applyBorder="1" applyAlignment="1">
      <alignment horizontal="left" vertical="top" wrapText="1" indent="1"/>
    </xf>
    <xf numFmtId="0" fontId="31" fillId="6" borderId="22" xfId="0" applyFont="1" applyFill="1" applyBorder="1" applyAlignment="1">
      <alignment horizontal="left" vertical="top" wrapText="1" indent="1"/>
    </xf>
    <xf numFmtId="0" fontId="31" fillId="6" borderId="33" xfId="0" applyFont="1" applyFill="1" applyBorder="1" applyAlignment="1">
      <alignment horizontal="left" vertical="top" wrapText="1" indent="1"/>
    </xf>
    <xf numFmtId="0" fontId="31" fillId="6" borderId="34" xfId="0" applyFont="1" applyFill="1" applyBorder="1" applyAlignment="1">
      <alignment vertical="top" wrapText="1"/>
    </xf>
    <xf numFmtId="0" fontId="0" fillId="4" borderId="12" xfId="0" applyFill="1" applyBorder="1" applyAlignment="1">
      <alignment horizontal="right"/>
    </xf>
    <xf numFmtId="2" fontId="4" fillId="0" borderId="12" xfId="1" applyNumberFormat="1" applyFont="1" applyBorder="1" applyAlignment="1">
      <alignment horizontal="left" indent="1"/>
    </xf>
    <xf numFmtId="0" fontId="3" fillId="0" borderId="12" xfId="0" applyFont="1" applyBorder="1"/>
    <xf numFmtId="2" fontId="3" fillId="0" borderId="12" xfId="1" applyNumberFormat="1" applyFont="1" applyBorder="1" applyAlignment="1">
      <alignment horizontal="right"/>
    </xf>
    <xf numFmtId="0" fontId="4" fillId="0" borderId="12" xfId="0" applyFont="1" applyBorder="1"/>
    <xf numFmtId="2" fontId="4" fillId="0" borderId="12" xfId="1" applyNumberFormat="1" applyFont="1" applyBorder="1" applyAlignment="1">
      <alignment horizontal="right"/>
    </xf>
    <xf numFmtId="0" fontId="0" fillId="0" borderId="12" xfId="0" applyBorder="1"/>
    <xf numFmtId="0" fontId="0" fillId="0" borderId="0" xfId="0" applyBorder="1"/>
    <xf numFmtId="0" fontId="3" fillId="2" borderId="0" xfId="0" applyFont="1" applyFill="1" applyAlignment="1" applyProtection="1">
      <alignment horizontal="center" wrapText="1"/>
    </xf>
    <xf numFmtId="14" fontId="10" fillId="0" borderId="8" xfId="0" applyNumberFormat="1" applyFont="1" applyFill="1" applyBorder="1" applyAlignment="1" applyProtection="1">
      <alignment horizontal="center"/>
    </xf>
    <xf numFmtId="3" fontId="10" fillId="0" borderId="8" xfId="0" applyNumberFormat="1" applyFont="1" applyFill="1" applyBorder="1" applyAlignment="1" applyProtection="1">
      <alignment horizontal="center"/>
    </xf>
    <xf numFmtId="0" fontId="23" fillId="4" borderId="2" xfId="0" applyFont="1" applyFill="1" applyBorder="1" applyAlignment="1" applyProtection="1">
      <alignment horizontal="right"/>
    </xf>
    <xf numFmtId="14" fontId="23" fillId="0" borderId="0" xfId="0" applyNumberFormat="1" applyFont="1" applyFill="1" applyBorder="1" applyAlignment="1" applyProtection="1">
      <alignment horizontal="center"/>
    </xf>
    <xf numFmtId="14" fontId="23" fillId="0" borderId="2" xfId="0" applyNumberFormat="1" applyFont="1" applyFill="1" applyBorder="1" applyAlignment="1" applyProtection="1">
      <alignment horizontal="center"/>
    </xf>
    <xf numFmtId="3" fontId="23" fillId="0" borderId="0" xfId="0" applyNumberFormat="1" applyFont="1" applyFill="1" applyBorder="1" applyAlignment="1" applyProtection="1">
      <alignment horizontal="center"/>
    </xf>
    <xf numFmtId="166" fontId="23" fillId="0" borderId="2" xfId="0" applyNumberFormat="1" applyFont="1" applyFill="1" applyBorder="1" applyProtection="1"/>
    <xf numFmtId="166" fontId="23" fillId="0" borderId="0" xfId="0" applyNumberFormat="1" applyFont="1" applyFill="1" applyBorder="1" applyAlignment="1">
      <alignment horizontal="right"/>
    </xf>
    <xf numFmtId="166" fontId="23" fillId="0" borderId="0" xfId="0" applyNumberFormat="1" applyFont="1" applyFill="1" applyBorder="1" applyProtection="1"/>
    <xf numFmtId="166" fontId="23" fillId="0" borderId="0" xfId="0" applyNumberFormat="1" applyFont="1" applyFill="1" applyBorder="1" applyAlignment="1" applyProtection="1">
      <alignment horizontal="right"/>
    </xf>
    <xf numFmtId="166" fontId="23" fillId="0" borderId="2" xfId="0" applyNumberFormat="1" applyFont="1" applyFill="1" applyBorder="1" applyAlignment="1" applyProtection="1">
      <alignment horizontal="right"/>
    </xf>
    <xf numFmtId="10" fontId="23" fillId="0" borderId="2" xfId="2" applyNumberFormat="1" applyFont="1" applyFill="1" applyBorder="1" applyAlignment="1" applyProtection="1">
      <alignment horizontal="center"/>
    </xf>
    <xf numFmtId="10" fontId="23" fillId="0" borderId="0" xfId="0" applyNumberFormat="1" applyFont="1" applyFill="1" applyBorder="1" applyAlignment="1" applyProtection="1">
      <alignment horizontal="center"/>
    </xf>
    <xf numFmtId="10" fontId="23" fillId="0" borderId="2" xfId="0" applyNumberFormat="1" applyFont="1" applyFill="1" applyBorder="1" applyAlignment="1" applyProtection="1">
      <alignment horizontal="center"/>
    </xf>
    <xf numFmtId="0" fontId="12" fillId="0" borderId="12" xfId="0" applyFont="1" applyBorder="1" applyAlignment="1">
      <alignment horizontal="right" vertical="center"/>
    </xf>
    <xf numFmtId="0" fontId="20" fillId="0" borderId="12" xfId="0" applyFont="1" applyBorder="1" applyAlignment="1">
      <alignment horizontal="right" vertical="center"/>
    </xf>
    <xf numFmtId="4" fontId="12" fillId="0" borderId="2" xfId="0" applyNumberFormat="1" applyFont="1" applyFill="1" applyBorder="1" applyAlignment="1">
      <alignment horizontal="right" vertical="center"/>
    </xf>
    <xf numFmtId="0" fontId="2" fillId="7" borderId="0" xfId="0" applyFont="1" applyFill="1"/>
    <xf numFmtId="0" fontId="2" fillId="7" borderId="0" xfId="0" applyFont="1" applyFill="1" applyBorder="1"/>
    <xf numFmtId="0" fontId="6" fillId="7" borderId="0" xfId="0" applyFont="1" applyFill="1" applyBorder="1" applyAlignment="1" applyProtection="1">
      <alignment horizontal="left"/>
    </xf>
    <xf numFmtId="0" fontId="7" fillId="7" borderId="0" xfId="0" applyFont="1" applyFill="1" applyBorder="1" applyAlignment="1">
      <alignment horizontal="center"/>
    </xf>
    <xf numFmtId="3" fontId="8" fillId="7" borderId="0" xfId="0" applyNumberFormat="1" applyFont="1" applyFill="1" applyBorder="1" applyAlignment="1">
      <alignment horizontal="center"/>
    </xf>
    <xf numFmtId="0" fontId="6" fillId="7" borderId="0" xfId="0" applyFont="1" applyFill="1" applyBorder="1"/>
    <xf numFmtId="0" fontId="35" fillId="7" borderId="0" xfId="0" applyFont="1" applyFill="1"/>
    <xf numFmtId="2" fontId="35" fillId="7" borderId="0" xfId="0" applyNumberFormat="1" applyFont="1" applyFill="1"/>
    <xf numFmtId="2" fontId="4" fillId="2" borderId="11" xfId="0" applyNumberFormat="1" applyFont="1" applyFill="1" applyBorder="1" applyAlignment="1">
      <alignment horizontal="left"/>
    </xf>
    <xf numFmtId="2" fontId="4" fillId="2" borderId="10" xfId="0" applyNumberFormat="1" applyFont="1" applyFill="1" applyBorder="1" applyAlignment="1">
      <alignment horizontal="center"/>
    </xf>
    <xf numFmtId="2" fontId="4" fillId="2" borderId="9" xfId="0" applyNumberFormat="1" applyFont="1" applyFill="1" applyBorder="1" applyAlignment="1" applyProtection="1">
      <alignment horizontal="right"/>
    </xf>
    <xf numFmtId="2" fontId="4" fillId="2" borderId="10" xfId="0" applyNumberFormat="1" applyFont="1" applyFill="1" applyBorder="1" applyAlignment="1" applyProtection="1">
      <alignment horizontal="right"/>
    </xf>
    <xf numFmtId="0" fontId="4" fillId="2" borderId="3" xfId="0" applyFont="1" applyFill="1" applyBorder="1" applyAlignment="1" applyProtection="1">
      <alignment horizontal="left"/>
    </xf>
    <xf numFmtId="2" fontId="4" fillId="2" borderId="8" xfId="0" applyNumberFormat="1" applyFont="1" applyFill="1" applyBorder="1" applyAlignment="1">
      <alignment horizontal="left"/>
    </xf>
    <xf numFmtId="2" fontId="4" fillId="2" borderId="0" xfId="0" applyNumberFormat="1" applyFont="1" applyFill="1" applyBorder="1" applyAlignment="1">
      <alignment horizontal="center"/>
    </xf>
    <xf numFmtId="2" fontId="4" fillId="2" borderId="7" xfId="0" applyNumberFormat="1" applyFont="1" applyFill="1" applyBorder="1" applyAlignment="1" applyProtection="1">
      <alignment horizontal="right"/>
    </xf>
    <xf numFmtId="2" fontId="4" fillId="2" borderId="0" xfId="0" applyNumberFormat="1" applyFont="1" applyFill="1" applyBorder="1" applyAlignment="1" applyProtection="1">
      <alignment horizontal="right"/>
    </xf>
    <xf numFmtId="0" fontId="4" fillId="2" borderId="2" xfId="0" applyFont="1" applyFill="1" applyBorder="1"/>
    <xf numFmtId="2" fontId="4" fillId="2" borderId="6" xfId="0" applyNumberFormat="1" applyFont="1" applyFill="1" applyBorder="1" applyAlignment="1">
      <alignment horizontal="left"/>
    </xf>
    <xf numFmtId="2" fontId="4" fillId="2" borderId="5" xfId="0" applyNumberFormat="1" applyFont="1" applyFill="1" applyBorder="1" applyAlignment="1">
      <alignment horizontal="center"/>
    </xf>
    <xf numFmtId="2" fontId="4" fillId="2" borderId="4" xfId="0" applyNumberFormat="1" applyFont="1" applyFill="1" applyBorder="1" applyAlignment="1" applyProtection="1">
      <alignment horizontal="right"/>
    </xf>
    <xf numFmtId="2" fontId="4" fillId="2" borderId="5" xfId="0" applyNumberFormat="1" applyFont="1" applyFill="1" applyBorder="1" applyAlignment="1" applyProtection="1">
      <alignment horizontal="right"/>
    </xf>
    <xf numFmtId="0" fontId="4" fillId="2" borderId="1" xfId="0" applyFont="1" applyFill="1" applyBorder="1" applyAlignment="1" applyProtection="1">
      <alignment horizontal="left"/>
    </xf>
    <xf numFmtId="0" fontId="3" fillId="8" borderId="11" xfId="0" applyFont="1" applyFill="1" applyBorder="1" applyAlignment="1">
      <alignment horizontal="left"/>
    </xf>
    <xf numFmtId="0" fontId="4" fillId="8" borderId="10" xfId="0" applyFont="1" applyFill="1" applyBorder="1" applyAlignment="1">
      <alignment horizontal="center"/>
    </xf>
    <xf numFmtId="0" fontId="3" fillId="8" borderId="9" xfId="0" applyFont="1" applyFill="1" applyBorder="1" applyAlignment="1">
      <alignment horizontal="right"/>
    </xf>
    <xf numFmtId="0" fontId="3" fillId="8" borderId="3" xfId="0" applyFont="1" applyFill="1" applyBorder="1" applyAlignment="1" applyProtection="1">
      <alignment horizontal="left"/>
    </xf>
    <xf numFmtId="0" fontId="3" fillId="8" borderId="8" xfId="0" applyFont="1" applyFill="1" applyBorder="1" applyAlignment="1">
      <alignment horizontal="right"/>
    </xf>
    <xf numFmtId="0" fontId="4" fillId="8" borderId="0" xfId="0" applyFont="1" applyFill="1" applyBorder="1" applyAlignment="1">
      <alignment horizontal="right"/>
    </xf>
    <xf numFmtId="0" fontId="3" fillId="8" borderId="7" xfId="0" applyFont="1" applyFill="1" applyBorder="1" applyAlignment="1">
      <alignment horizontal="right"/>
    </xf>
    <xf numFmtId="0" fontId="4" fillId="8" borderId="8" xfId="0" applyFont="1" applyFill="1" applyBorder="1" applyAlignment="1">
      <alignment horizontal="right"/>
    </xf>
    <xf numFmtId="0" fontId="3" fillId="8" borderId="2" xfId="0" applyFont="1" applyFill="1" applyBorder="1" applyAlignment="1" applyProtection="1">
      <alignment horizontal="left"/>
    </xf>
    <xf numFmtId="0" fontId="4" fillId="8" borderId="6" xfId="0" applyFont="1" applyFill="1" applyBorder="1"/>
    <xf numFmtId="0" fontId="4" fillId="8" borderId="5" xfId="0" applyFont="1" applyFill="1" applyBorder="1"/>
    <xf numFmtId="0" fontId="3" fillId="8" borderId="4" xfId="0" applyFont="1" applyFill="1" applyBorder="1" applyAlignment="1" applyProtection="1">
      <alignment horizontal="left"/>
    </xf>
    <xf numFmtId="0" fontId="3" fillId="8" borderId="1" xfId="0" applyFont="1" applyFill="1" applyBorder="1" applyAlignment="1" applyProtection="1">
      <alignment horizontal="left"/>
    </xf>
    <xf numFmtId="165" fontId="4" fillId="2" borderId="11" xfId="3" applyNumberFormat="1" applyFont="1" applyFill="1" applyBorder="1"/>
    <xf numFmtId="165" fontId="4" fillId="2" borderId="10" xfId="3" applyNumberFormat="1" applyFont="1" applyFill="1" applyBorder="1"/>
    <xf numFmtId="165" fontId="4" fillId="2" borderId="9" xfId="3" applyNumberFormat="1" applyFont="1" applyFill="1" applyBorder="1"/>
    <xf numFmtId="0" fontId="4" fillId="2" borderId="2" xfId="0" applyFont="1" applyFill="1" applyBorder="1" applyAlignment="1" applyProtection="1">
      <alignment horizontal="left"/>
    </xf>
    <xf numFmtId="0" fontId="4" fillId="2" borderId="6" xfId="0" applyFont="1" applyFill="1" applyBorder="1"/>
    <xf numFmtId="0" fontId="4" fillId="2" borderId="5" xfId="0" applyFont="1" applyFill="1" applyBorder="1"/>
    <xf numFmtId="0" fontId="3" fillId="2" borderId="4" xfId="0" applyFont="1" applyFill="1" applyBorder="1" applyAlignment="1" applyProtection="1">
      <alignment horizontal="left"/>
    </xf>
    <xf numFmtId="0" fontId="3" fillId="2" borderId="11" xfId="0" applyFont="1" applyFill="1" applyBorder="1" applyAlignment="1">
      <alignment horizontal="center"/>
    </xf>
    <xf numFmtId="3" fontId="4" fillId="2" borderId="10" xfId="0" applyNumberFormat="1" applyFont="1" applyFill="1" applyBorder="1" applyAlignment="1">
      <alignment horizontal="center"/>
    </xf>
    <xf numFmtId="0" fontId="3" fillId="2" borderId="9" xfId="0" applyFont="1" applyFill="1" applyBorder="1" applyAlignment="1">
      <alignment horizontal="center"/>
    </xf>
    <xf numFmtId="0" fontId="4" fillId="2" borderId="3" xfId="0" applyFont="1" applyFill="1" applyBorder="1"/>
    <xf numFmtId="0" fontId="4" fillId="2" borderId="1" xfId="0" applyFont="1" applyFill="1" applyBorder="1"/>
    <xf numFmtId="0" fontId="4" fillId="2" borderId="13" xfId="0" applyFont="1" applyFill="1" applyBorder="1"/>
    <xf numFmtId="0" fontId="3" fillId="8" borderId="13" xfId="0" applyFont="1" applyFill="1" applyBorder="1"/>
    <xf numFmtId="0" fontId="4" fillId="2" borderId="12" xfId="0" applyFont="1" applyFill="1" applyBorder="1"/>
    <xf numFmtId="0" fontId="3" fillId="8" borderId="12" xfId="0" applyFont="1" applyFill="1" applyBorder="1"/>
    <xf numFmtId="0" fontId="38" fillId="0" borderId="0" xfId="5" applyFont="1" applyAlignment="1"/>
    <xf numFmtId="0" fontId="37" fillId="0" borderId="0" xfId="5"/>
    <xf numFmtId="0" fontId="37" fillId="7" borderId="0" xfId="5" applyFill="1"/>
    <xf numFmtId="0" fontId="39" fillId="0" borderId="0" xfId="6"/>
    <xf numFmtId="0" fontId="0" fillId="7" borderId="0" xfId="0" applyFill="1"/>
    <xf numFmtId="0" fontId="0" fillId="7" borderId="0" xfId="0" applyFill="1" applyBorder="1"/>
    <xf numFmtId="4" fontId="0" fillId="0" borderId="0" xfId="0" applyNumberFormat="1"/>
    <xf numFmtId="4" fontId="4" fillId="0" borderId="0" xfId="0" applyNumberFormat="1" applyFont="1"/>
    <xf numFmtId="170" fontId="0" fillId="0" borderId="0" xfId="0" applyNumberFormat="1"/>
    <xf numFmtId="4" fontId="0" fillId="0" borderId="0" xfId="7" applyNumberFormat="1" applyFont="1"/>
    <xf numFmtId="4" fontId="0" fillId="0" borderId="0" xfId="3" applyNumberFormat="1" applyFont="1"/>
    <xf numFmtId="49" fontId="3" fillId="0" borderId="0" xfId="0" applyNumberFormat="1" applyFont="1"/>
    <xf numFmtId="0" fontId="12" fillId="0" borderId="0" xfId="0" applyFont="1"/>
    <xf numFmtId="0" fontId="4" fillId="0" borderId="0" xfId="0" applyFont="1"/>
    <xf numFmtId="165" fontId="4" fillId="0" borderId="0" xfId="3" applyNumberFormat="1" applyFont="1"/>
    <xf numFmtId="171" fontId="4" fillId="0" borderId="0" xfId="3" applyNumberFormat="1" applyFont="1"/>
    <xf numFmtId="164" fontId="4" fillId="0" borderId="0" xfId="3" applyNumberFormat="1" applyFont="1"/>
    <xf numFmtId="164" fontId="41" fillId="0" borderId="0" xfId="0" applyNumberFormat="1" applyFont="1"/>
    <xf numFmtId="172" fontId="41" fillId="0" borderId="0" xfId="0" applyNumberFormat="1" applyFont="1"/>
    <xf numFmtId="164" fontId="0" fillId="0" borderId="0" xfId="0" applyNumberFormat="1"/>
    <xf numFmtId="0" fontId="12" fillId="0" borderId="0" xfId="0" applyFont="1" applyFill="1" applyBorder="1"/>
    <xf numFmtId="0" fontId="9" fillId="9" borderId="16" xfId="0" applyFont="1" applyFill="1" applyBorder="1" applyAlignment="1">
      <alignment horizontal="center" vertical="center" wrapText="1"/>
    </xf>
    <xf numFmtId="0" fontId="9" fillId="9" borderId="17" xfId="0" applyFont="1" applyFill="1" applyBorder="1" applyAlignment="1">
      <alignment horizontal="center" vertical="center" wrapText="1"/>
    </xf>
    <xf numFmtId="0" fontId="9" fillId="9" borderId="18" xfId="0" applyFont="1" applyFill="1" applyBorder="1" applyAlignment="1">
      <alignment horizontal="center" vertical="center" wrapText="1"/>
    </xf>
    <xf numFmtId="0" fontId="4" fillId="7" borderId="0" xfId="0" applyFont="1" applyFill="1"/>
    <xf numFmtId="0" fontId="39" fillId="7" borderId="0" xfId="6" applyFill="1"/>
    <xf numFmtId="3" fontId="4" fillId="2" borderId="7" xfId="3" applyNumberFormat="1" applyFont="1" applyFill="1" applyBorder="1" applyAlignment="1">
      <alignment horizontal="center"/>
    </xf>
    <xf numFmtId="3" fontId="4" fillId="2" borderId="0" xfId="3" applyNumberFormat="1" applyFont="1" applyFill="1" applyBorder="1" applyAlignment="1">
      <alignment horizontal="center"/>
    </xf>
    <xf numFmtId="3" fontId="4" fillId="2" borderId="8" xfId="3" applyNumberFormat="1" applyFont="1" applyFill="1" applyBorder="1" applyAlignment="1">
      <alignment horizontal="center"/>
    </xf>
    <xf numFmtId="0" fontId="7" fillId="7" borderId="0" xfId="0" applyFont="1" applyFill="1" applyBorder="1" applyAlignment="1">
      <alignment horizontal="center"/>
    </xf>
    <xf numFmtId="14" fontId="7" fillId="7" borderId="0" xfId="0" applyNumberFormat="1" applyFont="1" applyFill="1" applyBorder="1" applyAlignment="1">
      <alignment horizontal="center"/>
    </xf>
    <xf numFmtId="0" fontId="8" fillId="7" borderId="0" xfId="0" applyFont="1" applyFill="1" applyBorder="1" applyAlignment="1">
      <alignment horizontal="center"/>
    </xf>
    <xf numFmtId="2" fontId="8" fillId="7" borderId="0" xfId="0" applyNumberFormat="1" applyFont="1" applyFill="1" applyBorder="1" applyAlignment="1">
      <alignment horizontal="center"/>
    </xf>
    <xf numFmtId="14" fontId="4" fillId="2" borderId="12" xfId="0" applyNumberFormat="1" applyFont="1" applyFill="1" applyBorder="1" applyAlignment="1">
      <alignment horizontal="center"/>
    </xf>
    <xf numFmtId="0" fontId="4" fillId="2" borderId="12" xfId="0" applyFont="1" applyFill="1" applyBorder="1" applyAlignment="1">
      <alignment horizontal="center"/>
    </xf>
    <xf numFmtId="0" fontId="3" fillId="2" borderId="7" xfId="0" applyFont="1" applyFill="1" applyBorder="1" applyAlignment="1">
      <alignment horizontal="center"/>
    </xf>
    <xf numFmtId="0" fontId="3" fillId="2" borderId="0" xfId="0" applyFont="1" applyFill="1" applyBorder="1" applyAlignment="1">
      <alignment horizontal="center"/>
    </xf>
    <xf numFmtId="0" fontId="3" fillId="2" borderId="8" xfId="0" applyFont="1" applyFill="1" applyBorder="1" applyAlignment="1">
      <alignment horizontal="center"/>
    </xf>
    <xf numFmtId="0" fontId="3" fillId="2" borderId="4" xfId="0" applyFont="1" applyFill="1" applyBorder="1" applyAlignment="1">
      <alignment horizontal="center"/>
    </xf>
    <xf numFmtId="0" fontId="3" fillId="2" borderId="5" xfId="0" applyFont="1" applyFill="1" applyBorder="1" applyAlignment="1">
      <alignment horizontal="center"/>
    </xf>
    <xf numFmtId="0" fontId="3" fillId="2" borderId="6" xfId="0" applyFont="1" applyFill="1" applyBorder="1" applyAlignment="1">
      <alignment horizontal="center"/>
    </xf>
    <xf numFmtId="0" fontId="4" fillId="2" borderId="13" xfId="0" applyFont="1" applyFill="1" applyBorder="1" applyAlignment="1">
      <alignment horizontal="center"/>
    </xf>
    <xf numFmtId="0" fontId="4" fillId="2" borderId="14" xfId="0" applyFont="1" applyFill="1" applyBorder="1" applyAlignment="1">
      <alignment horizontal="center"/>
    </xf>
    <xf numFmtId="0" fontId="4" fillId="2" borderId="15" xfId="0" applyFont="1" applyFill="1" applyBorder="1" applyAlignment="1">
      <alignment horizontal="center"/>
    </xf>
    <xf numFmtId="2" fontId="4" fillId="2" borderId="13" xfId="0" applyNumberFormat="1" applyFont="1" applyFill="1" applyBorder="1" applyAlignment="1">
      <alignment horizontal="center"/>
    </xf>
    <xf numFmtId="2" fontId="4" fillId="2" borderId="14" xfId="0" applyNumberFormat="1" applyFont="1" applyFill="1" applyBorder="1" applyAlignment="1">
      <alignment horizontal="center"/>
    </xf>
    <xf numFmtId="2" fontId="4" fillId="2" borderId="15" xfId="0" applyNumberFormat="1" applyFont="1" applyFill="1" applyBorder="1" applyAlignment="1">
      <alignment horizontal="center"/>
    </xf>
    <xf numFmtId="14" fontId="3" fillId="8" borderId="12" xfId="0" applyNumberFormat="1" applyFont="1" applyFill="1" applyBorder="1" applyAlignment="1">
      <alignment horizontal="center"/>
    </xf>
    <xf numFmtId="0" fontId="3" fillId="7" borderId="0" xfId="0" applyFont="1" applyFill="1" applyAlignment="1">
      <alignment horizontal="center" wrapText="1"/>
    </xf>
    <xf numFmtId="0" fontId="4" fillId="7" borderId="0" xfId="0" applyFont="1" applyFill="1" applyAlignment="1">
      <alignment horizontal="center" wrapText="1"/>
    </xf>
    <xf numFmtId="14" fontId="4" fillId="2" borderId="13" xfId="0" applyNumberFormat="1" applyFont="1" applyFill="1" applyBorder="1" applyAlignment="1">
      <alignment horizontal="center"/>
    </xf>
    <xf numFmtId="14" fontId="4" fillId="2" borderId="14" xfId="0" applyNumberFormat="1" applyFont="1" applyFill="1" applyBorder="1" applyAlignment="1">
      <alignment horizontal="center"/>
    </xf>
    <xf numFmtId="14" fontId="4" fillId="2" borderId="15" xfId="0" applyNumberFormat="1" applyFont="1" applyFill="1" applyBorder="1" applyAlignment="1">
      <alignment horizontal="center"/>
    </xf>
    <xf numFmtId="0" fontId="3" fillId="8" borderId="13" xfId="0" applyFont="1" applyFill="1" applyBorder="1" applyAlignment="1">
      <alignment horizontal="center"/>
    </xf>
    <xf numFmtId="0" fontId="3" fillId="8" borderId="14" xfId="0" applyFont="1" applyFill="1" applyBorder="1" applyAlignment="1">
      <alignment horizontal="center"/>
    </xf>
    <xf numFmtId="0" fontId="3" fillId="8" borderId="15" xfId="0" applyFont="1" applyFill="1" applyBorder="1" applyAlignment="1">
      <alignment horizontal="center"/>
    </xf>
    <xf numFmtId="0" fontId="3" fillId="0" borderId="0" xfId="0" applyFont="1" applyAlignment="1">
      <alignment horizontal="left"/>
    </xf>
    <xf numFmtId="0" fontId="0" fillId="0" borderId="0" xfId="0" applyAlignment="1">
      <alignment horizontal="left"/>
    </xf>
    <xf numFmtId="0" fontId="3" fillId="0" borderId="0" xfId="0" applyFont="1" applyAlignment="1"/>
    <xf numFmtId="0" fontId="0" fillId="0" borderId="0" xfId="0" applyAlignment="1"/>
    <xf numFmtId="0" fontId="3" fillId="2" borderId="0" xfId="0" applyFont="1" applyFill="1" applyAlignment="1">
      <alignment horizontal="center"/>
    </xf>
    <xf numFmtId="0" fontId="9" fillId="3" borderId="4" xfId="0" applyFont="1" applyFill="1" applyBorder="1" applyAlignment="1">
      <alignment horizontal="center"/>
    </xf>
    <xf numFmtId="0" fontId="9" fillId="3" borderId="5" xfId="0" applyFont="1" applyFill="1" applyBorder="1" applyAlignment="1">
      <alignment horizontal="center"/>
    </xf>
    <xf numFmtId="0" fontId="9" fillId="3" borderId="7" xfId="0" applyFont="1" applyFill="1" applyBorder="1" applyAlignment="1">
      <alignment horizontal="center" vertical="top"/>
    </xf>
    <xf numFmtId="0" fontId="9" fillId="3" borderId="0" xfId="0" applyFont="1" applyFill="1" applyBorder="1" applyAlignment="1">
      <alignment horizontal="center" vertical="top"/>
    </xf>
    <xf numFmtId="0" fontId="9" fillId="3" borderId="13" xfId="0" applyFont="1" applyFill="1" applyBorder="1" applyAlignment="1">
      <alignment horizontal="center" vertical="center"/>
    </xf>
    <xf numFmtId="0" fontId="9" fillId="3" borderId="15" xfId="0" applyFont="1" applyFill="1" applyBorder="1" applyAlignment="1">
      <alignment horizontal="center" vertical="center" wrapText="1"/>
    </xf>
    <xf numFmtId="0" fontId="12" fillId="0" borderId="13" xfId="0" applyFont="1" applyBorder="1" applyAlignment="1">
      <alignment horizontal="right" vertical="center"/>
    </xf>
    <xf numFmtId="0" fontId="12" fillId="0" borderId="14" xfId="0" applyFont="1" applyBorder="1" applyAlignment="1">
      <alignment horizontal="right" vertical="center"/>
    </xf>
    <xf numFmtId="0" fontId="12" fillId="0" borderId="15" xfId="0" applyFont="1" applyBorder="1" applyAlignment="1">
      <alignment horizontal="right" vertical="center"/>
    </xf>
    <xf numFmtId="0" fontId="5" fillId="3" borderId="1" xfId="0" applyFont="1" applyFill="1" applyBorder="1" applyAlignment="1">
      <alignment horizontal="center" vertical="center"/>
    </xf>
    <xf numFmtId="0" fontId="5" fillId="3" borderId="3" xfId="0" applyFont="1" applyFill="1" applyBorder="1" applyAlignment="1">
      <alignment horizontal="center" vertical="center"/>
    </xf>
    <xf numFmtId="0" fontId="5" fillId="3" borderId="1"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38" fillId="7" borderId="0" xfId="5" applyFont="1" applyFill="1" applyAlignment="1">
      <alignment horizontal="center"/>
    </xf>
    <xf numFmtId="0" fontId="3" fillId="7" borderId="0" xfId="6" applyFont="1" applyFill="1" applyAlignment="1">
      <alignment horizontal="center"/>
    </xf>
    <xf numFmtId="0" fontId="40" fillId="7" borderId="0" xfId="0" applyFont="1" applyFill="1" applyAlignment="1">
      <alignment horizontal="center" wrapText="1"/>
    </xf>
    <xf numFmtId="49" fontId="0" fillId="7" borderId="35" xfId="0" applyNumberFormat="1" applyFill="1" applyBorder="1" applyAlignment="1">
      <alignment horizontal="left"/>
    </xf>
    <xf numFmtId="49" fontId="42" fillId="7" borderId="0" xfId="0" applyNumberFormat="1" applyFont="1" applyFill="1" applyAlignment="1">
      <alignment horizontal="left" wrapText="1"/>
    </xf>
    <xf numFmtId="0" fontId="3" fillId="7" borderId="0" xfId="0" applyFont="1" applyFill="1" applyAlignment="1">
      <alignment horizontal="center"/>
    </xf>
    <xf numFmtId="0" fontId="4" fillId="7" borderId="0" xfId="0" applyFont="1" applyFill="1" applyAlignment="1">
      <alignment horizontal="center"/>
    </xf>
    <xf numFmtId="0" fontId="14" fillId="10" borderId="36" xfId="0" applyFont="1" applyFill="1" applyBorder="1" applyAlignment="1">
      <alignment horizontal="center" vertical="center"/>
    </xf>
    <xf numFmtId="0" fontId="5" fillId="10" borderId="37" xfId="0" applyFont="1" applyFill="1" applyBorder="1" applyAlignment="1">
      <alignment horizontal="center" vertical="center"/>
    </xf>
    <xf numFmtId="0" fontId="5" fillId="10" borderId="38" xfId="0" applyFont="1" applyFill="1" applyBorder="1" applyAlignment="1">
      <alignment horizontal="center" vertical="center"/>
    </xf>
    <xf numFmtId="49" fontId="14" fillId="10" borderId="36" xfId="0" applyNumberFormat="1" applyFont="1" applyFill="1" applyBorder="1" applyAlignment="1">
      <alignment horizontal="center" vertical="center" wrapText="1"/>
    </xf>
    <xf numFmtId="0" fontId="5" fillId="10" borderId="37" xfId="0" applyFont="1" applyFill="1" applyBorder="1" applyAlignment="1">
      <alignment vertical="center" wrapText="1"/>
    </xf>
    <xf numFmtId="0" fontId="5" fillId="10" borderId="38" xfId="0" applyFont="1" applyFill="1" applyBorder="1" applyAlignment="1">
      <alignment vertical="center" wrapText="1"/>
    </xf>
    <xf numFmtId="49" fontId="14" fillId="10" borderId="36" xfId="0" applyNumberFormat="1" applyFont="1" applyFill="1" applyBorder="1" applyAlignment="1">
      <alignment horizontal="center" vertical="center"/>
    </xf>
    <xf numFmtId="49" fontId="14" fillId="10" borderId="37" xfId="0" applyNumberFormat="1" applyFont="1" applyFill="1" applyBorder="1" applyAlignment="1">
      <alignment horizontal="center" vertical="center"/>
    </xf>
    <xf numFmtId="49" fontId="14" fillId="10" borderId="38" xfId="0" applyNumberFormat="1" applyFont="1" applyFill="1" applyBorder="1" applyAlignment="1">
      <alignment horizontal="center" vertical="center"/>
    </xf>
    <xf numFmtId="0" fontId="3" fillId="2" borderId="0" xfId="0" applyFont="1" applyFill="1" applyAlignment="1" applyProtection="1">
      <alignment horizontal="center"/>
    </xf>
    <xf numFmtId="0" fontId="3" fillId="2" borderId="0" xfId="0" applyFont="1" applyFill="1" applyAlignment="1" applyProtection="1">
      <alignment horizontal="center" wrapText="1"/>
    </xf>
    <xf numFmtId="43" fontId="16" fillId="2" borderId="0" xfId="1" applyFont="1" applyFill="1" applyAlignment="1">
      <alignment horizontal="center"/>
    </xf>
    <xf numFmtId="49" fontId="19" fillId="6" borderId="4" xfId="0" applyNumberFormat="1" applyFont="1" applyFill="1" applyBorder="1" applyAlignment="1" applyProtection="1">
      <alignment horizontal="center" vertical="center" wrapText="1"/>
    </xf>
    <xf numFmtId="49" fontId="32" fillId="0" borderId="6" xfId="0" applyNumberFormat="1" applyFont="1" applyBorder="1" applyAlignment="1">
      <alignment horizontal="center" vertical="center" wrapText="1"/>
    </xf>
    <xf numFmtId="49" fontId="32" fillId="0" borderId="9" xfId="0" applyNumberFormat="1" applyFont="1" applyBorder="1" applyAlignment="1">
      <alignment horizontal="center" vertical="center" wrapText="1"/>
    </xf>
    <xf numFmtId="49" fontId="32" fillId="0" borderId="11" xfId="0" applyNumberFormat="1" applyFont="1" applyBorder="1" applyAlignment="1">
      <alignment horizontal="center" vertical="center" wrapText="1"/>
    </xf>
    <xf numFmtId="166" fontId="10" fillId="6" borderId="2" xfId="0" applyNumberFormat="1" applyFont="1" applyFill="1" applyBorder="1" applyAlignment="1" applyProtection="1">
      <alignment horizontal="center" wrapText="1"/>
    </xf>
    <xf numFmtId="0" fontId="32" fillId="0" borderId="2" xfId="0" applyFont="1" applyBorder="1" applyAlignment="1">
      <alignment horizontal="center" wrapText="1"/>
    </xf>
  </cellXfs>
  <cellStyles count="8">
    <cellStyle name="Comma" xfId="1" builtinId="3"/>
    <cellStyle name="Comma 2" xfId="3"/>
    <cellStyle name="Normal" xfId="0" builtinId="0"/>
    <cellStyle name="Normal 2" xfId="4"/>
    <cellStyle name="Normal 3" xfId="5"/>
    <cellStyle name="Normal 4" xfId="6"/>
    <cellStyle name="Percent" xfId="2" builtinId="5"/>
    <cellStyle name="Percent 2" xfId="7"/>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26" Type="http://schemas.openxmlformats.org/officeDocument/2006/relationships/externalLink" Target="externalLinks/externalLink9.xml"/><Relationship Id="rId3" Type="http://schemas.openxmlformats.org/officeDocument/2006/relationships/worksheet" Target="worksheets/sheet3.xml"/><Relationship Id="rId21" Type="http://schemas.openxmlformats.org/officeDocument/2006/relationships/externalLink" Target="externalLinks/externalLink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8.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3.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7.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6.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5.xml"/><Relationship Id="rId27" Type="http://schemas.openxmlformats.org/officeDocument/2006/relationships/theme" Target="theme/theme1.xml"/><Relationship Id="rId30" Type="http://schemas.openxmlformats.org/officeDocument/2006/relationships/calcChain" Target="calcChain.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5.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6.xml"/></Relationships>
</file>

<file path=xl/charts/_rels/chart5.xml.rels><?xml version="1.0" encoding="UTF-8" standalone="yes"?>
<Relationships xmlns="http://schemas.openxmlformats.org/package/2006/relationships"><Relationship Id="rId1" Type="http://schemas.openxmlformats.org/officeDocument/2006/relationships/chartUserShapes" Target="../drawings/drawing8.xml"/></Relationships>
</file>

<file path=xl/charts/_rels/chart7.xml.rels><?xml version="1.0" encoding="UTF-8" standalone="yes"?>
<Relationships xmlns="http://schemas.openxmlformats.org/package/2006/relationships"><Relationship Id="rId1" Type="http://schemas.openxmlformats.org/officeDocument/2006/relationships/chartUserShapes" Target="../drawings/drawing10.xml"/></Relationships>
</file>

<file path=xl/charts/_rels/chart8.xml.rels><?xml version="1.0" encoding="UTF-8" standalone="yes"?>
<Relationships xmlns="http://schemas.openxmlformats.org/package/2006/relationships"><Relationship Id="rId1" Type="http://schemas.openxmlformats.org/officeDocument/2006/relationships/chartUserShapes" Target="../drawings/drawing11.xml"/></Relationships>
</file>

<file path=xl/charts/_rels/chart9.xml.rels><?xml version="1.0" encoding="UTF-8" standalone="yes"?>
<Relationships xmlns="http://schemas.openxmlformats.org/package/2006/relationships"><Relationship Id="rId1" Type="http://schemas.openxmlformats.org/officeDocument/2006/relationships/chartUserShapes" Target="../drawings/drawing14.xml"/></Relationships>
</file>

<file path=xl/charts/_rels/chart10.xml.rels><?xml version="1.0" encoding="UTF-8" standalone="yes"?>
<Relationships xmlns="http://schemas.openxmlformats.org/package/2006/relationships"><Relationship Id="rId1" Type="http://schemas.openxmlformats.org/officeDocument/2006/relationships/chartUserShapes" Target="../drawings/drawing16.xml"/></Relationships>
</file>

<file path=xl/charts/_rels/chart11.xml.rels><?xml version="1.0" encoding="UTF-8" standalone="yes"?>
<Relationships xmlns="http://schemas.openxmlformats.org/package/2006/relationships"><Relationship Id="rId1" Type="http://schemas.openxmlformats.org/officeDocument/2006/relationships/chartUserShapes" Target="../drawings/drawing18.xml"/></Relationships>
</file>

<file path=xl/charts/_rels/chart12.xml.rels><?xml version="1.0" encoding="UTF-8" standalone="yes"?>
<Relationships xmlns="http://schemas.openxmlformats.org/package/2006/relationships"><Relationship Id="rId1" Type="http://schemas.openxmlformats.org/officeDocument/2006/relationships/chartUserShapes" Target="../drawings/drawing2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00" b="1" i="0" u="none" strike="noStrike" baseline="0">
                <a:solidFill>
                  <a:srgbClr val="000000"/>
                </a:solidFill>
                <a:latin typeface="Arial"/>
                <a:ea typeface="Arial"/>
                <a:cs typeface="Arial"/>
              </a:defRPr>
            </a:pPr>
            <a:r>
              <a:rPr lang="en-US"/>
              <a:t>Bid-to-cover Ratio of Government Securities Auctions</a:t>
            </a:r>
          </a:p>
        </c:rich>
      </c:tx>
      <c:layout>
        <c:manualLayout>
          <c:xMode val="edge"/>
          <c:yMode val="edge"/>
          <c:x val="0.22378749604656231"/>
          <c:y val="2.2727272727272759E-2"/>
        </c:manualLayout>
      </c:layout>
      <c:overlay val="0"/>
      <c:spPr>
        <a:noFill/>
        <a:ln w="25400">
          <a:noFill/>
        </a:ln>
      </c:spPr>
    </c:title>
    <c:autoTitleDeleted val="0"/>
    <c:plotArea>
      <c:layout>
        <c:manualLayout>
          <c:layoutTarget val="inner"/>
          <c:xMode val="edge"/>
          <c:yMode val="edge"/>
          <c:x val="9.3896857114475193E-2"/>
          <c:y val="0.10743812491740069"/>
          <c:w val="0.85133150450457429"/>
          <c:h val="0.54752121352136884"/>
        </c:manualLayout>
      </c:layout>
      <c:lineChart>
        <c:grouping val="standard"/>
        <c:varyColors val="0"/>
        <c:ser>
          <c:idx val="6"/>
          <c:order val="0"/>
          <c:tx>
            <c:strRef>
              <c:f>'[1]tbl-koefpokr'!$C$5</c:f>
              <c:strCache>
                <c:ptCount val="1"/>
                <c:pt idx="0">
                  <c:v>4-years</c:v>
                </c:pt>
              </c:strCache>
            </c:strRef>
          </c:tx>
          <c:spPr>
            <a:ln w="12700">
              <a:solidFill>
                <a:srgbClr val="FF0000"/>
              </a:solidFill>
              <a:prstDash val="solid"/>
            </a:ln>
          </c:spPr>
          <c:marker>
            <c:symbol val="triangle"/>
            <c:size val="6"/>
            <c:spPr>
              <a:solidFill>
                <a:srgbClr val="FF0000"/>
              </a:solidFill>
              <a:ln>
                <a:solidFill>
                  <a:srgbClr val="FF0000"/>
                </a:solidFill>
                <a:prstDash val="solid"/>
              </a:ln>
            </c:spPr>
          </c:marker>
          <c:dPt>
            <c:idx val="2"/>
            <c:marker>
              <c:symbol val="triangle"/>
              <c:size val="2"/>
            </c:marker>
            <c:bubble3D val="0"/>
          </c:dPt>
          <c:dPt>
            <c:idx val="4"/>
            <c:marker>
              <c:symbol val="triangle"/>
              <c:size val="2"/>
            </c:marker>
            <c:bubble3D val="0"/>
          </c:dPt>
          <c:cat>
            <c:strRef>
              <c:f>'[1]tbl-koefpokr'!$B$6:$B$13</c:f>
              <c:strCache>
                <c:ptCount val="8"/>
                <c:pt idx="0">
                  <c:v>I</c:v>
                </c:pt>
                <c:pt idx="1">
                  <c:v>II</c:v>
                </c:pt>
                <c:pt idx="2">
                  <c:v>III</c:v>
                </c:pt>
                <c:pt idx="3">
                  <c:v>IV</c:v>
                </c:pt>
                <c:pt idx="4">
                  <c:v>V</c:v>
                </c:pt>
                <c:pt idx="5">
                  <c:v>VI</c:v>
                </c:pt>
                <c:pt idx="6">
                  <c:v>VII</c:v>
                </c:pt>
                <c:pt idx="7">
                  <c:v>IX</c:v>
                </c:pt>
              </c:strCache>
            </c:strRef>
          </c:cat>
          <c:val>
            <c:numRef>
              <c:f>'[1]tbl-koefpokr'!$C$6:$C$13</c:f>
              <c:numCache>
                <c:formatCode>General</c:formatCode>
                <c:ptCount val="8"/>
                <c:pt idx="1">
                  <c:v>3.55</c:v>
                </c:pt>
                <c:pt idx="2">
                  <c:v>3.02</c:v>
                </c:pt>
                <c:pt idx="3">
                  <c:v>2.4900000000000002</c:v>
                </c:pt>
                <c:pt idx="4">
                  <c:v>2.2799999999999998</c:v>
                </c:pt>
                <c:pt idx="5">
                  <c:v>2.06</c:v>
                </c:pt>
              </c:numCache>
            </c:numRef>
          </c:val>
          <c:smooth val="0"/>
        </c:ser>
        <c:ser>
          <c:idx val="8"/>
          <c:order val="1"/>
          <c:tx>
            <c:strRef>
              <c:f>'[1]tbl-koefpokr'!$D$5</c:f>
              <c:strCache>
                <c:ptCount val="1"/>
                <c:pt idx="0">
                  <c:v>7 years and 6 months</c:v>
                </c:pt>
              </c:strCache>
            </c:strRef>
          </c:tx>
          <c:spPr>
            <a:ln w="12700">
              <a:solidFill>
                <a:srgbClr val="FFFFFF"/>
              </a:solidFill>
              <a:prstDash val="solid"/>
            </a:ln>
          </c:spPr>
          <c:marker>
            <c:symbol val="star"/>
            <c:size val="6"/>
            <c:spPr>
              <a:solidFill>
                <a:srgbClr val="FFFFFF"/>
              </a:solidFill>
              <a:ln>
                <a:solidFill>
                  <a:srgbClr val="008000"/>
                </a:solidFill>
                <a:prstDash val="solid"/>
              </a:ln>
            </c:spPr>
          </c:marker>
          <c:cat>
            <c:strRef>
              <c:f>'[1]tbl-koefpokr'!$B$6:$B$13</c:f>
              <c:strCache>
                <c:ptCount val="8"/>
                <c:pt idx="0">
                  <c:v>I</c:v>
                </c:pt>
                <c:pt idx="1">
                  <c:v>II</c:v>
                </c:pt>
                <c:pt idx="2">
                  <c:v>III</c:v>
                </c:pt>
                <c:pt idx="3">
                  <c:v>IV</c:v>
                </c:pt>
                <c:pt idx="4">
                  <c:v>V</c:v>
                </c:pt>
                <c:pt idx="5">
                  <c:v>VI</c:v>
                </c:pt>
                <c:pt idx="6">
                  <c:v>VII</c:v>
                </c:pt>
                <c:pt idx="7">
                  <c:v>IX</c:v>
                </c:pt>
              </c:strCache>
            </c:strRef>
          </c:cat>
          <c:val>
            <c:numRef>
              <c:f>'[1]tbl-koefpokr'!$D$6:$D$13</c:f>
              <c:numCache>
                <c:formatCode>General</c:formatCode>
                <c:ptCount val="8"/>
                <c:pt idx="7">
                  <c:v>3.37</c:v>
                </c:pt>
              </c:numCache>
            </c:numRef>
          </c:val>
          <c:smooth val="0"/>
        </c:ser>
        <c:dLbls>
          <c:showLegendKey val="0"/>
          <c:showVal val="0"/>
          <c:showCatName val="0"/>
          <c:showSerName val="0"/>
          <c:showPercent val="0"/>
          <c:showBubbleSize val="0"/>
        </c:dLbls>
        <c:marker val="1"/>
        <c:smooth val="0"/>
        <c:axId val="211182192"/>
        <c:axId val="211471952"/>
      </c:lineChart>
      <c:lineChart>
        <c:grouping val="standard"/>
        <c:varyColors val="0"/>
        <c:ser>
          <c:idx val="0"/>
          <c:order val="2"/>
          <c:tx>
            <c:strRef>
              <c:f>'[1]tbl-koefpokr'!$E$5</c:f>
              <c:strCache>
                <c:ptCount val="1"/>
                <c:pt idx="0">
                  <c:v>10 years and 6 months</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dPt>
            <c:idx val="0"/>
            <c:marker>
              <c:symbol val="diamond"/>
              <c:size val="6"/>
            </c:marker>
            <c:bubble3D val="0"/>
          </c:dPt>
          <c:dPt>
            <c:idx val="1"/>
            <c:marker>
              <c:symbol val="diamond"/>
              <c:size val="2"/>
            </c:marker>
            <c:bubble3D val="0"/>
          </c:dPt>
          <c:dPt>
            <c:idx val="2"/>
            <c:marker>
              <c:symbol val="diamond"/>
              <c:size val="6"/>
            </c:marker>
            <c:bubble3D val="0"/>
          </c:dPt>
          <c:dPt>
            <c:idx val="3"/>
            <c:marker>
              <c:symbol val="diamond"/>
              <c:size val="2"/>
            </c:marker>
            <c:bubble3D val="0"/>
          </c:dPt>
          <c:dPt>
            <c:idx val="4"/>
            <c:marker>
              <c:symbol val="diamond"/>
              <c:size val="6"/>
            </c:marker>
            <c:bubble3D val="0"/>
          </c:dPt>
          <c:dPt>
            <c:idx val="5"/>
            <c:marker>
              <c:symbol val="diamond"/>
              <c:size val="2"/>
            </c:marker>
            <c:bubble3D val="0"/>
          </c:dPt>
          <c:dPt>
            <c:idx val="6"/>
            <c:marker>
              <c:symbol val="diamond"/>
              <c:size val="6"/>
            </c:marker>
            <c:bubble3D val="0"/>
          </c:dPt>
          <c:cat>
            <c:strRef>
              <c:f>'[1]tbl-koefpokr'!$B$6:$B$13</c:f>
              <c:strCache>
                <c:ptCount val="8"/>
                <c:pt idx="0">
                  <c:v>I</c:v>
                </c:pt>
                <c:pt idx="1">
                  <c:v>II</c:v>
                </c:pt>
                <c:pt idx="2">
                  <c:v>III</c:v>
                </c:pt>
                <c:pt idx="3">
                  <c:v>IV</c:v>
                </c:pt>
                <c:pt idx="4">
                  <c:v>V</c:v>
                </c:pt>
                <c:pt idx="5">
                  <c:v>VI</c:v>
                </c:pt>
                <c:pt idx="6">
                  <c:v>VII</c:v>
                </c:pt>
                <c:pt idx="7">
                  <c:v>IX</c:v>
                </c:pt>
              </c:strCache>
            </c:strRef>
          </c:cat>
          <c:val>
            <c:numRef>
              <c:f>'[1]tbl-koefpokr'!$E$6:$E$13</c:f>
              <c:numCache>
                <c:formatCode>General</c:formatCode>
                <c:ptCount val="8"/>
                <c:pt idx="0">
                  <c:v>4.22</c:v>
                </c:pt>
                <c:pt idx="1">
                  <c:v>3.07</c:v>
                </c:pt>
                <c:pt idx="2">
                  <c:v>1.92</c:v>
                </c:pt>
                <c:pt idx="3">
                  <c:v>1.6950000000000001</c:v>
                </c:pt>
                <c:pt idx="4">
                  <c:v>1.47</c:v>
                </c:pt>
                <c:pt idx="5">
                  <c:v>1.75</c:v>
                </c:pt>
                <c:pt idx="6">
                  <c:v>2.02</c:v>
                </c:pt>
              </c:numCache>
            </c:numRef>
          </c:val>
          <c:smooth val="0"/>
        </c:ser>
        <c:dLbls>
          <c:showLegendKey val="0"/>
          <c:showVal val="0"/>
          <c:showCatName val="0"/>
          <c:showSerName val="0"/>
          <c:showPercent val="0"/>
          <c:showBubbleSize val="0"/>
        </c:dLbls>
        <c:marker val="1"/>
        <c:smooth val="0"/>
        <c:axId val="210396776"/>
        <c:axId val="210433688"/>
      </c:lineChart>
      <c:catAx>
        <c:axId val="211182192"/>
        <c:scaling>
          <c:orientation val="minMax"/>
        </c:scaling>
        <c:delete val="0"/>
        <c:axPos val="b"/>
        <c:title>
          <c:tx>
            <c:rich>
              <a:bodyPr/>
              <a:lstStyle/>
              <a:p>
                <a:pPr algn="l">
                  <a:defRPr sz="700" b="0" i="0" u="none" strike="noStrike" baseline="0">
                    <a:solidFill>
                      <a:srgbClr val="000000"/>
                    </a:solidFill>
                    <a:latin typeface="Arial"/>
                    <a:ea typeface="Arial"/>
                    <a:cs typeface="Arial"/>
                  </a:defRPr>
                </a:pPr>
                <a:r>
                  <a:rPr lang="en-US"/>
                  <a:t>The bid-to-cover ratio is calculated as the ratio between the total nominal value of the bids admitted to the auction and the total nominal value of the government securities offered by the Ministry of Finance to be sold at the auction.
</a:t>
                </a:r>
              </a:p>
            </c:rich>
          </c:tx>
          <c:layout>
            <c:manualLayout>
              <c:xMode val="edge"/>
              <c:yMode val="edge"/>
              <c:x val="0.14710501562891487"/>
              <c:y val="0.84297607427170773"/>
            </c:manualLayout>
          </c:layout>
          <c:overlay val="0"/>
          <c:spPr>
            <a:noFill/>
            <a:ln w="25400">
              <a:noFill/>
            </a:ln>
          </c:spPr>
        </c:title>
        <c:numFmt formatCode="General" sourceLinked="1"/>
        <c:majorTickMark val="cross"/>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211471952"/>
        <c:crosses val="autoZero"/>
        <c:auto val="1"/>
        <c:lblAlgn val="ctr"/>
        <c:lblOffset val="100"/>
        <c:tickLblSkip val="1"/>
        <c:tickMarkSkip val="1"/>
        <c:noMultiLvlLbl val="0"/>
      </c:catAx>
      <c:valAx>
        <c:axId val="211471952"/>
        <c:scaling>
          <c:orientation val="minMax"/>
          <c:max val="5"/>
        </c:scaling>
        <c:delete val="0"/>
        <c:axPos val="l"/>
        <c:title>
          <c:tx>
            <c:rich>
              <a:bodyPr/>
              <a:lstStyle/>
              <a:p>
                <a:pPr>
                  <a:defRPr sz="700" b="0" i="0" u="none" strike="noStrike" baseline="0">
                    <a:solidFill>
                      <a:srgbClr val="000000"/>
                    </a:solidFill>
                    <a:latin typeface="Arial"/>
                    <a:ea typeface="Arial"/>
                    <a:cs typeface="Arial"/>
                  </a:defRPr>
                </a:pPr>
                <a:r>
                  <a:rPr lang="en-US"/>
                  <a:t>bid-to-cover ratio </a:t>
                </a:r>
              </a:p>
            </c:rich>
          </c:tx>
          <c:layout>
            <c:manualLayout>
              <c:xMode val="edge"/>
              <c:yMode val="edge"/>
              <c:x val="2.6604068857589997E-2"/>
              <c:y val="0.30165310947701784"/>
            </c:manualLayout>
          </c:layout>
          <c:overlay val="0"/>
          <c:spPr>
            <a:noFill/>
            <a:ln w="25400">
              <a:noFill/>
            </a:ln>
          </c:spPr>
        </c:title>
        <c:numFmt formatCode="0.0" sourceLinked="0"/>
        <c:majorTickMark val="cross"/>
        <c:minorTickMark val="none"/>
        <c:tickLblPos val="nextTo"/>
        <c:spPr>
          <a:ln w="3175">
            <a:solidFill>
              <a:srgbClr val="000000"/>
            </a:solidFill>
            <a:prstDash val="solid"/>
          </a:ln>
        </c:spPr>
        <c:txPr>
          <a:bodyPr rot="0" vert="horz"/>
          <a:lstStyle/>
          <a:p>
            <a:pPr>
              <a:defRPr sz="700" b="0" i="0" u="none" strike="noStrike" baseline="0">
                <a:solidFill>
                  <a:srgbClr val="000000"/>
                </a:solidFill>
                <a:latin typeface="Arial"/>
                <a:ea typeface="Arial"/>
                <a:cs typeface="Arial"/>
              </a:defRPr>
            </a:pPr>
            <a:endParaRPr lang="bg-BG"/>
          </a:p>
        </c:txPr>
        <c:crossAx val="211182192"/>
        <c:crosses val="autoZero"/>
        <c:crossBetween val="between"/>
        <c:majorUnit val="0.5"/>
      </c:valAx>
      <c:catAx>
        <c:axId val="210396776"/>
        <c:scaling>
          <c:orientation val="minMax"/>
        </c:scaling>
        <c:delete val="1"/>
        <c:axPos val="b"/>
        <c:numFmt formatCode="General" sourceLinked="1"/>
        <c:majorTickMark val="out"/>
        <c:minorTickMark val="none"/>
        <c:tickLblPos val="none"/>
        <c:crossAx val="210433688"/>
        <c:crosses val="autoZero"/>
        <c:auto val="0"/>
        <c:lblAlgn val="ctr"/>
        <c:lblOffset val="100"/>
        <c:noMultiLvlLbl val="0"/>
      </c:catAx>
      <c:valAx>
        <c:axId val="210433688"/>
        <c:scaling>
          <c:orientation val="minMax"/>
          <c:max val="4"/>
        </c:scaling>
        <c:delete val="1"/>
        <c:axPos val="r"/>
        <c:numFmt formatCode="General" sourceLinked="1"/>
        <c:majorTickMark val="out"/>
        <c:minorTickMark val="none"/>
        <c:tickLblPos val="none"/>
        <c:crossAx val="210396776"/>
        <c:crosses val="max"/>
        <c:crossBetween val="between"/>
        <c:majorUnit val="0.5"/>
      </c:valAx>
      <c:spPr>
        <a:solidFill>
          <a:srgbClr val="FFFFCC"/>
        </a:solidFill>
        <a:ln w="12700">
          <a:solidFill>
            <a:srgbClr val="333333"/>
          </a:solidFill>
          <a:prstDash val="solid"/>
        </a:ln>
      </c:spPr>
    </c:plotArea>
    <c:legend>
      <c:legendPos val="r"/>
      <c:layout>
        <c:manualLayout>
          <c:xMode val="edge"/>
          <c:yMode val="edge"/>
          <c:x val="4.6948356807511735E-2"/>
          <c:y val="0.75826533047005484"/>
          <c:w val="0.92018927211563339"/>
          <c:h val="6.6115702479339178E-2"/>
        </c:manualLayout>
      </c:layout>
      <c:overlay val="0"/>
      <c:spPr>
        <a:solidFill>
          <a:srgbClr val="FFFFFF"/>
        </a:solidFill>
        <a:ln w="3175">
          <a:solidFill>
            <a:srgbClr val="FFFFFF"/>
          </a:solidFill>
          <a:prstDash val="solid"/>
        </a:ln>
      </c:spPr>
      <c:txPr>
        <a:bodyPr/>
        <a:lstStyle/>
        <a:p>
          <a:pPr>
            <a:defRPr sz="735"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bg-BG"/>
    </a:p>
  </c:txPr>
  <c:printSettings>
    <c:headerFooter alignWithMargins="0"/>
    <c:pageMargins b="1" l="0.75000000000000078" r="0.75000000000000078" t="1" header="0.5" footer="0.5"/>
    <c:pageSetup paperSize="9" orientation="landscape"/>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Arial"/>
                <a:ea typeface="Arial"/>
                <a:cs typeface="Arial"/>
              </a:defRPr>
            </a:pPr>
            <a:r>
              <a:rPr lang="bg-BG" sz="900" b="1" i="0" u="none" strike="noStrike" baseline="0">
                <a:solidFill>
                  <a:srgbClr val="000000"/>
                </a:solidFill>
                <a:latin typeface="Arial"/>
                <a:cs typeface="Arial"/>
              </a:rPr>
              <a:t>Volume of Transactions in Tradable Governmemt Securities </a:t>
            </a:r>
          </a:p>
          <a:p>
            <a:pPr>
              <a:defRPr sz="1000" b="0" i="0" u="none" strike="noStrike" baseline="0">
                <a:solidFill>
                  <a:srgbClr val="000000"/>
                </a:solidFill>
                <a:latin typeface="Arial"/>
                <a:ea typeface="Arial"/>
                <a:cs typeface="Arial"/>
              </a:defRPr>
            </a:pPr>
            <a:r>
              <a:rPr lang="bg-BG" sz="900" b="1" i="0" u="none" strike="noStrike" baseline="0">
                <a:solidFill>
                  <a:srgbClr val="000000"/>
                </a:solidFill>
                <a:latin typeface="Arial"/>
                <a:cs typeface="Arial"/>
              </a:rPr>
              <a:t>(Third Quarter)</a:t>
            </a:r>
          </a:p>
        </c:rich>
      </c:tx>
      <c:layout>
        <c:manualLayout>
          <c:xMode val="edge"/>
          <c:yMode val="edge"/>
          <c:x val="0.22310461192350955"/>
          <c:y val="5.9359866298492499E-2"/>
        </c:manualLayout>
      </c:layout>
      <c:overlay val="0"/>
      <c:spPr>
        <a:noFill/>
        <a:ln w="25400">
          <a:noFill/>
        </a:ln>
      </c:spPr>
    </c:title>
    <c:autoTitleDeleted val="0"/>
    <c:view3D>
      <c:rotX val="15"/>
      <c:hPercent val="34"/>
      <c:rotY val="20"/>
      <c:depthPercent val="500"/>
      <c:rAngAx val="1"/>
    </c:view3D>
    <c:floor>
      <c:thickness val="0"/>
      <c:spPr>
        <a:solidFill>
          <a:srgbClr val="FFFFFF"/>
        </a:solidFill>
        <a:ln w="3175">
          <a:solidFill>
            <a:srgbClr val="000000"/>
          </a:solidFill>
          <a:prstDash val="solid"/>
        </a:ln>
      </c:spPr>
    </c:floor>
    <c:sideWall>
      <c:thickness val="0"/>
      <c:spPr>
        <a:noFill/>
        <a:ln w="25400">
          <a:noFill/>
        </a:ln>
      </c:spPr>
    </c:sideWall>
    <c:backWall>
      <c:thickness val="0"/>
      <c:spPr>
        <a:noFill/>
        <a:ln w="25400">
          <a:noFill/>
        </a:ln>
      </c:spPr>
    </c:backWall>
    <c:plotArea>
      <c:layout>
        <c:manualLayout>
          <c:layoutTarget val="inner"/>
          <c:xMode val="edge"/>
          <c:yMode val="edge"/>
          <c:x val="0.23830047559844494"/>
          <c:y val="0.16917975756255238"/>
          <c:w val="0.67015678560782943"/>
          <c:h val="0.45312080929155113"/>
        </c:manualLayout>
      </c:layout>
      <c:bar3DChart>
        <c:barDir val="col"/>
        <c:grouping val="clustered"/>
        <c:varyColors val="0"/>
        <c:ser>
          <c:idx val="0"/>
          <c:order val="0"/>
          <c:tx>
            <c:strRef>
              <c:f>[2]Sheet1!$A$2</c:f>
              <c:strCache>
                <c:ptCount val="1"/>
                <c:pt idx="0">
                  <c:v>Purchases and sales</c:v>
                </c:pt>
              </c:strCache>
            </c:strRef>
          </c:tx>
          <c:spPr>
            <a:solidFill>
              <a:srgbClr val="9999FF"/>
            </a:solidFill>
            <a:ln w="12700">
              <a:solidFill>
                <a:srgbClr val="000000"/>
              </a:solidFill>
              <a:prstDash val="solid"/>
            </a:ln>
          </c:spPr>
          <c:invertIfNegative val="0"/>
          <c:cat>
            <c:numRef>
              <c:f>[2]Sheet1!$B$1:$D$1</c:f>
              <c:numCache>
                <c:formatCode>General</c:formatCode>
                <c:ptCount val="3"/>
                <c:pt idx="0">
                  <c:v>2015</c:v>
                </c:pt>
                <c:pt idx="1">
                  <c:v>2016</c:v>
                </c:pt>
                <c:pt idx="2">
                  <c:v>2017</c:v>
                </c:pt>
              </c:numCache>
            </c:numRef>
          </c:cat>
          <c:val>
            <c:numRef>
              <c:f>[2]Sheet1!$B$2:$D$2</c:f>
              <c:numCache>
                <c:formatCode>General</c:formatCode>
                <c:ptCount val="3"/>
                <c:pt idx="0">
                  <c:v>440865454.83999997</c:v>
                </c:pt>
                <c:pt idx="1">
                  <c:v>358176973.81999999</c:v>
                </c:pt>
                <c:pt idx="2">
                  <c:v>458736459.37</c:v>
                </c:pt>
              </c:numCache>
            </c:numRef>
          </c:val>
        </c:ser>
        <c:ser>
          <c:idx val="1"/>
          <c:order val="1"/>
          <c:tx>
            <c:strRef>
              <c:f>[2]Sheet1!$A$3</c:f>
              <c:strCache>
                <c:ptCount val="1"/>
                <c:pt idx="0">
                  <c:v>Repo agreements and government securities lending</c:v>
                </c:pt>
              </c:strCache>
            </c:strRef>
          </c:tx>
          <c:spPr>
            <a:solidFill>
              <a:srgbClr val="993366"/>
            </a:solidFill>
            <a:ln w="12700">
              <a:solidFill>
                <a:srgbClr val="000000"/>
              </a:solidFill>
              <a:prstDash val="solid"/>
            </a:ln>
          </c:spPr>
          <c:invertIfNegative val="0"/>
          <c:cat>
            <c:numRef>
              <c:f>[2]Sheet1!$B$1:$D$1</c:f>
              <c:numCache>
                <c:formatCode>General</c:formatCode>
                <c:ptCount val="3"/>
                <c:pt idx="0">
                  <c:v>2015</c:v>
                </c:pt>
                <c:pt idx="1">
                  <c:v>2016</c:v>
                </c:pt>
                <c:pt idx="2">
                  <c:v>2017</c:v>
                </c:pt>
              </c:numCache>
            </c:numRef>
          </c:cat>
          <c:val>
            <c:numRef>
              <c:f>[2]Sheet1!$B$3:$D$3</c:f>
              <c:numCache>
                <c:formatCode>General</c:formatCode>
                <c:ptCount val="3"/>
                <c:pt idx="0">
                  <c:v>4742825448.5</c:v>
                </c:pt>
                <c:pt idx="1">
                  <c:v>4597065240</c:v>
                </c:pt>
                <c:pt idx="2">
                  <c:v>2154608915</c:v>
                </c:pt>
              </c:numCache>
            </c:numRef>
          </c:val>
        </c:ser>
        <c:ser>
          <c:idx val="2"/>
          <c:order val="2"/>
          <c:tx>
            <c:strRef>
              <c:f>[2]Sheet1!$A$4</c:f>
              <c:strCache>
                <c:ptCount val="1"/>
                <c:pt idx="0">
                  <c:v>Transactions with and on behalf of customers</c:v>
                </c:pt>
              </c:strCache>
            </c:strRef>
          </c:tx>
          <c:spPr>
            <a:solidFill>
              <a:srgbClr val="FFFFCC"/>
            </a:solidFill>
            <a:ln w="12700">
              <a:solidFill>
                <a:srgbClr val="000000"/>
              </a:solidFill>
              <a:prstDash val="solid"/>
            </a:ln>
          </c:spPr>
          <c:invertIfNegative val="0"/>
          <c:cat>
            <c:numRef>
              <c:f>[2]Sheet1!$B$1:$D$1</c:f>
              <c:numCache>
                <c:formatCode>General</c:formatCode>
                <c:ptCount val="3"/>
                <c:pt idx="0">
                  <c:v>2015</c:v>
                </c:pt>
                <c:pt idx="1">
                  <c:v>2016</c:v>
                </c:pt>
                <c:pt idx="2">
                  <c:v>2017</c:v>
                </c:pt>
              </c:numCache>
            </c:numRef>
          </c:cat>
          <c:val>
            <c:numRef>
              <c:f>[2]Sheet1!$B$4:$D$4</c:f>
              <c:numCache>
                <c:formatCode>General</c:formatCode>
                <c:ptCount val="3"/>
                <c:pt idx="0">
                  <c:v>1294822914.8800001</c:v>
                </c:pt>
                <c:pt idx="1">
                  <c:v>855624104.42999995</c:v>
                </c:pt>
                <c:pt idx="2">
                  <c:v>995963962.83000004</c:v>
                </c:pt>
              </c:numCache>
            </c:numRef>
          </c:val>
        </c:ser>
        <c:dLbls>
          <c:showLegendKey val="0"/>
          <c:showVal val="0"/>
          <c:showCatName val="0"/>
          <c:showSerName val="0"/>
          <c:showPercent val="0"/>
          <c:showBubbleSize val="0"/>
        </c:dLbls>
        <c:gapWidth val="150"/>
        <c:gapDepth val="0"/>
        <c:shape val="box"/>
        <c:axId val="209931984"/>
        <c:axId val="209932368"/>
        <c:axId val="0"/>
      </c:bar3DChart>
      <c:catAx>
        <c:axId val="209931984"/>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low"/>
        <c:spPr>
          <a:ln w="6350">
            <a:noFill/>
          </a:ln>
        </c:spPr>
        <c:txPr>
          <a:bodyPr rot="0" vert="horz"/>
          <a:lstStyle/>
          <a:p>
            <a:pPr>
              <a:defRPr sz="800" b="0" i="0" u="none" strike="noStrike" baseline="0">
                <a:solidFill>
                  <a:srgbClr val="000000"/>
                </a:solidFill>
                <a:latin typeface="Arial"/>
                <a:ea typeface="Arial"/>
                <a:cs typeface="Arial"/>
              </a:defRPr>
            </a:pPr>
            <a:endParaRPr lang="bg-BG"/>
          </a:p>
        </c:txPr>
        <c:crossAx val="209932368"/>
        <c:crosses val="autoZero"/>
        <c:auto val="1"/>
        <c:lblAlgn val="ctr"/>
        <c:lblOffset val="100"/>
        <c:tickLblSkip val="1"/>
        <c:tickMarkSkip val="1"/>
        <c:noMultiLvlLbl val="0"/>
      </c:catAx>
      <c:valAx>
        <c:axId val="209932368"/>
        <c:scaling>
          <c:orientation val="minMax"/>
          <c:max val="6000000000"/>
          <c:min val="0"/>
        </c:scaling>
        <c:delete val="0"/>
        <c:axPos val="l"/>
        <c:majorGridlines>
          <c:spPr>
            <a:ln w="3175">
              <a:solidFill>
                <a:srgbClr val="000000"/>
              </a:solidFill>
              <a:prstDash val="solid"/>
            </a:ln>
          </c:spPr>
        </c:majorGridlines>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209931984"/>
        <c:crosses val="autoZero"/>
        <c:crossBetween val="between"/>
        <c:majorUnit val="1000000000"/>
        <c:dispUnits>
          <c:builtInUnit val="millions"/>
          <c:dispUnitsLbl>
            <c:layout>
              <c:manualLayout>
                <c:xMode val="edge"/>
                <c:yMode val="edge"/>
                <c:x val="0.13370670771416732"/>
                <c:y val="0.2027247281449342"/>
              </c:manualLayout>
            </c:layout>
            <c:tx>
              <c:rich>
                <a:bodyPr rot="0" vert="horz"/>
                <a:lstStyle/>
                <a:p>
                  <a:pPr algn="ctr">
                    <a:defRPr sz="800" b="0" i="0" u="none" strike="noStrike" baseline="0">
                      <a:solidFill>
                        <a:srgbClr val="000000"/>
                      </a:solidFill>
                      <a:latin typeface="Arial"/>
                      <a:ea typeface="Arial"/>
                      <a:cs typeface="Arial"/>
                    </a:defRPr>
                  </a:pPr>
                  <a:r>
                    <a:rPr lang="bg-BG" sz="800" b="0"/>
                    <a:t>(</a:t>
                  </a:r>
                  <a:r>
                    <a:rPr lang="en-US" sz="800" b="0"/>
                    <a:t>BGN</a:t>
                  </a:r>
                  <a:r>
                    <a:rPr lang="en-US" sz="800" b="0" baseline="0"/>
                    <a:t> million</a:t>
                  </a:r>
                  <a:r>
                    <a:rPr lang="bg-BG" sz="800" b="0" baseline="0"/>
                    <a:t>)</a:t>
                  </a:r>
                  <a:endParaRPr lang="bg-BG" sz="800" b="0"/>
                </a:p>
              </c:rich>
            </c:tx>
            <c:spPr>
              <a:noFill/>
              <a:ln w="25400">
                <a:noFill/>
              </a:ln>
            </c:spPr>
          </c:dispUnitsLbl>
        </c:dispUnits>
      </c:valAx>
      <c:spPr>
        <a:noFill/>
        <a:ln w="25400">
          <a:noFill/>
        </a:ln>
      </c:spPr>
    </c:plotArea>
    <c:legend>
      <c:legendPos val="b"/>
      <c:layout>
        <c:manualLayout>
          <c:xMode val="edge"/>
          <c:yMode val="edge"/>
          <c:x val="0.17429005584828211"/>
          <c:y val="0.65526124074365988"/>
          <c:w val="0.51233780397684936"/>
          <c:h val="9.4437183206350195E-2"/>
        </c:manualLayout>
      </c:layout>
      <c:overlay val="0"/>
      <c:txPr>
        <a:bodyPr/>
        <a:lstStyle/>
        <a:p>
          <a:pPr>
            <a:defRPr sz="800"/>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bg-BG"/>
    </a:p>
  </c:txPr>
  <c:printSettings>
    <c:headerFooter alignWithMargins="0">
      <c:oddFooter>&amp;L
</c:oddFooter>
    </c:headerFooter>
    <c:pageMargins b="1.299212598425197" l="0.74803149606299213" r="0.74803149606299213" t="0.59055118110236227" header="0.39370078740157483" footer="0.6692913385826772"/>
    <c:pageSetup paperSize="256" orientation="landscape"/>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850" b="0" i="0" u="none" strike="noStrike" baseline="0">
                <a:solidFill>
                  <a:srgbClr val="000000"/>
                </a:solidFill>
                <a:latin typeface="Arial"/>
                <a:ea typeface="Arial"/>
                <a:cs typeface="Arial"/>
              </a:defRPr>
            </a:pPr>
            <a:r>
              <a:rPr lang="bg-BG" sz="900" b="1" i="0" u="none" strike="noStrike" baseline="0">
                <a:solidFill>
                  <a:srgbClr val="000000"/>
                </a:solidFill>
                <a:latin typeface="Arial"/>
                <a:cs typeface="Arial"/>
              </a:rPr>
              <a:t>Number of Transactions in Tradable Government Securities </a:t>
            </a:r>
          </a:p>
          <a:p>
            <a:pPr>
              <a:defRPr sz="850" b="0" i="0" u="none" strike="noStrike" baseline="0">
                <a:solidFill>
                  <a:srgbClr val="000000"/>
                </a:solidFill>
                <a:latin typeface="Arial"/>
                <a:ea typeface="Arial"/>
                <a:cs typeface="Arial"/>
              </a:defRPr>
            </a:pPr>
            <a:r>
              <a:rPr lang="bg-BG" sz="900" b="1" i="0" u="none" strike="noStrike" baseline="0">
                <a:solidFill>
                  <a:srgbClr val="000000"/>
                </a:solidFill>
                <a:latin typeface="Arial"/>
                <a:cs typeface="Arial"/>
              </a:rPr>
              <a:t>(Third Quarter)   </a:t>
            </a:r>
          </a:p>
        </c:rich>
      </c:tx>
      <c:layout>
        <c:manualLayout>
          <c:xMode val="edge"/>
          <c:yMode val="edge"/>
          <c:x val="0.19614550127417602"/>
          <c:y val="4.4786669108221926E-2"/>
        </c:manualLayout>
      </c:layout>
      <c:overlay val="0"/>
      <c:spPr>
        <a:noFill/>
        <a:ln w="25400">
          <a:noFill/>
        </a:ln>
      </c:spPr>
    </c:title>
    <c:autoTitleDeleted val="0"/>
    <c:view3D>
      <c:rotX val="15"/>
      <c:hPercent val="40"/>
      <c:rotY val="20"/>
      <c:depthPercent val="500"/>
      <c:rAngAx val="1"/>
    </c:view3D>
    <c:floor>
      <c:thickness val="0"/>
      <c:spPr>
        <a:solidFill>
          <a:srgbClr val="FFFFFF"/>
        </a:solidFill>
        <a:ln w="3175">
          <a:solidFill>
            <a:srgbClr val="000000"/>
          </a:solidFill>
          <a:prstDash val="solid"/>
        </a:ln>
      </c:spPr>
    </c:floor>
    <c:sideWall>
      <c:thickness val="0"/>
      <c:spPr>
        <a:noFill/>
        <a:ln w="25400">
          <a:noFill/>
        </a:ln>
      </c:spPr>
    </c:sideWall>
    <c:backWall>
      <c:thickness val="0"/>
      <c:spPr>
        <a:noFill/>
        <a:ln w="25400">
          <a:noFill/>
        </a:ln>
      </c:spPr>
    </c:backWall>
    <c:plotArea>
      <c:layout>
        <c:manualLayout>
          <c:layoutTarget val="inner"/>
          <c:xMode val="edge"/>
          <c:yMode val="edge"/>
          <c:x val="0.16054131111441911"/>
          <c:y val="0.17996978575352504"/>
          <c:w val="0.67457019056853296"/>
          <c:h val="0.46851095647927737"/>
        </c:manualLayout>
      </c:layout>
      <c:bar3DChart>
        <c:barDir val="col"/>
        <c:grouping val="clustered"/>
        <c:varyColors val="0"/>
        <c:ser>
          <c:idx val="0"/>
          <c:order val="0"/>
          <c:tx>
            <c:strRef>
              <c:f>[3]Sheet1!$A$2</c:f>
              <c:strCache>
                <c:ptCount val="1"/>
                <c:pt idx="0">
                  <c:v>Purchases and sales</c:v>
                </c:pt>
              </c:strCache>
            </c:strRef>
          </c:tx>
          <c:spPr>
            <a:solidFill>
              <a:srgbClr val="9999FF"/>
            </a:solidFill>
            <a:ln w="12700">
              <a:solidFill>
                <a:srgbClr val="000000"/>
              </a:solidFill>
              <a:prstDash val="solid"/>
            </a:ln>
          </c:spPr>
          <c:invertIfNegative val="0"/>
          <c:cat>
            <c:numRef>
              <c:f>[3]Sheet1!$B$1:$D$1</c:f>
              <c:numCache>
                <c:formatCode>General</c:formatCode>
                <c:ptCount val="3"/>
                <c:pt idx="0">
                  <c:v>2015</c:v>
                </c:pt>
                <c:pt idx="1">
                  <c:v>2016</c:v>
                </c:pt>
                <c:pt idx="2">
                  <c:v>2017</c:v>
                </c:pt>
              </c:numCache>
            </c:numRef>
          </c:cat>
          <c:val>
            <c:numRef>
              <c:f>[3]Sheet1!$B$2:$D$2</c:f>
              <c:numCache>
                <c:formatCode>General</c:formatCode>
                <c:ptCount val="3"/>
                <c:pt idx="0">
                  <c:v>91</c:v>
                </c:pt>
                <c:pt idx="1">
                  <c:v>100</c:v>
                </c:pt>
                <c:pt idx="2">
                  <c:v>80</c:v>
                </c:pt>
              </c:numCache>
            </c:numRef>
          </c:val>
        </c:ser>
        <c:ser>
          <c:idx val="1"/>
          <c:order val="1"/>
          <c:tx>
            <c:strRef>
              <c:f>[3]Sheet1!$A$3</c:f>
              <c:strCache>
                <c:ptCount val="1"/>
                <c:pt idx="0">
                  <c:v>Repo agreements and government securities lending</c:v>
                </c:pt>
              </c:strCache>
            </c:strRef>
          </c:tx>
          <c:spPr>
            <a:solidFill>
              <a:srgbClr val="993366"/>
            </a:solidFill>
            <a:ln w="12700">
              <a:solidFill>
                <a:srgbClr val="000000"/>
              </a:solidFill>
              <a:prstDash val="solid"/>
            </a:ln>
          </c:spPr>
          <c:invertIfNegative val="0"/>
          <c:cat>
            <c:numRef>
              <c:f>[3]Sheet1!$B$1:$D$1</c:f>
              <c:numCache>
                <c:formatCode>General</c:formatCode>
                <c:ptCount val="3"/>
                <c:pt idx="0">
                  <c:v>2015</c:v>
                </c:pt>
                <c:pt idx="1">
                  <c:v>2016</c:v>
                </c:pt>
                <c:pt idx="2">
                  <c:v>2017</c:v>
                </c:pt>
              </c:numCache>
            </c:numRef>
          </c:cat>
          <c:val>
            <c:numRef>
              <c:f>[3]Sheet1!$B$3:$D$3</c:f>
              <c:numCache>
                <c:formatCode>General</c:formatCode>
                <c:ptCount val="3"/>
                <c:pt idx="0">
                  <c:v>529</c:v>
                </c:pt>
                <c:pt idx="1">
                  <c:v>563</c:v>
                </c:pt>
                <c:pt idx="2">
                  <c:v>364</c:v>
                </c:pt>
              </c:numCache>
            </c:numRef>
          </c:val>
        </c:ser>
        <c:ser>
          <c:idx val="2"/>
          <c:order val="2"/>
          <c:tx>
            <c:strRef>
              <c:f>[3]Sheet1!$A$4</c:f>
              <c:strCache>
                <c:ptCount val="1"/>
                <c:pt idx="0">
                  <c:v>Transactions with and on behalf of customers</c:v>
                </c:pt>
              </c:strCache>
            </c:strRef>
          </c:tx>
          <c:spPr>
            <a:solidFill>
              <a:srgbClr val="FFFFCC"/>
            </a:solidFill>
            <a:ln w="12700">
              <a:solidFill>
                <a:srgbClr val="000000"/>
              </a:solidFill>
              <a:prstDash val="solid"/>
            </a:ln>
          </c:spPr>
          <c:invertIfNegative val="0"/>
          <c:cat>
            <c:numRef>
              <c:f>[3]Sheet1!$B$1:$D$1</c:f>
              <c:numCache>
                <c:formatCode>General</c:formatCode>
                <c:ptCount val="3"/>
                <c:pt idx="0">
                  <c:v>2015</c:v>
                </c:pt>
                <c:pt idx="1">
                  <c:v>2016</c:v>
                </c:pt>
                <c:pt idx="2">
                  <c:v>2017</c:v>
                </c:pt>
              </c:numCache>
            </c:numRef>
          </c:cat>
          <c:val>
            <c:numRef>
              <c:f>[3]Sheet1!$B$4:$D$4</c:f>
              <c:numCache>
                <c:formatCode>General</c:formatCode>
                <c:ptCount val="3"/>
                <c:pt idx="0">
                  <c:v>371</c:v>
                </c:pt>
                <c:pt idx="1">
                  <c:v>263</c:v>
                </c:pt>
                <c:pt idx="2">
                  <c:v>293</c:v>
                </c:pt>
              </c:numCache>
            </c:numRef>
          </c:val>
        </c:ser>
        <c:dLbls>
          <c:showLegendKey val="0"/>
          <c:showVal val="0"/>
          <c:showCatName val="0"/>
          <c:showSerName val="0"/>
          <c:showPercent val="0"/>
          <c:showBubbleSize val="0"/>
        </c:dLbls>
        <c:gapWidth val="150"/>
        <c:gapDepth val="0"/>
        <c:shape val="box"/>
        <c:axId val="210702560"/>
        <c:axId val="210716712"/>
        <c:axId val="0"/>
      </c:bar3DChart>
      <c:catAx>
        <c:axId val="210702560"/>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low"/>
        <c:spPr>
          <a:ln w="6350">
            <a:noFill/>
          </a:ln>
        </c:spPr>
        <c:txPr>
          <a:bodyPr rot="0" vert="horz"/>
          <a:lstStyle/>
          <a:p>
            <a:pPr>
              <a:defRPr sz="900" b="0" i="0" u="none" strike="noStrike" baseline="0">
                <a:solidFill>
                  <a:srgbClr val="000000"/>
                </a:solidFill>
                <a:latin typeface="Arial"/>
                <a:ea typeface="Arial"/>
                <a:cs typeface="Arial"/>
              </a:defRPr>
            </a:pPr>
            <a:endParaRPr lang="bg-BG"/>
          </a:p>
        </c:txPr>
        <c:crossAx val="210716712"/>
        <c:crosses val="autoZero"/>
        <c:auto val="0"/>
        <c:lblAlgn val="ctr"/>
        <c:lblOffset val="100"/>
        <c:tickLblSkip val="1"/>
        <c:tickMarkSkip val="1"/>
        <c:noMultiLvlLbl val="0"/>
      </c:catAx>
      <c:valAx>
        <c:axId val="210716712"/>
        <c:scaling>
          <c:orientation val="minMax"/>
          <c:max val="700"/>
          <c:min val="0"/>
        </c:scaling>
        <c:delete val="0"/>
        <c:axPos val="l"/>
        <c:majorGridlines>
          <c:spPr>
            <a:ln w="3175">
              <a:solidFill>
                <a:srgbClr val="000000"/>
              </a:solidFill>
              <a:prstDash val="solid"/>
            </a:ln>
          </c:spPr>
        </c:majorGridlines>
        <c:numFmt formatCode="General" sourceLinked="1"/>
        <c:majorTickMark val="out"/>
        <c:minorTickMark val="none"/>
        <c:tickLblPos val="nextTo"/>
        <c:spPr>
          <a:ln w="3175">
            <a:solidFill>
              <a:srgbClr val="000000"/>
            </a:solidFill>
            <a:prstDash val="solid"/>
          </a:ln>
        </c:spPr>
        <c:txPr>
          <a:bodyPr rot="0" vert="horz"/>
          <a:lstStyle/>
          <a:p>
            <a:pPr>
              <a:defRPr sz="900" b="0" i="0" u="none" strike="noStrike" baseline="0">
                <a:solidFill>
                  <a:srgbClr val="000000"/>
                </a:solidFill>
                <a:latin typeface="Arial"/>
                <a:ea typeface="Arial"/>
                <a:cs typeface="Arial"/>
              </a:defRPr>
            </a:pPr>
            <a:endParaRPr lang="bg-BG"/>
          </a:p>
        </c:txPr>
        <c:crossAx val="210702560"/>
        <c:crosses val="autoZero"/>
        <c:crossBetween val="between"/>
      </c:valAx>
      <c:spPr>
        <a:noFill/>
        <a:ln w="25400">
          <a:noFill/>
        </a:ln>
      </c:spPr>
    </c:plotArea>
    <c:legend>
      <c:legendPos val="b"/>
      <c:layout>
        <c:manualLayout>
          <c:xMode val="edge"/>
          <c:yMode val="edge"/>
          <c:x val="0.12096238536451445"/>
          <c:y val="0.70541018128547883"/>
          <c:w val="0.54668690538933584"/>
          <c:h val="0.13282548983702616"/>
        </c:manualLayout>
      </c:layout>
      <c:overlay val="0"/>
      <c:txPr>
        <a:bodyPr/>
        <a:lstStyle/>
        <a:p>
          <a:pPr>
            <a:defRPr sz="800"/>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850" b="0" i="0" u="none" strike="noStrike" baseline="0">
          <a:solidFill>
            <a:srgbClr val="000000"/>
          </a:solidFill>
          <a:latin typeface="Arial"/>
          <a:ea typeface="Arial"/>
          <a:cs typeface="Arial"/>
        </a:defRPr>
      </a:pPr>
      <a:endParaRPr lang="bg-BG"/>
    </a:p>
  </c:txPr>
  <c:printSettings>
    <c:headerFooter alignWithMargins="0">
      <c:oddFooter>&amp;L
</c:oddFooter>
    </c:headerFooter>
    <c:pageMargins b="1.5354330708661419" l="0.74803149606299213" r="0.74803149606299213" t="0.98425196850393704" header="0.51181102362204722" footer="0.51181102362204722"/>
    <c:pageSetup paperSize="256" orientation="landscape"/>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83993869731800752"/>
          <c:y val="1.7957351290684626E-2"/>
        </c:manualLayout>
      </c:layout>
      <c:overlay val="0"/>
    </c:title>
    <c:autoTitleDeleted val="0"/>
    <c:view3D>
      <c:rotX val="15"/>
      <c:rotY val="20"/>
      <c:rAngAx val="0"/>
      <c:perspective val="0"/>
    </c:view3D>
    <c:floor>
      <c:thickness val="0"/>
    </c:floor>
    <c:sideWall>
      <c:thickness val="0"/>
    </c:sideWall>
    <c:backWall>
      <c:thickness val="0"/>
    </c:backWall>
    <c:plotArea>
      <c:layout>
        <c:manualLayout>
          <c:layoutTarget val="inner"/>
          <c:xMode val="edge"/>
          <c:yMode val="edge"/>
          <c:x val="0.20459816046641627"/>
          <c:y val="0.31313234273839546"/>
          <c:w val="0.61149562566367111"/>
          <c:h val="0.35690353043300987"/>
        </c:manualLayout>
      </c:layout>
      <c:pie3DChart>
        <c:varyColors val="1"/>
        <c:ser>
          <c:idx val="0"/>
          <c:order val="0"/>
          <c:tx>
            <c:strRef>
              <c:f>[4]Sheet2!$C$22:$C$23</c:f>
              <c:strCache>
                <c:ptCount val="1"/>
                <c:pt idx="0">
                  <c:v>2016 г. 3585.3</c:v>
                </c:pt>
              </c:strCache>
            </c:strRef>
          </c:tx>
          <c:spPr>
            <a:solidFill>
              <a:srgbClr val="8080FF"/>
            </a:solidFill>
            <a:ln w="12700">
              <a:solidFill>
                <a:srgbClr val="000000"/>
              </a:solidFill>
              <a:prstDash val="solid"/>
            </a:ln>
          </c:spPr>
          <c:explosion val="14"/>
          <c:dPt>
            <c:idx val="0"/>
            <c:bubble3D val="0"/>
          </c:dPt>
          <c:dPt>
            <c:idx val="1"/>
            <c:bubble3D val="0"/>
            <c:spPr>
              <a:solidFill>
                <a:srgbClr val="802060"/>
              </a:solidFill>
              <a:ln w="12700">
                <a:solidFill>
                  <a:srgbClr val="000000"/>
                </a:solidFill>
                <a:prstDash val="solid"/>
              </a:ln>
            </c:spPr>
          </c:dPt>
          <c:dPt>
            <c:idx val="2"/>
            <c:bubble3D val="0"/>
            <c:explosion val="13"/>
            <c:spPr>
              <a:solidFill>
                <a:srgbClr val="FFFFC0"/>
              </a:solidFill>
              <a:ln w="12700">
                <a:solidFill>
                  <a:srgbClr val="000000"/>
                </a:solidFill>
                <a:prstDash val="solid"/>
              </a:ln>
            </c:spPr>
          </c:dPt>
          <c:cat>
            <c:strRef>
              <c:f>[4]Sheet2!$B$24:$B$26</c:f>
              <c:strCache>
                <c:ptCount val="3"/>
                <c:pt idx="0">
                  <c:v> up to 25 years</c:v>
                </c:pt>
              </c:strCache>
            </c:strRef>
          </c:cat>
          <c:val>
            <c:numRef>
              <c:f>[4]Sheet2!$C$24:$C$26</c:f>
              <c:numCache>
                <c:formatCode>General</c:formatCode>
                <c:ptCount val="3"/>
                <c:pt idx="0">
                  <c:v>2225.6</c:v>
                </c:pt>
              </c:numCache>
            </c:numRef>
          </c:val>
        </c:ser>
        <c:dLbls>
          <c:showLegendKey val="0"/>
          <c:showVal val="0"/>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bg-BG"/>
              <a:t>2016</a:t>
            </a:r>
          </a:p>
        </c:rich>
      </c:tx>
      <c:layout>
        <c:manualLayout>
          <c:xMode val="edge"/>
          <c:yMode val="edge"/>
          <c:x val="0.8352958801498126"/>
          <c:y val="2.6755852842809364E-2"/>
        </c:manualLayout>
      </c:layout>
      <c:overlay val="0"/>
    </c:title>
    <c:autoTitleDeleted val="0"/>
    <c:view3D>
      <c:rotX val="15"/>
      <c:rotY val="20"/>
      <c:rAngAx val="0"/>
      <c:perspective val="0"/>
    </c:view3D>
    <c:floor>
      <c:thickness val="0"/>
    </c:floor>
    <c:sideWall>
      <c:thickness val="0"/>
    </c:sideWall>
    <c:backWall>
      <c:thickness val="0"/>
    </c:backWall>
    <c:plotArea>
      <c:layout>
        <c:manualLayout>
          <c:layoutTarget val="inner"/>
          <c:xMode val="edge"/>
          <c:yMode val="edge"/>
          <c:x val="0.1528091564356088"/>
          <c:y val="0.26755852842809363"/>
          <c:w val="0.5775287235875215"/>
          <c:h val="0.34448160535117056"/>
        </c:manualLayout>
      </c:layout>
      <c:pie3DChart>
        <c:varyColors val="1"/>
        <c:ser>
          <c:idx val="0"/>
          <c:order val="0"/>
          <c:tx>
            <c:strRef>
              <c:f>[4]Sheet2!$C$22</c:f>
              <c:strCache>
                <c:ptCount val="1"/>
                <c:pt idx="0">
                  <c:v>2016 г.</c:v>
                </c:pt>
              </c:strCache>
            </c:strRef>
          </c:tx>
          <c:spPr>
            <a:ln w="12700">
              <a:solidFill>
                <a:srgbClr val="000000"/>
              </a:solidFill>
              <a:prstDash val="solid"/>
            </a:ln>
          </c:spPr>
          <c:explosion val="2"/>
          <c:dPt>
            <c:idx val="0"/>
            <c:bubble3D val="0"/>
            <c:explosion val="16"/>
            <c:spPr>
              <a:solidFill>
                <a:srgbClr val="802060"/>
              </a:solidFill>
              <a:ln w="12700">
                <a:solidFill>
                  <a:srgbClr val="000000"/>
                </a:solidFill>
                <a:prstDash val="solid"/>
              </a:ln>
            </c:spPr>
          </c:dPt>
          <c:dPt>
            <c:idx val="1"/>
            <c:bubble3D val="0"/>
            <c:explosion val="11"/>
            <c:spPr>
              <a:solidFill>
                <a:srgbClr val="FFFFC0"/>
              </a:solidFill>
              <a:ln w="12700">
                <a:solidFill>
                  <a:srgbClr val="000000"/>
                </a:solidFill>
                <a:prstDash val="solid"/>
              </a:ln>
            </c:spPr>
          </c:dPt>
          <c:dPt>
            <c:idx val="2"/>
            <c:bubble3D val="0"/>
            <c:explosion val="5"/>
            <c:spPr>
              <a:solidFill>
                <a:srgbClr val="FFFFC0"/>
              </a:solidFill>
              <a:ln w="12700">
                <a:solidFill>
                  <a:srgbClr val="000000"/>
                </a:solidFill>
                <a:prstDash val="solid"/>
              </a:ln>
            </c:spPr>
          </c:dPt>
          <c:dLbls>
            <c:dLbl>
              <c:idx val="0"/>
              <c:layout>
                <c:manualLayout>
                  <c:x val="3.5955056179775284E-2"/>
                  <c:y val="5.1730088922831131E-2"/>
                </c:manualLayout>
              </c:layout>
              <c:tx>
                <c:rich>
                  <a:bodyPr wrap="square" lIns="38100" tIns="19050" rIns="38100" bIns="19050" anchor="ctr">
                    <a:noAutofit/>
                  </a:bodyPr>
                  <a:lstStyle/>
                  <a:p>
                    <a:pPr>
                      <a:defRPr/>
                    </a:pPr>
                    <a:fld id="{E8040AA3-AF0A-40AB-988A-1E941699822C}" type="CATEGORYNAME">
                      <a:rPr lang="en-US"/>
                      <a:pPr>
                        <a:defRPr/>
                      </a:pPr>
                      <a:t>[CATEGORY NAME]</a:t>
                    </a:fld>
                    <a:r>
                      <a:rPr lang="en-US" baseline="0"/>
                      <a:t>,</a:t>
                    </a:r>
                  </a:p>
                  <a:p>
                    <a:pPr>
                      <a:defRPr/>
                    </a:pPr>
                    <a:r>
                      <a:rPr lang="en-US" baseline="0"/>
                      <a:t> </a:t>
                    </a:r>
                    <a:fld id="{066962FC-528D-4044-BFC3-3845B49BD3A4}" type="VALUE">
                      <a:rPr lang="en-US" baseline="0"/>
                      <a:pPr>
                        <a:defRPr/>
                      </a:pPr>
                      <a:t>[VALUE]</a:t>
                    </a:fld>
                    <a:r>
                      <a:rPr lang="en-US" baseline="0"/>
                      <a:t>million,</a:t>
                    </a:r>
                  </a:p>
                  <a:p>
                    <a:pPr>
                      <a:defRPr/>
                    </a:pPr>
                    <a:r>
                      <a:rPr lang="en-US" baseline="0"/>
                      <a:t> </a:t>
                    </a:r>
                    <a:fld id="{102A7DDB-1E4A-437F-BAF2-B639DBC29630}" type="PERCENTAGE">
                      <a:rPr lang="en-US" baseline="0"/>
                      <a:pPr>
                        <a:defRPr/>
                      </a:pPr>
                      <a:t>[PERCENTAGE]</a:t>
                    </a:fld>
                    <a:endParaRPr lang="en-US" baseline="0"/>
                  </a:p>
                </c:rich>
              </c:tx>
              <c:spPr>
                <a:noFill/>
                <a:ln>
                  <a:noFill/>
                </a:ln>
                <a:effectLst/>
              </c:spPr>
              <c:dLblPos val="bestFit"/>
              <c:showLegendKey val="0"/>
              <c:showVal val="1"/>
              <c:showCatName val="1"/>
              <c:showSerName val="0"/>
              <c:showPercent val="1"/>
              <c:showBubbleSize val="0"/>
              <c:extLst>
                <c:ext xmlns:c15="http://schemas.microsoft.com/office/drawing/2012/chart" uri="{CE6537A1-D6FC-4f65-9D91-7224C49458BB}">
                  <c15:layout>
                    <c:manualLayout>
                      <c:w val="0.26741573033707866"/>
                      <c:h val="0.14715719063545152"/>
                    </c:manualLayout>
                  </c15:layout>
                  <c15:dlblFieldTable/>
                  <c15:showDataLabelsRange val="0"/>
                </c:ext>
              </c:extLst>
            </c:dLbl>
            <c:dLbl>
              <c:idx val="1"/>
              <c:layout>
                <c:manualLayout>
                  <c:x val="3.9453124539207865E-2"/>
                  <c:y val="-0.16149685302715086"/>
                </c:manualLayout>
              </c:layout>
              <c:tx>
                <c:rich>
                  <a:bodyPr wrap="square" lIns="38100" tIns="19050" rIns="38100" bIns="19050" anchor="ctr">
                    <a:noAutofit/>
                  </a:bodyPr>
                  <a:lstStyle/>
                  <a:p>
                    <a:pPr>
                      <a:defRPr/>
                    </a:pPr>
                    <a:fld id="{23630CFC-637F-45ED-BA13-79F3F395E87A}" type="CATEGORYNAME">
                      <a:rPr lang="en-US" baseline="0"/>
                      <a:pPr>
                        <a:defRPr/>
                      </a:pPr>
                      <a:t>[CATEGORY NAME]</a:t>
                    </a:fld>
                    <a:r>
                      <a:rPr lang="en-US" baseline="0"/>
                      <a:t>, </a:t>
                    </a:r>
                    <a:fld id="{E1B7AA8D-A1AE-464D-916D-BEE551818825}" type="VALUE">
                      <a:rPr lang="en-US" baseline="0"/>
                      <a:pPr>
                        <a:defRPr/>
                      </a:pPr>
                      <a:t>[VALUE]</a:t>
                    </a:fld>
                    <a:r>
                      <a:rPr lang="en-US" baseline="0"/>
                      <a:t>million, </a:t>
                    </a:r>
                    <a:fld id="{3D708AAD-DF53-496F-B482-FCE6EBFACE8D}" type="PERCENTAGE">
                      <a:rPr lang="en-US" baseline="0"/>
                      <a:pPr>
                        <a:defRPr/>
                      </a:pPr>
                      <a:t>[PERCENTAGE]</a:t>
                    </a:fld>
                    <a:endParaRPr lang="en-US" baseline="0"/>
                  </a:p>
                </c:rich>
              </c:tx>
              <c:spPr>
                <a:noFill/>
                <a:ln>
                  <a:noFill/>
                </a:ln>
                <a:effectLst/>
              </c:spPr>
              <c:dLblPos val="bestFit"/>
              <c:showLegendKey val="0"/>
              <c:showVal val="1"/>
              <c:showCatName val="1"/>
              <c:showSerName val="0"/>
              <c:showPercent val="1"/>
              <c:showBubbleSize val="0"/>
              <c:extLst>
                <c:ext xmlns:c15="http://schemas.microsoft.com/office/drawing/2012/chart" uri="{CE6537A1-D6FC-4f65-9D91-7224C49458BB}">
                  <c15:layout>
                    <c:manualLayout>
                      <c:w val="0.18326603556577897"/>
                      <c:h val="0.14443701226309921"/>
                    </c:manualLayout>
                  </c15:layout>
                  <c15:dlblFieldTable/>
                  <c15:showDataLabelsRange val="0"/>
                </c:ext>
              </c:extLst>
            </c:dLbl>
            <c:spPr>
              <a:noFill/>
              <a:ln>
                <a:noFill/>
              </a:ln>
              <a:effectLst/>
            </c:spPr>
            <c:dLblPos val="bestFit"/>
            <c:showLegendKey val="0"/>
            <c:showVal val="1"/>
            <c:showCatName val="1"/>
            <c:showSerName val="0"/>
            <c:showPercent val="1"/>
            <c:showBubbleSize val="0"/>
            <c:showLeaderLines val="1"/>
            <c:extLst>
              <c:ext xmlns:c15="http://schemas.microsoft.com/office/drawing/2012/chart" uri="{CE6537A1-D6FC-4f65-9D91-7224C49458BB}"/>
            </c:extLst>
          </c:dLbls>
          <c:cat>
            <c:strRef>
              <c:f>[4]Sheet2!$B$23:$B$24</c:f>
              <c:strCache>
                <c:ptCount val="2"/>
                <c:pt idx="0">
                  <c:v> up to 7 years</c:v>
                </c:pt>
                <c:pt idx="1">
                  <c:v> up to 25 years</c:v>
                </c:pt>
              </c:strCache>
            </c:strRef>
          </c:cat>
          <c:val>
            <c:numRef>
              <c:f>[4]Sheet2!$C$23:$C$24</c:f>
              <c:numCache>
                <c:formatCode>General</c:formatCode>
                <c:ptCount val="2"/>
                <c:pt idx="0">
                  <c:v>3585.3</c:v>
                </c:pt>
                <c:pt idx="1">
                  <c:v>2225.6</c:v>
                </c:pt>
              </c:numCache>
            </c:numRef>
          </c:val>
        </c:ser>
        <c:dLbls>
          <c:dLblPos val="bestFit"/>
          <c:showLegendKey val="0"/>
          <c:showVal val="1"/>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userShapes r:id="rId1"/>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bg-BG"/>
              <a:t>201</a:t>
            </a:r>
            <a:r>
              <a:rPr lang="en-US"/>
              <a:t>7</a:t>
            </a:r>
            <a:endParaRPr lang="bg-BG"/>
          </a:p>
        </c:rich>
      </c:tx>
      <c:layout>
        <c:manualLayout>
          <c:xMode val="edge"/>
          <c:yMode val="edge"/>
          <c:x val="0.8352958801498126"/>
          <c:y val="2.6755852842809364E-2"/>
        </c:manualLayout>
      </c:layout>
      <c:overlay val="0"/>
    </c:title>
    <c:autoTitleDeleted val="0"/>
    <c:view3D>
      <c:rotX val="15"/>
      <c:rotY val="20"/>
      <c:rAngAx val="0"/>
      <c:perspective val="0"/>
    </c:view3D>
    <c:floor>
      <c:thickness val="0"/>
    </c:floor>
    <c:sideWall>
      <c:thickness val="0"/>
    </c:sideWall>
    <c:backWall>
      <c:thickness val="0"/>
    </c:backWall>
    <c:plotArea>
      <c:layout>
        <c:manualLayout>
          <c:layoutTarget val="inner"/>
          <c:xMode val="edge"/>
          <c:yMode val="edge"/>
          <c:x val="0.1528091564356088"/>
          <c:y val="0.26755852842809363"/>
          <c:w val="0.5775287235875215"/>
          <c:h val="0.34448160535117056"/>
        </c:manualLayout>
      </c:layout>
      <c:pie3DChart>
        <c:varyColors val="1"/>
        <c:ser>
          <c:idx val="0"/>
          <c:order val="0"/>
          <c:tx>
            <c:strRef>
              <c:f>[4]Sheet2!$C$45:$C$46</c:f>
              <c:strCache>
                <c:ptCount val="1"/>
                <c:pt idx="0">
                  <c:v>2017 г.</c:v>
                </c:pt>
              </c:strCache>
            </c:strRef>
          </c:tx>
          <c:spPr>
            <a:ln w="12700">
              <a:solidFill>
                <a:srgbClr val="000000"/>
              </a:solidFill>
              <a:prstDash val="solid"/>
            </a:ln>
          </c:spPr>
          <c:explosion val="2"/>
          <c:dPt>
            <c:idx val="0"/>
            <c:bubble3D val="0"/>
            <c:explosion val="16"/>
            <c:spPr>
              <a:solidFill>
                <a:srgbClr val="802060"/>
              </a:solidFill>
              <a:ln w="12700">
                <a:solidFill>
                  <a:srgbClr val="000000"/>
                </a:solidFill>
                <a:prstDash val="solid"/>
              </a:ln>
            </c:spPr>
          </c:dPt>
          <c:dPt>
            <c:idx val="1"/>
            <c:bubble3D val="0"/>
            <c:explosion val="11"/>
            <c:spPr>
              <a:solidFill>
                <a:srgbClr val="FFFFC0"/>
              </a:solidFill>
              <a:ln w="12700">
                <a:solidFill>
                  <a:srgbClr val="000000"/>
                </a:solidFill>
                <a:prstDash val="solid"/>
              </a:ln>
            </c:spPr>
          </c:dPt>
          <c:dPt>
            <c:idx val="2"/>
            <c:bubble3D val="0"/>
            <c:explosion val="5"/>
            <c:spPr>
              <a:solidFill>
                <a:srgbClr val="FFFFC0"/>
              </a:solidFill>
              <a:ln w="12700">
                <a:solidFill>
                  <a:srgbClr val="000000"/>
                </a:solidFill>
                <a:prstDash val="solid"/>
              </a:ln>
            </c:spPr>
          </c:dPt>
          <c:dLbls>
            <c:dLbl>
              <c:idx val="0"/>
              <c:layout>
                <c:manualLayout>
                  <c:x val="4.3264266124037866E-2"/>
                  <c:y val="4.0133603700875181E-2"/>
                </c:manualLayout>
              </c:layout>
              <c:tx>
                <c:rich>
                  <a:bodyPr/>
                  <a:lstStyle/>
                  <a:p>
                    <a:fld id="{FB76DC37-223F-4F8D-989D-EBD3419DB135}" type="CATEGORYNAME">
                      <a:rPr lang="en-US" baseline="0"/>
                      <a:pPr/>
                      <a:t>[CATEGORY NAME]</a:t>
                    </a:fld>
                    <a:r>
                      <a:rPr lang="en-US" baseline="0"/>
                      <a:t>, </a:t>
                    </a:r>
                    <a:fld id="{1F4228B7-15EC-496E-90B2-51C94434ABA4}" type="VALUE">
                      <a:rPr lang="en-US" baseline="0"/>
                      <a:pPr/>
                      <a:t>[VALUE]</a:t>
                    </a:fld>
                    <a:r>
                      <a:rPr lang="en-US" baseline="0"/>
                      <a:t>million,</a:t>
                    </a:r>
                  </a:p>
                  <a:p>
                    <a:r>
                      <a:rPr lang="en-US" baseline="0"/>
                      <a:t> </a:t>
                    </a:r>
                    <a:fld id="{4EE9D853-1E08-49B9-9A64-1458600484F8}" type="PERCENTAGE">
                      <a:rPr lang="en-US" baseline="0"/>
                      <a:pPr/>
                      <a:t>[PERCENTAGE]</a:t>
                    </a:fld>
                    <a:endParaRPr lang="en-US" baseline="0"/>
                  </a:p>
                </c:rich>
              </c:tx>
              <c:dLblPos val="bestFit"/>
              <c:showLegendKey val="0"/>
              <c:showVal val="1"/>
              <c:showCatName val="1"/>
              <c:showSerName val="0"/>
              <c:showPercent val="1"/>
              <c:showBubbleSize val="0"/>
              <c:extLst>
                <c:ext xmlns:c15="http://schemas.microsoft.com/office/drawing/2012/chart" uri="{CE6537A1-D6FC-4f65-9D91-7224C49458BB}">
                  <c15:layout>
                    <c:manualLayout>
                      <c:w val="0.25150302279630776"/>
                      <c:h val="0.17739130434782607"/>
                    </c:manualLayout>
                  </c15:layout>
                  <c15:dlblFieldTable/>
                  <c15:showDataLabelsRange val="0"/>
                </c:ext>
              </c:extLst>
            </c:dLbl>
            <c:dLbl>
              <c:idx val="1"/>
              <c:layout>
                <c:manualLayout>
                  <c:x val="2.3970037453183483E-2"/>
                  <c:y val="-0.14269788182831664"/>
                </c:manualLayout>
              </c:layout>
              <c:tx>
                <c:rich>
                  <a:bodyPr/>
                  <a:lstStyle/>
                  <a:p>
                    <a:fld id="{FAA127D4-4C8E-496E-95E2-579A2DA9AF22}" type="CATEGORYNAME">
                      <a:rPr lang="en-US" baseline="0"/>
                      <a:pPr/>
                      <a:t>[CATEGORY NAME]</a:t>
                    </a:fld>
                    <a:r>
                      <a:rPr lang="en-US" baseline="0"/>
                      <a:t>, </a:t>
                    </a:r>
                    <a:fld id="{5D48E8A2-883B-4A12-8271-736906355773}" type="VALUE">
                      <a:rPr lang="en-US" baseline="0"/>
                      <a:pPr/>
                      <a:t>[VALUE]</a:t>
                    </a:fld>
                    <a:r>
                      <a:rPr lang="en-US" baseline="0"/>
                      <a:t>million,</a:t>
                    </a:r>
                  </a:p>
                  <a:p>
                    <a:r>
                      <a:rPr lang="en-US" baseline="0"/>
                      <a:t> </a:t>
                    </a:r>
                    <a:fld id="{37A6A908-BD24-4297-BC69-BA5916400F05}" type="PERCENTAGE">
                      <a:rPr lang="en-US" baseline="0"/>
                      <a:pPr/>
                      <a:t>[PERCENTAGE]</a:t>
                    </a:fld>
                    <a:endParaRPr lang="en-US" baseline="0"/>
                  </a:p>
                </c:rich>
              </c:tx>
              <c:dLblPos val="bestFit"/>
              <c:showLegendKey val="0"/>
              <c:showVal val="1"/>
              <c:showCatName val="1"/>
              <c:showSerName val="0"/>
              <c:showPercent val="1"/>
              <c:showBubbleSize val="0"/>
              <c:extLst>
                <c:ext xmlns:c15="http://schemas.microsoft.com/office/drawing/2012/chart" uri="{CE6537A1-D6FC-4f65-9D91-7224C49458BB}">
                  <c15:layout>
                    <c:manualLayout>
                      <c:w val="0.26032970597776395"/>
                      <c:h val="0.17739130434782607"/>
                    </c:manualLayout>
                  </c15:layout>
                  <c15:dlblFieldTable/>
                  <c15:showDataLabelsRange val="0"/>
                </c:ext>
              </c:extLst>
            </c:dLbl>
            <c:spPr>
              <a:noFill/>
              <a:ln>
                <a:noFill/>
              </a:ln>
              <a:effectLst/>
            </c:spPr>
            <c:dLblPos val="outEnd"/>
            <c:showLegendKey val="0"/>
            <c:showVal val="1"/>
            <c:showCatName val="1"/>
            <c:showSerName val="0"/>
            <c:showPercent val="1"/>
            <c:showBubbleSize val="0"/>
            <c:showLeaderLines val="1"/>
            <c:extLst>
              <c:ext xmlns:c15="http://schemas.microsoft.com/office/drawing/2012/chart" uri="{CE6537A1-D6FC-4f65-9D91-7224C49458BB}"/>
            </c:extLst>
          </c:dLbls>
          <c:cat>
            <c:strRef>
              <c:f>[4]Sheet2!$B$47:$B$48</c:f>
              <c:strCache>
                <c:ptCount val="2"/>
                <c:pt idx="0">
                  <c:v>up to 7 years</c:v>
                </c:pt>
                <c:pt idx="1">
                  <c:v>up to 25 years</c:v>
                </c:pt>
              </c:strCache>
            </c:strRef>
          </c:cat>
          <c:val>
            <c:numRef>
              <c:f>[4]Sheet2!$C$47:$C$48</c:f>
              <c:numCache>
                <c:formatCode>General</c:formatCode>
                <c:ptCount val="2"/>
                <c:pt idx="0">
                  <c:v>1524.5</c:v>
                </c:pt>
                <c:pt idx="1">
                  <c:v>2043.8</c:v>
                </c:pt>
              </c:numCache>
            </c:numRef>
          </c:val>
        </c:ser>
        <c:dLbls>
          <c:dLblPos val="bestFit"/>
          <c:showLegendKey val="0"/>
          <c:showVal val="1"/>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a:pPr>
            <a:r>
              <a:rPr lang="bg-BG"/>
              <a:t> 2016 </a:t>
            </a:r>
          </a:p>
        </c:rich>
      </c:tx>
      <c:layout>
        <c:manualLayout>
          <c:xMode val="edge"/>
          <c:yMode val="edge"/>
          <c:x val="0.82385077682283181"/>
          <c:y val="3.9506172839506172E-2"/>
        </c:manualLayout>
      </c:layout>
      <c:overlay val="0"/>
    </c:title>
    <c:autoTitleDeleted val="0"/>
    <c:view3D>
      <c:rotX val="15"/>
      <c:rotY val="0"/>
      <c:rAngAx val="0"/>
      <c:perspective val="0"/>
    </c:view3D>
    <c:floor>
      <c:thickness val="0"/>
    </c:floor>
    <c:sideWall>
      <c:thickness val="0"/>
    </c:sideWall>
    <c:backWall>
      <c:thickness val="0"/>
    </c:backWall>
    <c:plotArea>
      <c:layout>
        <c:manualLayout>
          <c:layoutTarget val="inner"/>
          <c:xMode val="edge"/>
          <c:yMode val="edge"/>
          <c:x val="0.15247777034406648"/>
          <c:y val="0.25185262953241955"/>
          <c:w val="0.61945031712473575"/>
          <c:h val="0.43333490066153307"/>
        </c:manualLayout>
      </c:layout>
      <c:pie3DChart>
        <c:varyColors val="1"/>
        <c:ser>
          <c:idx val="0"/>
          <c:order val="0"/>
          <c:tx>
            <c:strRef>
              <c:f>[5]Sheet3!$A$5</c:f>
              <c:strCache>
                <c:ptCount val="1"/>
                <c:pt idx="0">
                  <c:v> 2016г.</c:v>
                </c:pt>
              </c:strCache>
            </c:strRef>
          </c:tx>
          <c:spPr>
            <a:ln w="12700">
              <a:solidFill>
                <a:srgbClr val="000000"/>
              </a:solidFill>
              <a:prstDash val="solid"/>
            </a:ln>
          </c:spPr>
          <c:explosion val="13"/>
          <c:dPt>
            <c:idx val="0"/>
            <c:bubble3D val="0"/>
            <c:spPr>
              <a:solidFill>
                <a:srgbClr val="9999FF"/>
              </a:solidFill>
              <a:ln w="12700">
                <a:solidFill>
                  <a:srgbClr val="000000"/>
                </a:solidFill>
                <a:prstDash val="solid"/>
              </a:ln>
            </c:spPr>
          </c:dPt>
          <c:dPt>
            <c:idx val="1"/>
            <c:bubble3D val="0"/>
            <c:spPr>
              <a:solidFill>
                <a:srgbClr val="993366"/>
              </a:solidFill>
              <a:ln w="12700">
                <a:solidFill>
                  <a:srgbClr val="000000"/>
                </a:solidFill>
                <a:prstDash val="solid"/>
              </a:ln>
            </c:spPr>
          </c:dPt>
          <c:dLbls>
            <c:dLbl>
              <c:idx val="0"/>
              <c:layout>
                <c:manualLayout>
                  <c:x val="0.14463211706379839"/>
                  <c:y val="-1.4660834062408866E-2"/>
                </c:manualLayout>
              </c:layout>
              <c:tx>
                <c:rich>
                  <a:bodyPr wrap="square" lIns="38100" tIns="19050" rIns="38100" bIns="19050" anchor="ctr">
                    <a:noAutofit/>
                  </a:bodyPr>
                  <a:lstStyle/>
                  <a:p>
                    <a:pPr>
                      <a:defRPr sz="800"/>
                    </a:pPr>
                    <a:fld id="{584EAC3A-5205-4F02-B96C-780C269910FD}" type="VALUE">
                      <a:rPr lang="en-US" sz="800" baseline="0"/>
                      <a:pPr>
                        <a:defRPr sz="800"/>
                      </a:pPr>
                      <a:t>[VALUE]</a:t>
                    </a:fld>
                    <a:r>
                      <a:rPr lang="en-US" sz="800" baseline="0"/>
                      <a:t>million,</a:t>
                    </a:r>
                  </a:p>
                  <a:p>
                    <a:pPr>
                      <a:defRPr sz="800"/>
                    </a:pPr>
                    <a:r>
                      <a:rPr lang="en-US" sz="800" baseline="0"/>
                      <a:t> </a:t>
                    </a:r>
                    <a:fld id="{281F6AE8-D1C6-4171-8174-CC338925C6EA}" type="PERCENTAGE">
                      <a:rPr lang="en-US" sz="800" baseline="0"/>
                      <a:pPr>
                        <a:defRPr sz="800"/>
                      </a:pPr>
                      <a:t>[PERCENTAGE]</a:t>
                    </a:fld>
                    <a:endParaRPr lang="en-US" sz="800" baseline="0"/>
                  </a:p>
                </c:rich>
              </c:tx>
              <c:spPr>
                <a:noFill/>
                <a:ln w="25400">
                  <a:noFill/>
                </a:ln>
              </c:spPr>
              <c:dLblPos val="bestFit"/>
              <c:showLegendKey val="0"/>
              <c:showVal val="1"/>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0.25697905408882715"/>
                      <c:h val="0.11698765432098765"/>
                    </c:manualLayout>
                  </c15:layout>
                  <c15:dlblFieldTable/>
                  <c15:showDataLabelsRange val="0"/>
                </c:ext>
              </c:extLst>
            </c:dLbl>
            <c:dLbl>
              <c:idx val="1"/>
              <c:layout>
                <c:manualLayout>
                  <c:x val="-0.10853069836858628"/>
                  <c:y val="-8.5056479051229719E-2"/>
                </c:manualLayout>
              </c:layout>
              <c:tx>
                <c:rich>
                  <a:bodyPr wrap="square" lIns="38100" tIns="19050" rIns="38100" bIns="19050" anchor="ctr">
                    <a:noAutofit/>
                  </a:bodyPr>
                  <a:lstStyle/>
                  <a:p>
                    <a:pPr>
                      <a:defRPr sz="800"/>
                    </a:pPr>
                    <a:fld id="{EE308F09-586B-4128-BD1D-5A948288F991}" type="VALUE">
                      <a:rPr lang="en-US" sz="800" baseline="0"/>
                      <a:pPr>
                        <a:defRPr sz="800"/>
                      </a:pPr>
                      <a:t>[VALUE]</a:t>
                    </a:fld>
                    <a:r>
                      <a:rPr lang="en-US" sz="800" baseline="0"/>
                      <a:t>million,</a:t>
                    </a:r>
                  </a:p>
                  <a:p>
                    <a:pPr>
                      <a:defRPr sz="800"/>
                    </a:pPr>
                    <a:r>
                      <a:rPr lang="en-US" sz="800" baseline="0"/>
                      <a:t> </a:t>
                    </a:r>
                    <a:fld id="{70BB507F-2F98-4203-9781-062EB917F252}" type="PERCENTAGE">
                      <a:rPr lang="en-US" sz="800" baseline="0"/>
                      <a:pPr>
                        <a:defRPr sz="800"/>
                      </a:pPr>
                      <a:t>[PERCENTAGE]</a:t>
                    </a:fld>
                    <a:endParaRPr lang="en-US" sz="800" baseline="0"/>
                  </a:p>
                </c:rich>
              </c:tx>
              <c:spPr>
                <a:noFill/>
                <a:ln w="25400">
                  <a:noFill/>
                </a:ln>
              </c:spPr>
              <c:dLblPos val="bestFit"/>
              <c:showLegendKey val="0"/>
              <c:showVal val="1"/>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0.23100955517815169"/>
                      <c:h val="0.17795081170409255"/>
                    </c:manualLayout>
                  </c15:layout>
                  <c15:dlblFieldTable/>
                  <c15:showDataLabelsRange val="0"/>
                </c:ext>
              </c:extLst>
            </c:dLbl>
            <c:spPr>
              <a:noFill/>
              <a:ln w="25400">
                <a:noFill/>
              </a:ln>
            </c:spPr>
            <c:txPr>
              <a:bodyPr wrap="square" lIns="38100" tIns="19050" rIns="38100" bIns="19050" anchor="ctr">
                <a:spAutoFit/>
              </a:bodyPr>
              <a:lstStyle/>
              <a:p>
                <a:pPr>
                  <a:defRPr sz="800"/>
                </a:pPr>
                <a:endParaRPr lang="bg-BG"/>
              </a:p>
            </c:txPr>
            <c:dLblPos val="bestFit"/>
            <c:showLegendKey val="0"/>
            <c:showVal val="1"/>
            <c:showCatName val="0"/>
            <c:showSerName val="0"/>
            <c:showPercent val="1"/>
            <c:showBubbleSize val="0"/>
            <c:showLeaderLines val="1"/>
            <c:extLst>
              <c:ext xmlns:c15="http://schemas.microsoft.com/office/drawing/2012/chart" uri="{CE6537A1-D6FC-4f65-9D91-7224C49458BB}"/>
            </c:extLst>
          </c:dLbls>
          <c:cat>
            <c:strRef>
              <c:f>[5]Sheet3!$B$4:$C$4</c:f>
              <c:strCache>
                <c:ptCount val="2"/>
                <c:pt idx="0">
                  <c:v>BGN</c:v>
                </c:pt>
                <c:pt idx="1">
                  <c:v>EUR</c:v>
                </c:pt>
              </c:strCache>
            </c:strRef>
          </c:cat>
          <c:val>
            <c:numRef>
              <c:f>[5]Sheet3!$B$5:$C$5</c:f>
              <c:numCache>
                <c:formatCode>General</c:formatCode>
                <c:ptCount val="2"/>
                <c:pt idx="0">
                  <c:v>5142.8</c:v>
                </c:pt>
                <c:pt idx="1">
                  <c:v>668</c:v>
                </c:pt>
              </c:numCache>
            </c:numRef>
          </c:val>
        </c:ser>
        <c:dLbls>
          <c:showLegendKey val="0"/>
          <c:showVal val="0"/>
          <c:showCatName val="0"/>
          <c:showSerName val="0"/>
          <c:showPercent val="0"/>
          <c:showBubbleSize val="0"/>
          <c:showLeaderLines val="1"/>
        </c:dLbls>
      </c:pie3DChart>
      <c:spPr>
        <a:noFill/>
        <a:ln w="25400">
          <a:noFill/>
        </a:ln>
      </c:spPr>
    </c:plotArea>
    <c:legend>
      <c:legendPos val="b"/>
      <c:layout>
        <c:manualLayout>
          <c:xMode val="edge"/>
          <c:yMode val="edge"/>
          <c:x val="4.4545314188667612E-2"/>
          <c:y val="0.63071060561874215"/>
          <c:w val="0.21374161563137942"/>
          <c:h val="8.2869641294838148E-2"/>
        </c:manualLayout>
      </c:layout>
      <c:overlay val="0"/>
      <c:txPr>
        <a:bodyPr/>
        <a:lstStyle/>
        <a:p>
          <a:pPr>
            <a:defRPr sz="900"/>
          </a:pPr>
          <a:endParaRPr lang="bg-BG"/>
        </a:p>
      </c:txPr>
    </c:legend>
    <c:plotVisOnly val="1"/>
    <c:dispBlanksAs val="zero"/>
    <c:showDLblsOverMax val="0"/>
  </c:chart>
  <c:spPr>
    <a:solidFill>
      <a:srgbClr val="FFFFFF"/>
    </a:solidFill>
    <a:ln w="3175">
      <a:solidFill>
        <a:srgbClr val="000000"/>
      </a:solidFill>
      <a:prstDash val="solid"/>
    </a:ln>
  </c:spPr>
  <c:txPr>
    <a:bodyPr/>
    <a:lstStyle/>
    <a:p>
      <a:pPr>
        <a:defRPr sz="975"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userShapes r:id="rId1"/>
</c:chartSpace>
</file>

<file path=xl/charts/chart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a:pPr>
            <a:r>
              <a:rPr lang="bg-BG" sz="1000"/>
              <a:t> 2017</a:t>
            </a:r>
            <a:r>
              <a:rPr lang="en-US" sz="1000"/>
              <a:t> </a:t>
            </a:r>
            <a:endParaRPr lang="bg-BG" sz="1000"/>
          </a:p>
        </c:rich>
      </c:tx>
      <c:layout>
        <c:manualLayout>
          <c:xMode val="edge"/>
          <c:yMode val="edge"/>
          <c:x val="0.81396113602391618"/>
          <c:y val="3.9506172839506172E-2"/>
        </c:manualLayout>
      </c:layout>
      <c:overlay val="0"/>
    </c:title>
    <c:autoTitleDeleted val="0"/>
    <c:view3D>
      <c:rotX val="15"/>
      <c:rotY val="0"/>
      <c:rAngAx val="0"/>
      <c:perspective val="0"/>
    </c:view3D>
    <c:floor>
      <c:thickness val="0"/>
    </c:floor>
    <c:sideWall>
      <c:thickness val="0"/>
    </c:sideWall>
    <c:backWall>
      <c:thickness val="0"/>
    </c:backWall>
    <c:plotArea>
      <c:layout>
        <c:manualLayout>
          <c:layoutTarget val="inner"/>
          <c:xMode val="edge"/>
          <c:yMode val="edge"/>
          <c:x val="0.15022421524663676"/>
          <c:y val="0.27037134827599923"/>
          <c:w val="0.67264573991031396"/>
          <c:h val="0.4407423348608755"/>
        </c:manualLayout>
      </c:layout>
      <c:pie3DChart>
        <c:varyColors val="1"/>
        <c:ser>
          <c:idx val="0"/>
          <c:order val="0"/>
          <c:tx>
            <c:strRef>
              <c:f>[5]Sheet3!$G$5</c:f>
              <c:strCache>
                <c:ptCount val="1"/>
                <c:pt idx="0">
                  <c:v> 2017г.</c:v>
                </c:pt>
              </c:strCache>
            </c:strRef>
          </c:tx>
          <c:spPr>
            <a:solidFill>
              <a:srgbClr val="9999FF"/>
            </a:solidFill>
            <a:ln w="12700">
              <a:solidFill>
                <a:srgbClr val="000000"/>
              </a:solidFill>
              <a:prstDash val="solid"/>
            </a:ln>
          </c:spPr>
          <c:explosion val="12"/>
          <c:dPt>
            <c:idx val="0"/>
            <c:bubble3D val="0"/>
          </c:dPt>
          <c:dPt>
            <c:idx val="1"/>
            <c:bubble3D val="0"/>
            <c:spPr>
              <a:solidFill>
                <a:srgbClr val="993366"/>
              </a:solidFill>
              <a:ln w="12700">
                <a:solidFill>
                  <a:srgbClr val="000000"/>
                </a:solidFill>
                <a:prstDash val="solid"/>
              </a:ln>
            </c:spPr>
          </c:dPt>
          <c:dPt>
            <c:idx val="2"/>
            <c:bubble3D val="0"/>
            <c:spPr>
              <a:solidFill>
                <a:srgbClr val="FFFFCC"/>
              </a:solidFill>
              <a:ln w="12700">
                <a:solidFill>
                  <a:srgbClr val="000000"/>
                </a:solidFill>
                <a:prstDash val="solid"/>
              </a:ln>
            </c:spPr>
          </c:dPt>
          <c:dLbls>
            <c:dLbl>
              <c:idx val="0"/>
              <c:layout>
                <c:manualLayout>
                  <c:x val="5.5515214444348301E-2"/>
                  <c:y val="1.0239694302918018E-2"/>
                </c:manualLayout>
              </c:layout>
              <c:tx>
                <c:rich>
                  <a:bodyPr/>
                  <a:lstStyle/>
                  <a:p>
                    <a:fld id="{F9595039-ABE2-40CE-AD49-3471972958C7}" type="VALUE">
                      <a:rPr lang="en-US" baseline="0"/>
                      <a:pPr/>
                      <a:t>[VALUE]</a:t>
                    </a:fld>
                    <a:r>
                      <a:rPr lang="en-US" baseline="0"/>
                      <a:t>million,</a:t>
                    </a:r>
                  </a:p>
                  <a:p>
                    <a:r>
                      <a:rPr lang="en-US" baseline="0"/>
                      <a:t> </a:t>
                    </a:r>
                    <a:fld id="{E9060CFD-F38A-4B38-9093-98B5BD102541}" type="PERCENTAGE">
                      <a:rPr lang="en-US" baseline="0"/>
                      <a:pPr/>
                      <a:t>[PERCENTAGE]</a:t>
                    </a:fld>
                    <a:endParaRPr lang="en-US" baseline="0"/>
                  </a:p>
                </c:rich>
              </c:tx>
              <c:dLblPos val="bestFit"/>
              <c:showLegendKey val="0"/>
              <c:showVal val="1"/>
              <c:showCatName val="0"/>
              <c:showSerName val="0"/>
              <c:showPercent val="1"/>
              <c:showBubbleSize val="0"/>
              <c:extLst>
                <c:ext xmlns:c15="http://schemas.microsoft.com/office/drawing/2012/chart" uri="{CE6537A1-D6FC-4f65-9D91-7224C49458BB}">
                  <c15:layout>
                    <c:manualLayout>
                      <c:w val="0.26236866545527965"/>
                      <c:h val="0.16807433997220936"/>
                    </c:manualLayout>
                  </c15:layout>
                  <c15:dlblFieldTable/>
                  <c15:showDataLabelsRange val="0"/>
                </c:ext>
              </c:extLst>
            </c:dLbl>
            <c:dLbl>
              <c:idx val="1"/>
              <c:layout>
                <c:manualLayout>
                  <c:x val="1.1537019411035159E-7"/>
                  <c:y val="-0.11899286752724683"/>
                </c:manualLayout>
              </c:layout>
              <c:tx>
                <c:rich>
                  <a:bodyPr wrap="square" lIns="38100" tIns="19050" rIns="38100" bIns="19050" anchor="ctr">
                    <a:noAutofit/>
                  </a:bodyPr>
                  <a:lstStyle/>
                  <a:p>
                    <a:pPr>
                      <a:defRPr sz="800"/>
                    </a:pPr>
                    <a:fld id="{A870A253-7B86-4A7E-8DDF-DE410AD8C9D9}" type="VALUE">
                      <a:rPr lang="en-US" sz="800" baseline="0"/>
                      <a:pPr>
                        <a:defRPr sz="800"/>
                      </a:pPr>
                      <a:t>[VALUE]</a:t>
                    </a:fld>
                    <a:r>
                      <a:rPr lang="en-US" sz="800" baseline="0"/>
                      <a:t>million,</a:t>
                    </a:r>
                  </a:p>
                  <a:p>
                    <a:pPr>
                      <a:defRPr sz="800"/>
                    </a:pPr>
                    <a:r>
                      <a:rPr lang="en-US" sz="800" baseline="0"/>
                      <a:t> </a:t>
                    </a:r>
                    <a:fld id="{97982175-01DA-416A-B9BC-EE1DECA2ADA5}" type="PERCENTAGE">
                      <a:rPr lang="en-US" sz="800" baseline="0"/>
                      <a:pPr>
                        <a:defRPr sz="800"/>
                      </a:pPr>
                      <a:t>[PERCENTAGE]</a:t>
                    </a:fld>
                    <a:endParaRPr lang="en-US" sz="800" baseline="0"/>
                  </a:p>
                </c:rich>
              </c:tx>
              <c:spPr>
                <a:noFill/>
                <a:ln>
                  <a:noFill/>
                </a:ln>
                <a:effectLst/>
              </c:spPr>
              <c:dLblPos val="bestFit"/>
              <c:showLegendKey val="0"/>
              <c:showVal val="1"/>
              <c:showCatName val="0"/>
              <c:showSerName val="0"/>
              <c:showPercent val="1"/>
              <c:showBubbleSize val="0"/>
              <c:extLst>
                <c:ext xmlns:c15="http://schemas.microsoft.com/office/drawing/2012/chart" uri="{CE6537A1-D6FC-4f65-9D91-7224C49458BB}">
                  <c15:layout>
                    <c:manualLayout>
                      <c:w val="0.31547073431964495"/>
                      <c:h val="0.1796543209876543"/>
                    </c:manualLayout>
                  </c15:layout>
                  <c15:dlblFieldTable/>
                  <c15:showDataLabelsRange val="0"/>
                </c:ext>
              </c:extLst>
            </c:dLbl>
            <c:dLbl>
              <c:idx val="2"/>
              <c:layout>
                <c:manualLayout>
                  <c:x val="8.9686098654708502E-2"/>
                  <c:y val="-6.9135802469135837E-2"/>
                </c:manualLayout>
              </c:layout>
              <c:dLblPos val="bestFit"/>
              <c:showLegendKey val="0"/>
              <c:showVal val="1"/>
              <c:showCatName val="0"/>
              <c:showSerName val="0"/>
              <c:showPercent val="1"/>
              <c:showBubbleSize val="0"/>
              <c:extLst>
                <c:ext xmlns:c15="http://schemas.microsoft.com/office/drawing/2012/chart" uri="{CE6537A1-D6FC-4f65-9D91-7224C49458BB}">
                  <c15:layout>
                    <c:manualLayout>
                      <c:w val="0.24050822122571"/>
                      <c:h val="0.16807426849421597"/>
                    </c:manualLayout>
                  </c15:layout>
                </c:ext>
              </c:extLst>
            </c:dLbl>
            <c:spPr>
              <a:noFill/>
              <a:ln>
                <a:noFill/>
              </a:ln>
              <a:effectLst/>
            </c:spPr>
            <c:txPr>
              <a:bodyPr wrap="square" lIns="38100" tIns="19050" rIns="38100" bIns="19050" anchor="ctr">
                <a:spAutoFit/>
              </a:bodyPr>
              <a:lstStyle/>
              <a:p>
                <a:pPr>
                  <a:defRPr sz="800"/>
                </a:pPr>
                <a:endParaRPr lang="bg-BG"/>
              </a:p>
            </c:txPr>
            <c:dLblPos val="outEnd"/>
            <c:showLegendKey val="0"/>
            <c:showVal val="1"/>
            <c:showCatName val="0"/>
            <c:showSerName val="0"/>
            <c:showPercent val="1"/>
            <c:showBubbleSize val="0"/>
            <c:showLeaderLines val="1"/>
            <c:extLst>
              <c:ext xmlns:c15="http://schemas.microsoft.com/office/drawing/2012/chart" uri="{CE6537A1-D6FC-4f65-9D91-7224C49458BB}"/>
            </c:extLst>
          </c:dLbls>
          <c:cat>
            <c:strRef>
              <c:f>[5]Sheet3!$H$4:$I$4</c:f>
              <c:strCache>
                <c:ptCount val="2"/>
                <c:pt idx="0">
                  <c:v>BGN</c:v>
                </c:pt>
                <c:pt idx="1">
                  <c:v>EUR</c:v>
                </c:pt>
              </c:strCache>
            </c:strRef>
          </c:cat>
          <c:val>
            <c:numRef>
              <c:f>[5]Sheet3!$H$5:$I$5</c:f>
              <c:numCache>
                <c:formatCode>General</c:formatCode>
                <c:ptCount val="2"/>
                <c:pt idx="0">
                  <c:v>2906.2</c:v>
                </c:pt>
                <c:pt idx="1">
                  <c:v>703.1</c:v>
                </c:pt>
              </c:numCache>
            </c:numRef>
          </c:val>
        </c:ser>
        <c:dLbls>
          <c:dLblPos val="outEnd"/>
          <c:showLegendKey val="0"/>
          <c:showVal val="1"/>
          <c:showCatName val="0"/>
          <c:showSerName val="0"/>
          <c:showPercent val="0"/>
          <c:showBubbleSize val="0"/>
          <c:showLeaderLines val="1"/>
        </c:dLbls>
      </c:pie3DChart>
      <c:spPr>
        <a:noFill/>
        <a:ln w="25400">
          <a:noFill/>
        </a:ln>
      </c:spPr>
    </c:plotArea>
    <c:legend>
      <c:legendPos val="b"/>
      <c:layout>
        <c:manualLayout>
          <c:xMode val="edge"/>
          <c:yMode val="edge"/>
          <c:x val="4.0043609933373747E-2"/>
          <c:y val="0.62279643353404357"/>
          <c:w val="0.19903342851374348"/>
          <c:h val="7.8183958622819211E-2"/>
        </c:manualLayout>
      </c:layout>
      <c:overlay val="0"/>
    </c:legend>
    <c:plotVisOnly val="1"/>
    <c:dispBlanksAs val="zero"/>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userShapes r:id="rId1"/>
</c:chartSpace>
</file>

<file path=xl/charts/chart9.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800" b="1" i="0" u="none" strike="noStrike" baseline="0">
                <a:solidFill>
                  <a:srgbClr val="000000"/>
                </a:solidFill>
                <a:latin typeface="Arial"/>
                <a:ea typeface="Arial"/>
                <a:cs typeface="Arial"/>
              </a:defRPr>
            </a:pPr>
            <a:r>
              <a:rPr lang="en-US"/>
              <a:t>Average Annual</a:t>
            </a:r>
            <a:r>
              <a:rPr lang="en-US" baseline="0"/>
              <a:t> Yields of Repo Agreements in Government Securities</a:t>
            </a:r>
            <a:r>
              <a:rPr lang="bg-BG"/>
              <a:t>
</a:t>
            </a:r>
          </a:p>
        </c:rich>
      </c:tx>
      <c:layout>
        <c:manualLayout>
          <c:xMode val="edge"/>
          <c:yMode val="edge"/>
          <c:x val="0.20573366673760374"/>
          <c:y val="3.5398217499235364E-2"/>
        </c:manualLayout>
      </c:layout>
      <c:overlay val="0"/>
      <c:spPr>
        <a:noFill/>
        <a:ln w="25400">
          <a:noFill/>
        </a:ln>
      </c:spPr>
    </c:title>
    <c:autoTitleDeleted val="0"/>
    <c:plotArea>
      <c:layout>
        <c:manualLayout>
          <c:layoutTarget val="inner"/>
          <c:xMode val="edge"/>
          <c:yMode val="edge"/>
          <c:x val="0.17706576728499157"/>
          <c:y val="0.15535951811333318"/>
          <c:w val="0.62563237774030356"/>
          <c:h val="0.63716997709824708"/>
        </c:manualLayout>
      </c:layout>
      <c:lineChart>
        <c:grouping val="standard"/>
        <c:varyColors val="0"/>
        <c:ser>
          <c:idx val="0"/>
          <c:order val="0"/>
          <c:tx>
            <c:v>From 1 to 3 days</c:v>
          </c:tx>
          <c:spPr>
            <a:ln w="12700">
              <a:solidFill>
                <a:srgbClr val="000080"/>
              </a:solidFill>
              <a:prstDash val="solid"/>
            </a:ln>
          </c:spPr>
          <c:marker>
            <c:symbol val="none"/>
          </c:marker>
          <c:cat>
            <c:strRef>
              <c:f>[6]Sheet2!$A$3:$A$14</c:f>
              <c:strCache>
                <c:ptCount val="12"/>
                <c:pt idx="0">
                  <c:v>X</c:v>
                </c:pt>
                <c:pt idx="1">
                  <c:v>XI</c:v>
                </c:pt>
                <c:pt idx="2">
                  <c:v>XII</c:v>
                </c:pt>
                <c:pt idx="3">
                  <c:v>I</c:v>
                </c:pt>
                <c:pt idx="4">
                  <c:v>II</c:v>
                </c:pt>
                <c:pt idx="5">
                  <c:v>III</c:v>
                </c:pt>
                <c:pt idx="6">
                  <c:v>IV</c:v>
                </c:pt>
                <c:pt idx="7">
                  <c:v>V</c:v>
                </c:pt>
                <c:pt idx="8">
                  <c:v>VI</c:v>
                </c:pt>
                <c:pt idx="9">
                  <c:v>VII</c:v>
                </c:pt>
                <c:pt idx="10">
                  <c:v>VIII</c:v>
                </c:pt>
                <c:pt idx="11">
                  <c:v>IX</c:v>
                </c:pt>
              </c:strCache>
            </c:strRef>
          </c:cat>
          <c:val>
            <c:numRef>
              <c:f>[6]Sheet2!$B$3:$B$14</c:f>
              <c:numCache>
                <c:formatCode>General</c:formatCode>
                <c:ptCount val="12"/>
                <c:pt idx="0">
                  <c:v>-0.28000000000000003</c:v>
                </c:pt>
                <c:pt idx="1">
                  <c:v>-0.34</c:v>
                </c:pt>
                <c:pt idx="2">
                  <c:v>-0.34</c:v>
                </c:pt>
                <c:pt idx="3">
                  <c:v>-0.16</c:v>
                </c:pt>
                <c:pt idx="4">
                  <c:v>-0.33</c:v>
                </c:pt>
                <c:pt idx="5">
                  <c:v>-0.43</c:v>
                </c:pt>
                <c:pt idx="6">
                  <c:v>-0.2</c:v>
                </c:pt>
                <c:pt idx="7">
                  <c:v>-0.2</c:v>
                </c:pt>
                <c:pt idx="8">
                  <c:v>-0.19</c:v>
                </c:pt>
                <c:pt idx="9">
                  <c:v>-0.27</c:v>
                </c:pt>
                <c:pt idx="10">
                  <c:v>-0.14000000000000001</c:v>
                </c:pt>
                <c:pt idx="11">
                  <c:v>-0.24</c:v>
                </c:pt>
              </c:numCache>
            </c:numRef>
          </c:val>
          <c:smooth val="0"/>
        </c:ser>
        <c:ser>
          <c:idx val="1"/>
          <c:order val="1"/>
          <c:tx>
            <c:v>From 4 to 7 days</c:v>
          </c:tx>
          <c:spPr>
            <a:ln w="12700">
              <a:solidFill>
                <a:schemeClr val="accent6">
                  <a:lumMod val="75000"/>
                </a:schemeClr>
              </a:solidFill>
              <a:prstDash val="lgDash"/>
            </a:ln>
          </c:spPr>
          <c:marker>
            <c:symbol val="none"/>
          </c:marker>
          <c:cat>
            <c:strRef>
              <c:f>[6]Sheet2!$A$3:$A$14</c:f>
              <c:strCache>
                <c:ptCount val="12"/>
                <c:pt idx="0">
                  <c:v>X</c:v>
                </c:pt>
                <c:pt idx="1">
                  <c:v>XI</c:v>
                </c:pt>
                <c:pt idx="2">
                  <c:v>XII</c:v>
                </c:pt>
                <c:pt idx="3">
                  <c:v>I</c:v>
                </c:pt>
                <c:pt idx="4">
                  <c:v>II</c:v>
                </c:pt>
                <c:pt idx="5">
                  <c:v>III</c:v>
                </c:pt>
                <c:pt idx="6">
                  <c:v>IV</c:v>
                </c:pt>
                <c:pt idx="7">
                  <c:v>V</c:v>
                </c:pt>
                <c:pt idx="8">
                  <c:v>VI</c:v>
                </c:pt>
                <c:pt idx="9">
                  <c:v>VII</c:v>
                </c:pt>
                <c:pt idx="10">
                  <c:v>VIII</c:v>
                </c:pt>
                <c:pt idx="11">
                  <c:v>IX</c:v>
                </c:pt>
              </c:strCache>
            </c:strRef>
          </c:cat>
          <c:val>
            <c:numRef>
              <c:f>[6]Sheet2!$C$3:$C$14</c:f>
              <c:numCache>
                <c:formatCode>General</c:formatCode>
                <c:ptCount val="12"/>
                <c:pt idx="0">
                  <c:v>-0.11</c:v>
                </c:pt>
                <c:pt idx="1">
                  <c:v>-0.16</c:v>
                </c:pt>
                <c:pt idx="2">
                  <c:v>-7.0000000000000007E-2</c:v>
                </c:pt>
                <c:pt idx="3">
                  <c:v>0</c:v>
                </c:pt>
                <c:pt idx="4">
                  <c:v>-0.06</c:v>
                </c:pt>
                <c:pt idx="5">
                  <c:v>-0.43</c:v>
                </c:pt>
                <c:pt idx="6">
                  <c:v>-0.28999999999999998</c:v>
                </c:pt>
                <c:pt idx="7">
                  <c:v>-0.28000000000000003</c:v>
                </c:pt>
                <c:pt idx="8">
                  <c:v>-0.28000000000000003</c:v>
                </c:pt>
                <c:pt idx="9">
                  <c:v>-0.22</c:v>
                </c:pt>
                <c:pt idx="10">
                  <c:v>0</c:v>
                </c:pt>
                <c:pt idx="11">
                  <c:v>-0.08</c:v>
                </c:pt>
              </c:numCache>
            </c:numRef>
          </c:val>
          <c:smooth val="0"/>
        </c:ser>
        <c:ser>
          <c:idx val="2"/>
          <c:order val="2"/>
          <c:tx>
            <c:v>Over 8 days</c:v>
          </c:tx>
          <c:spPr>
            <a:ln w="12700">
              <a:solidFill>
                <a:srgbClr val="FF0000"/>
              </a:solidFill>
              <a:prstDash val="lgDashDot"/>
            </a:ln>
          </c:spPr>
          <c:marker>
            <c:symbol val="diamond"/>
            <c:size val="3"/>
            <c:spPr>
              <a:solidFill>
                <a:srgbClr val="FF0000"/>
              </a:solidFill>
              <a:ln>
                <a:solidFill>
                  <a:srgbClr val="FF0000"/>
                </a:solidFill>
                <a:prstDash val="solid"/>
              </a:ln>
            </c:spPr>
          </c:marker>
          <c:cat>
            <c:strRef>
              <c:f>[6]Sheet2!$A$3:$A$14</c:f>
              <c:strCache>
                <c:ptCount val="12"/>
                <c:pt idx="0">
                  <c:v>X</c:v>
                </c:pt>
                <c:pt idx="1">
                  <c:v>XI</c:v>
                </c:pt>
                <c:pt idx="2">
                  <c:v>XII</c:v>
                </c:pt>
                <c:pt idx="3">
                  <c:v>I</c:v>
                </c:pt>
                <c:pt idx="4">
                  <c:v>II</c:v>
                </c:pt>
                <c:pt idx="5">
                  <c:v>III</c:v>
                </c:pt>
                <c:pt idx="6">
                  <c:v>IV</c:v>
                </c:pt>
                <c:pt idx="7">
                  <c:v>V</c:v>
                </c:pt>
                <c:pt idx="8">
                  <c:v>VI</c:v>
                </c:pt>
                <c:pt idx="9">
                  <c:v>VII</c:v>
                </c:pt>
                <c:pt idx="10">
                  <c:v>VIII</c:v>
                </c:pt>
                <c:pt idx="11">
                  <c:v>IX</c:v>
                </c:pt>
              </c:strCache>
            </c:strRef>
          </c:cat>
          <c:val>
            <c:numRef>
              <c:f>[6]Sheet2!$D$3:$D$14</c:f>
              <c:numCache>
                <c:formatCode>General</c:formatCode>
                <c:ptCount val="12"/>
                <c:pt idx="0">
                  <c:v>-0.12</c:v>
                </c:pt>
                <c:pt idx="1">
                  <c:v>-0.15</c:v>
                </c:pt>
                <c:pt idx="2">
                  <c:v>0</c:v>
                </c:pt>
                <c:pt idx="3">
                  <c:v>-0.21</c:v>
                </c:pt>
                <c:pt idx="4">
                  <c:v>-0.22</c:v>
                </c:pt>
                <c:pt idx="5">
                  <c:v>-0.26</c:v>
                </c:pt>
                <c:pt idx="6">
                  <c:v>-0.41</c:v>
                </c:pt>
                <c:pt idx="7">
                  <c:v>-0.41</c:v>
                </c:pt>
                <c:pt idx="8">
                  <c:v>-0.41</c:v>
                </c:pt>
                <c:pt idx="9">
                  <c:v>-0.41</c:v>
                </c:pt>
                <c:pt idx="10">
                  <c:v>-0.41</c:v>
                </c:pt>
                <c:pt idx="11">
                  <c:v>-0.41</c:v>
                </c:pt>
              </c:numCache>
            </c:numRef>
          </c:val>
          <c:smooth val="0"/>
        </c:ser>
        <c:ser>
          <c:idx val="3"/>
          <c:order val="3"/>
          <c:tx>
            <c:v>BIR</c:v>
          </c:tx>
          <c:spPr>
            <a:ln w="15875">
              <a:solidFill>
                <a:schemeClr val="accent1">
                  <a:lumMod val="75000"/>
                </a:schemeClr>
              </a:solidFill>
              <a:prstDash val="sysDash"/>
            </a:ln>
          </c:spPr>
          <c:marker>
            <c:symbol val="diamond"/>
            <c:size val="5"/>
            <c:spPr>
              <a:ln>
                <a:solidFill>
                  <a:schemeClr val="accent1">
                    <a:lumMod val="75000"/>
                  </a:schemeClr>
                </a:solidFill>
              </a:ln>
            </c:spPr>
          </c:marker>
          <c:cat>
            <c:strRef>
              <c:f>[6]Sheet2!$A$3:$A$14</c:f>
              <c:strCache>
                <c:ptCount val="12"/>
                <c:pt idx="0">
                  <c:v>X</c:v>
                </c:pt>
                <c:pt idx="1">
                  <c:v>XI</c:v>
                </c:pt>
                <c:pt idx="2">
                  <c:v>XII</c:v>
                </c:pt>
                <c:pt idx="3">
                  <c:v>I</c:v>
                </c:pt>
                <c:pt idx="4">
                  <c:v>II</c:v>
                </c:pt>
                <c:pt idx="5">
                  <c:v>III</c:v>
                </c:pt>
                <c:pt idx="6">
                  <c:v>IV</c:v>
                </c:pt>
                <c:pt idx="7">
                  <c:v>V</c:v>
                </c:pt>
                <c:pt idx="8">
                  <c:v>VI</c:v>
                </c:pt>
                <c:pt idx="9">
                  <c:v>VII</c:v>
                </c:pt>
                <c:pt idx="10">
                  <c:v>VIII</c:v>
                </c:pt>
                <c:pt idx="11">
                  <c:v>IX</c:v>
                </c:pt>
              </c:strCache>
            </c:strRef>
          </c:cat>
          <c:val>
            <c:numRef>
              <c:f>[6]Sheet2!$E$3:$E$14</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ser>
        <c:dLbls>
          <c:showLegendKey val="0"/>
          <c:showVal val="0"/>
          <c:showCatName val="0"/>
          <c:showSerName val="0"/>
          <c:showPercent val="0"/>
          <c:showBubbleSize val="0"/>
        </c:dLbls>
        <c:smooth val="0"/>
        <c:axId val="148271192"/>
        <c:axId val="148271976"/>
      </c:lineChart>
      <c:catAx>
        <c:axId val="148271192"/>
        <c:scaling>
          <c:orientation val="minMax"/>
        </c:scaling>
        <c:delete val="0"/>
        <c:axPos val="b"/>
        <c:title>
          <c:tx>
            <c:rich>
              <a:bodyPr/>
              <a:lstStyle/>
              <a:p>
                <a:pPr>
                  <a:defRPr sz="700" baseline="0">
                    <a:ln>
                      <a:noFill/>
                    </a:ln>
                  </a:defRPr>
                </a:pPr>
                <a:r>
                  <a:rPr lang="en-US" sz="700" baseline="0">
                    <a:ln>
                      <a:noFill/>
                    </a:ln>
                  </a:rPr>
                  <a:t>2017 </a:t>
                </a:r>
              </a:p>
            </c:rich>
          </c:tx>
          <c:layout>
            <c:manualLayout>
              <c:xMode val="edge"/>
              <c:yMode val="edge"/>
              <c:x val="0.61376001986238204"/>
              <c:y val="0.90385677400081088"/>
            </c:manualLayout>
          </c:layout>
          <c:overlay val="0"/>
        </c:title>
        <c:numFmt formatCode="General" sourceLinked="1"/>
        <c:majorTickMark val="out"/>
        <c:minorTickMark val="none"/>
        <c:tickLblPos val="low"/>
        <c:spPr>
          <a:ln w="3175">
            <a:solidFill>
              <a:srgbClr val="000000"/>
            </a:solidFill>
            <a:prstDash val="solid"/>
          </a:ln>
        </c:spPr>
        <c:txPr>
          <a:bodyPr rot="0" vert="horz"/>
          <a:lstStyle/>
          <a:p>
            <a:pPr>
              <a:defRPr sz="700" b="1" i="0" u="none" strike="noStrike" baseline="0">
                <a:solidFill>
                  <a:srgbClr val="000000"/>
                </a:solidFill>
                <a:latin typeface="Arial"/>
                <a:ea typeface="Arial"/>
                <a:cs typeface="Arial"/>
              </a:defRPr>
            </a:pPr>
            <a:endParaRPr lang="bg-BG"/>
          </a:p>
        </c:txPr>
        <c:crossAx val="148271976"/>
        <c:crosses val="autoZero"/>
        <c:auto val="1"/>
        <c:lblAlgn val="ctr"/>
        <c:lblOffset val="100"/>
        <c:tickLblSkip val="1"/>
        <c:tickMarkSkip val="1"/>
        <c:noMultiLvlLbl val="0"/>
      </c:catAx>
      <c:valAx>
        <c:axId val="148271976"/>
        <c:scaling>
          <c:orientation val="minMax"/>
          <c:max val="0.2"/>
          <c:min val="-0.5"/>
        </c:scaling>
        <c:delete val="0"/>
        <c:axPos val="l"/>
        <c:majorGridlines>
          <c:spPr>
            <a:ln w="3175">
              <a:solidFill>
                <a:srgbClr val="000000"/>
              </a:solidFill>
              <a:prstDash val="solid"/>
            </a:ln>
          </c:spPr>
        </c:majorGridlines>
        <c:title>
          <c:tx>
            <c:rich>
              <a:bodyPr rot="0" vert="horz"/>
              <a:lstStyle/>
              <a:p>
                <a:pPr>
                  <a:defRPr sz="700"/>
                </a:pPr>
                <a:r>
                  <a:rPr lang="en-US" sz="700"/>
                  <a:t>2016</a:t>
                </a:r>
              </a:p>
            </c:rich>
          </c:tx>
          <c:layout>
            <c:manualLayout>
              <c:xMode val="edge"/>
              <c:yMode val="edge"/>
              <c:x val="0.24127012839611264"/>
              <c:y val="0.90414129128167919"/>
            </c:manualLayout>
          </c:layout>
          <c:overlay val="0"/>
        </c:title>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148271192"/>
        <c:crosses val="autoZero"/>
        <c:crossBetween val="between"/>
        <c:majorUnit val="5.000000000000001E-2"/>
      </c:valAx>
      <c:spPr>
        <a:solidFill>
          <a:srgbClr val="FFFFFF"/>
        </a:solidFill>
        <a:ln w="12700">
          <a:solidFill>
            <a:srgbClr val="808080"/>
          </a:solidFill>
          <a:prstDash val="solid"/>
        </a:ln>
      </c:spPr>
    </c:plotArea>
    <c:legend>
      <c:legendPos val="r"/>
      <c:layout>
        <c:manualLayout>
          <c:xMode val="edge"/>
          <c:yMode val="edge"/>
          <c:x val="0.81281620202880045"/>
          <c:y val="0.26969250794870153"/>
          <c:w val="0.17444509470100023"/>
          <c:h val="0.23753807196864624"/>
        </c:manualLayout>
      </c:layout>
      <c:overlay val="0"/>
      <c:spPr>
        <a:solidFill>
          <a:srgbClr val="FFFFFF"/>
        </a:solidFill>
        <a:ln w="3175">
          <a:solidFill>
            <a:srgbClr val="000000"/>
          </a:solidFill>
          <a:prstDash val="solid"/>
        </a:ln>
      </c:spPr>
      <c:txPr>
        <a:bodyPr/>
        <a:lstStyle/>
        <a:p>
          <a:pPr>
            <a:defRPr sz="640"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025" b="0" i="0" u="none" strike="noStrike" baseline="0">
          <a:solidFill>
            <a:srgbClr val="000000"/>
          </a:solidFill>
          <a:latin typeface="Arial"/>
          <a:ea typeface="Arial"/>
          <a:cs typeface="Arial"/>
        </a:defRPr>
      </a:pPr>
      <a:endParaRPr lang="bg-BG"/>
    </a:p>
  </c:txPr>
  <c:printSettings>
    <c:headerFooter alignWithMargins="0">
      <c:oddFooter>&amp;LИзготвил: Д. Коралска
Проверил: Хр. Зашева</c:oddFooter>
    </c:headerFooter>
    <c:pageMargins b="0.98425196850393704" l="0.74803149606299213" r="0.74803149606299213" t="0.98425196850393704" header="0.51181102362204722" footer="0.51181102362204722"/>
    <c:pageSetup paperSize="9" orientation="landscape"/>
  </c:printSettings>
  <c:userShapes r:id="rId1"/>
</c:chartSpace>
</file>

<file path=xl/charts/chart10.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50" b="0" i="0" u="none" strike="noStrike" baseline="0">
                <a:solidFill>
                  <a:srgbClr val="000000"/>
                </a:solidFill>
                <a:latin typeface="Arial"/>
                <a:ea typeface="Arial"/>
                <a:cs typeface="Arial"/>
              </a:defRPr>
            </a:pPr>
            <a:r>
              <a:rPr lang="bg-BG"/>
              <a:t> </a:t>
            </a:r>
            <a:r>
              <a:rPr lang="en-US"/>
              <a:t>Government Securities in the Portfolio of Insurance Corporations and Pension</a:t>
            </a:r>
            <a:r>
              <a:rPr lang="en-US" baseline="0"/>
              <a:t> Funds</a:t>
            </a:r>
            <a:endParaRPr lang="bg-BG"/>
          </a:p>
        </c:rich>
      </c:tx>
      <c:layout>
        <c:manualLayout>
          <c:xMode val="edge"/>
          <c:yMode val="edge"/>
          <c:x val="0.13916962248877771"/>
          <c:y val="3.2828266258384371E-2"/>
        </c:manualLayout>
      </c:layout>
      <c:overlay val="0"/>
      <c:spPr>
        <a:noFill/>
        <a:ln w="25400">
          <a:noFill/>
        </a:ln>
      </c:spPr>
    </c:title>
    <c:autoTitleDeleted val="0"/>
    <c:view3D>
      <c:rotX val="16"/>
      <c:hPercent val="56"/>
      <c:rotY val="20"/>
      <c:depthPercent val="500"/>
      <c:rAngAx val="1"/>
    </c:view3D>
    <c:floor>
      <c:thickness val="0"/>
      <c:spPr>
        <a:solidFill>
          <a:srgbClr val="FFFFFF"/>
        </a:solidFill>
        <a:ln w="3175">
          <a:solidFill>
            <a:srgbClr val="000000"/>
          </a:solidFill>
          <a:prstDash val="solid"/>
        </a:ln>
      </c:spPr>
    </c:floor>
    <c:sideWall>
      <c:thickness val="0"/>
      <c:spPr>
        <a:noFill/>
        <a:ln w="25400">
          <a:noFill/>
        </a:ln>
      </c:spPr>
    </c:sideWall>
    <c:backWall>
      <c:thickness val="0"/>
      <c:spPr>
        <a:noFill/>
        <a:ln w="25400">
          <a:noFill/>
        </a:ln>
      </c:spPr>
    </c:backWall>
    <c:plotArea>
      <c:layout>
        <c:manualLayout>
          <c:layoutTarget val="inner"/>
          <c:xMode val="edge"/>
          <c:yMode val="edge"/>
          <c:x val="0.14765810237023122"/>
          <c:y val="0.20885739486517357"/>
          <c:w val="0.71202025541860259"/>
          <c:h val="0.53738644085210785"/>
        </c:manualLayout>
      </c:layout>
      <c:bar3DChart>
        <c:barDir val="col"/>
        <c:grouping val="clustered"/>
        <c:varyColors val="0"/>
        <c:ser>
          <c:idx val="0"/>
          <c:order val="0"/>
          <c:tx>
            <c:strRef>
              <c:f>[7]Sheet1!$B$5</c:f>
              <c:strCache>
                <c:ptCount val="1"/>
                <c:pt idx="0">
                  <c:v> Пенсионни фондове и застрахователнидружества</c:v>
                </c:pt>
              </c:strCache>
            </c:strRef>
          </c:tx>
          <c:spPr>
            <a:solidFill>
              <a:srgbClr val="69FFFF"/>
            </a:solidFill>
            <a:ln w="12700">
              <a:solidFill>
                <a:srgbClr val="000000"/>
              </a:solidFill>
              <a:prstDash val="solid"/>
            </a:ln>
          </c:spPr>
          <c:invertIfNegative val="0"/>
          <c:dLbls>
            <c:dLbl>
              <c:idx val="0"/>
              <c:layout>
                <c:manualLayout>
                  <c:x val="7.1122671605008125E-2"/>
                  <c:y val="-9.6732605556165474E-2"/>
                </c:manualLayout>
              </c:layout>
              <c:spPr>
                <a:noFill/>
                <a:ln w="25400">
                  <a:noFill/>
                </a:ln>
              </c:spPr>
              <c:txPr>
                <a:bodyPr/>
                <a:lstStyle/>
                <a:p>
                  <a:pPr>
                    <a:defRPr sz="900" b="1" i="0" u="none" strike="noStrike" baseline="0">
                      <a:solidFill>
                        <a:srgbClr val="000000"/>
                      </a:solidFill>
                      <a:latin typeface="Arial"/>
                      <a:ea typeface="Arial"/>
                      <a:cs typeface="Arial"/>
                    </a:defRPr>
                  </a:pPr>
                  <a:endParaRPr lang="bg-BG"/>
                </a:p>
              </c:txPr>
              <c:showLegendKey val="0"/>
              <c:showVal val="1"/>
              <c:showCatName val="0"/>
              <c:showSerName val="0"/>
              <c:showPercent val="0"/>
              <c:showBubbleSize val="0"/>
              <c:extLst>
                <c:ext xmlns:c15="http://schemas.microsoft.com/office/drawing/2012/chart" uri="{CE6537A1-D6FC-4f65-9D91-7224C49458BB}"/>
              </c:extLst>
            </c:dLbl>
            <c:dLbl>
              <c:idx val="1"/>
              <c:layout>
                <c:manualLayout>
                  <c:x val="7.2010253655456435E-2"/>
                  <c:y val="-0.10367368485851708"/>
                </c:manualLayout>
              </c:layout>
              <c:spPr>
                <a:noFill/>
                <a:ln w="25400">
                  <a:noFill/>
                </a:ln>
              </c:spPr>
              <c:txPr>
                <a:bodyPr/>
                <a:lstStyle/>
                <a:p>
                  <a:pPr>
                    <a:defRPr sz="900" b="1" i="0" u="none" strike="noStrike" baseline="0">
                      <a:solidFill>
                        <a:srgbClr val="000000"/>
                      </a:solidFill>
                      <a:latin typeface="Arial"/>
                      <a:ea typeface="Arial"/>
                      <a:cs typeface="Arial"/>
                    </a:defRPr>
                  </a:pPr>
                  <a:endParaRPr lang="bg-BG"/>
                </a:p>
              </c:txPr>
              <c:showLegendKey val="0"/>
              <c:showVal val="1"/>
              <c:showCatName val="0"/>
              <c:showSerName val="0"/>
              <c:showPercent val="0"/>
              <c:showBubbleSize val="0"/>
              <c:extLst>
                <c:ext xmlns:c15="http://schemas.microsoft.com/office/drawing/2012/chart" uri="{CE6537A1-D6FC-4f65-9D91-7224C49458BB}"/>
              </c:extLst>
            </c:dLbl>
            <c:dLbl>
              <c:idx val="2"/>
              <c:layout>
                <c:manualLayout>
                  <c:x val="6.7511839296569065E-2"/>
                  <c:y val="-7.834294345780507E-2"/>
                </c:manualLayout>
              </c:layout>
              <c:spPr>
                <a:noFill/>
                <a:ln w="25400">
                  <a:noFill/>
                </a:ln>
              </c:spPr>
              <c:txPr>
                <a:bodyPr/>
                <a:lstStyle/>
                <a:p>
                  <a:pPr>
                    <a:defRPr sz="900" b="1" i="0" u="none" strike="noStrike" baseline="0">
                      <a:solidFill>
                        <a:srgbClr val="000000"/>
                      </a:solidFill>
                      <a:latin typeface="Arial"/>
                      <a:ea typeface="Arial"/>
                      <a:cs typeface="Arial"/>
                    </a:defRPr>
                  </a:pPr>
                  <a:endParaRPr lang="bg-BG"/>
                </a:p>
              </c:txPr>
              <c:showLegendKey val="0"/>
              <c:showVal val="1"/>
              <c:showCatName val="0"/>
              <c:showSerName val="0"/>
              <c:showPercent val="0"/>
              <c:showBubbleSize val="0"/>
              <c:extLst>
                <c:ext xmlns:c15="http://schemas.microsoft.com/office/drawing/2012/chart" uri="{CE6537A1-D6FC-4f65-9D91-7224C49458BB}"/>
              </c:extLst>
            </c:dLbl>
            <c:dLbl>
              <c:idx val="3"/>
              <c:layout>
                <c:manualLayout>
                  <c:x val="5.7633460090379174E-2"/>
                  <c:y val="-9.203365279593817E-2"/>
                </c:manualLayout>
              </c:layout>
              <c:spPr>
                <a:noFill/>
                <a:ln w="25400">
                  <a:noFill/>
                </a:ln>
              </c:spPr>
              <c:txPr>
                <a:bodyPr/>
                <a:lstStyle/>
                <a:p>
                  <a:pPr>
                    <a:defRPr sz="900" b="1" i="0" u="none" strike="noStrike" baseline="0">
                      <a:solidFill>
                        <a:srgbClr val="000000"/>
                      </a:solidFill>
                      <a:latin typeface="Arial"/>
                      <a:ea typeface="Arial"/>
                      <a:cs typeface="Arial"/>
                    </a:defRPr>
                  </a:pPr>
                  <a:endParaRPr lang="bg-BG"/>
                </a:p>
              </c:txPr>
              <c:showLegendKey val="0"/>
              <c:showVal val="1"/>
              <c:showCatName val="0"/>
              <c:showSerName val="0"/>
              <c:showPercent val="0"/>
              <c:showBubbleSize val="0"/>
              <c:extLst>
                <c:ext xmlns:c15="http://schemas.microsoft.com/office/drawing/2012/chart" uri="{CE6537A1-D6FC-4f65-9D91-7224C49458BB}"/>
              </c:extLst>
            </c:dLbl>
            <c:dLbl>
              <c:idx val="4"/>
              <c:layout>
                <c:manualLayout>
                  <c:x val="5.4930566354250532E-2"/>
                  <c:y val="-8.7736954016051083E-2"/>
                </c:manualLayout>
              </c:layout>
              <c:spPr>
                <a:noFill/>
                <a:ln w="25400">
                  <a:noFill/>
                </a:ln>
              </c:spPr>
              <c:txPr>
                <a:bodyPr/>
                <a:lstStyle/>
                <a:p>
                  <a:pPr>
                    <a:defRPr sz="900" b="1" i="0" u="none" strike="noStrike" baseline="0">
                      <a:solidFill>
                        <a:srgbClr val="000000"/>
                      </a:solidFill>
                      <a:latin typeface="Arial"/>
                      <a:ea typeface="Arial"/>
                      <a:cs typeface="Arial"/>
                    </a:defRPr>
                  </a:pPr>
                  <a:endParaRPr lang="bg-BG"/>
                </a:p>
              </c:txPr>
              <c:showLegendKey val="0"/>
              <c:showVal val="1"/>
              <c:showCatName val="0"/>
              <c:showSerName val="0"/>
              <c:showPercent val="0"/>
              <c:showBubbleSize val="0"/>
              <c:extLst>
                <c:ext xmlns:c15="http://schemas.microsoft.com/office/drawing/2012/chart" uri="{CE6537A1-D6FC-4f65-9D91-7224C49458BB}"/>
              </c:extLst>
            </c:dLbl>
            <c:dLbl>
              <c:idx val="5"/>
              <c:layout>
                <c:manualLayout>
                  <c:x val="4.8636819858917879E-2"/>
                  <c:y val="-8.8943516632025627E-2"/>
                </c:manualLayout>
              </c:layout>
              <c:spPr>
                <a:noFill/>
                <a:ln w="25400">
                  <a:noFill/>
                </a:ln>
              </c:spPr>
              <c:txPr>
                <a:bodyPr/>
                <a:lstStyle/>
                <a:p>
                  <a:pPr>
                    <a:defRPr sz="900" b="1" i="0" u="none" strike="noStrike" baseline="0">
                      <a:solidFill>
                        <a:srgbClr val="000000"/>
                      </a:solidFill>
                      <a:latin typeface="Arial"/>
                      <a:ea typeface="Arial"/>
                      <a:cs typeface="Arial"/>
                    </a:defRPr>
                  </a:pPr>
                  <a:endParaRPr lang="bg-BG"/>
                </a:p>
              </c:txPr>
              <c:showLegendKey val="0"/>
              <c:showVal val="1"/>
              <c:showCatName val="0"/>
              <c:showSerName val="0"/>
              <c:showPercent val="0"/>
              <c:showBubbleSize val="0"/>
              <c:extLst>
                <c:ext xmlns:c15="http://schemas.microsoft.com/office/drawing/2012/chart" uri="{CE6537A1-D6FC-4f65-9D91-7224C49458BB}"/>
              </c:extLst>
            </c:dLbl>
            <c:dLbl>
              <c:idx val="6"/>
              <c:layout>
                <c:manualLayout>
                  <c:xMode val="edge"/>
                  <c:yMode val="edge"/>
                  <c:x val="0.87432675044883301"/>
                  <c:y val="0.33585941411037651"/>
                </c:manualLayout>
              </c:layout>
              <c:spPr>
                <a:noFill/>
                <a:ln w="25400">
                  <a:noFill/>
                </a:ln>
              </c:spPr>
              <c:txPr>
                <a:bodyPr/>
                <a:lstStyle/>
                <a:p>
                  <a:pPr>
                    <a:defRPr sz="900" b="1" i="0" u="none" strike="noStrike" baseline="0">
                      <a:solidFill>
                        <a:srgbClr val="000000"/>
                      </a:solidFill>
                      <a:latin typeface="Arial"/>
                      <a:ea typeface="Arial"/>
                      <a:cs typeface="Arial"/>
                    </a:defRPr>
                  </a:pPr>
                  <a:endParaRPr lang="bg-BG"/>
                </a:p>
              </c:txPr>
              <c:showLegendKey val="0"/>
              <c:showVal val="1"/>
              <c:showCatName val="0"/>
              <c:showSerName val="0"/>
              <c:showPercent val="0"/>
              <c:showBubbleSize val="0"/>
              <c:extLst>
                <c:ext xmlns:c15="http://schemas.microsoft.com/office/drawing/2012/chart" uri="{CE6537A1-D6FC-4f65-9D91-7224C49458BB}"/>
              </c:extLst>
            </c:dLbl>
            <c:dLbl>
              <c:idx val="7"/>
              <c:layout>
                <c:manualLayout>
                  <c:xMode val="edge"/>
                  <c:yMode val="edge"/>
                  <c:x val="0.97845601436265706"/>
                  <c:y val="0.32828363785224768"/>
                </c:manualLayout>
              </c:layout>
              <c:spPr>
                <a:noFill/>
                <a:ln w="25400">
                  <a:noFill/>
                </a:ln>
              </c:spPr>
              <c:txPr>
                <a:bodyPr/>
                <a:lstStyle/>
                <a:p>
                  <a:pPr>
                    <a:defRPr sz="900" b="1" i="0" u="none" strike="noStrike" baseline="0">
                      <a:solidFill>
                        <a:srgbClr val="000000"/>
                      </a:solidFill>
                      <a:latin typeface="Arial"/>
                      <a:ea typeface="Arial"/>
                      <a:cs typeface="Arial"/>
                    </a:defRPr>
                  </a:pPr>
                  <a:endParaRPr lang="bg-BG"/>
                </a:p>
              </c:txPr>
              <c:showLegendKey val="0"/>
              <c:showVal val="1"/>
              <c:showCatName val="0"/>
              <c:showSerName val="0"/>
              <c:showPercent val="0"/>
              <c:showBubbleSize val="0"/>
              <c:extLst>
                <c:ext xmlns:c15="http://schemas.microsoft.com/office/drawing/2012/chart" uri="{CE6537A1-D6FC-4f65-9D91-7224C49458BB}"/>
              </c:extLst>
            </c:dLbl>
            <c:spPr>
              <a:noFill/>
              <a:ln w="25400">
                <a:noFill/>
              </a:ln>
            </c:spPr>
            <c:txPr>
              <a:bodyPr wrap="square" lIns="38100" tIns="19050" rIns="38100" bIns="19050" anchor="ctr">
                <a:spAutoFit/>
              </a:bodyPr>
              <a:lstStyle/>
              <a:p>
                <a:pPr>
                  <a:defRPr sz="900" b="1" i="0" u="none" strike="noStrike" baseline="0">
                    <a:solidFill>
                      <a:srgbClr val="000000"/>
                    </a:solidFill>
                    <a:latin typeface="Arial"/>
                    <a:ea typeface="Arial"/>
                    <a:cs typeface="Arial"/>
                  </a:defRPr>
                </a:pPr>
                <a:endParaRPr lang="bg-BG"/>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[7]Sheet1!$C$4:$F$4</c:f>
              <c:strCache>
                <c:ptCount val="4"/>
                <c:pt idx="0">
                  <c:v>30.09.14</c:v>
                </c:pt>
                <c:pt idx="1">
                  <c:v>30.09.15</c:v>
                </c:pt>
                <c:pt idx="2">
                  <c:v>30.09.16</c:v>
                </c:pt>
                <c:pt idx="3">
                  <c:v>30.09.17</c:v>
                </c:pt>
              </c:strCache>
            </c:strRef>
          </c:cat>
          <c:val>
            <c:numRef>
              <c:f>[7]Sheet1!$C$5:$F$5</c:f>
              <c:numCache>
                <c:formatCode>General</c:formatCode>
                <c:ptCount val="4"/>
                <c:pt idx="0">
                  <c:v>1837.9</c:v>
                </c:pt>
                <c:pt idx="1">
                  <c:v>1841.9</c:v>
                </c:pt>
                <c:pt idx="2">
                  <c:v>1637.2</c:v>
                </c:pt>
                <c:pt idx="3">
                  <c:v>1539.9</c:v>
                </c:pt>
              </c:numCache>
            </c:numRef>
          </c:val>
        </c:ser>
        <c:dLbls>
          <c:showLegendKey val="0"/>
          <c:showVal val="0"/>
          <c:showCatName val="0"/>
          <c:showSerName val="0"/>
          <c:showPercent val="0"/>
          <c:showBubbleSize val="0"/>
        </c:dLbls>
        <c:gapWidth val="150"/>
        <c:gapDepth val="0"/>
        <c:shape val="box"/>
        <c:axId val="148272760"/>
        <c:axId val="148273152"/>
        <c:axId val="0"/>
      </c:bar3DChart>
      <c:catAx>
        <c:axId val="148272760"/>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low"/>
        <c:spPr>
          <a:ln w="6350">
            <a:noFill/>
          </a:ln>
        </c:spPr>
        <c:txPr>
          <a:bodyPr rot="-2700000" vert="horz"/>
          <a:lstStyle/>
          <a:p>
            <a:pPr>
              <a:defRPr sz="800" b="0" i="0" u="none" strike="noStrike" baseline="0">
                <a:solidFill>
                  <a:srgbClr val="000000"/>
                </a:solidFill>
                <a:latin typeface="Arial"/>
                <a:ea typeface="Arial"/>
                <a:cs typeface="Arial"/>
              </a:defRPr>
            </a:pPr>
            <a:endParaRPr lang="bg-BG"/>
          </a:p>
        </c:txPr>
        <c:crossAx val="148273152"/>
        <c:crosses val="autoZero"/>
        <c:auto val="1"/>
        <c:lblAlgn val="ctr"/>
        <c:lblOffset val="100"/>
        <c:tickLblSkip val="1"/>
        <c:tickMarkSkip val="1"/>
        <c:noMultiLvlLbl val="0"/>
      </c:catAx>
      <c:valAx>
        <c:axId val="148273152"/>
        <c:scaling>
          <c:orientation val="minMax"/>
          <c:max val="2000"/>
          <c:min val="0"/>
        </c:scaling>
        <c:delete val="0"/>
        <c:axPos val="l"/>
        <c:majorGridlines>
          <c:spPr>
            <a:ln w="3175">
              <a:solidFill>
                <a:srgbClr val="000000"/>
              </a:solidFill>
              <a:prstDash val="solid"/>
            </a:ln>
          </c:spPr>
        </c:majorGridlines>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148272760"/>
        <c:crosses val="autoZero"/>
        <c:crossBetween val="between"/>
        <c:majorUnit val="200"/>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145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userShapes r:id="rId1"/>
</c:chartSpace>
</file>

<file path=xl/charts/chart1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i="0" u="none" strike="noStrike" baseline="0">
                <a:solidFill>
                  <a:srgbClr val="000000"/>
                </a:solidFill>
                <a:latin typeface="Arial"/>
                <a:ea typeface="Arial"/>
                <a:cs typeface="Arial"/>
              </a:defRPr>
            </a:pPr>
            <a:r>
              <a:rPr lang="en-US"/>
              <a:t>Volume of Government Securities Transactions in the Secondary Market and Securities Transactions in the Bulgarian Stock Exchange and Over-the-counter Market</a:t>
            </a:r>
          </a:p>
        </c:rich>
      </c:tx>
      <c:layout>
        <c:manualLayout>
          <c:xMode val="edge"/>
          <c:yMode val="edge"/>
          <c:x val="0.12850072780203783"/>
          <c:y val="3.1787930062041739E-2"/>
        </c:manualLayout>
      </c:layout>
      <c:overlay val="0"/>
      <c:spPr>
        <a:noFill/>
        <a:ln w="25400">
          <a:noFill/>
        </a:ln>
      </c:spPr>
    </c:title>
    <c:autoTitleDeleted val="0"/>
    <c:view3D>
      <c:rotX val="13"/>
      <c:hPercent val="38"/>
      <c:rotY val="11"/>
      <c:depthPercent val="500"/>
      <c:rAngAx val="1"/>
    </c:view3D>
    <c:floor>
      <c:thickness val="0"/>
      <c:spPr>
        <a:noFill/>
        <a:ln w="6350">
          <a:noFill/>
        </a:ln>
      </c:spPr>
    </c:floor>
    <c:sideWall>
      <c:thickness val="0"/>
      <c:spPr>
        <a:noFill/>
        <a:ln w="25400">
          <a:noFill/>
        </a:ln>
      </c:spPr>
    </c:sideWall>
    <c:backWall>
      <c:thickness val="0"/>
      <c:spPr>
        <a:noFill/>
        <a:ln w="25400">
          <a:noFill/>
        </a:ln>
      </c:spPr>
    </c:backWall>
    <c:plotArea>
      <c:layout>
        <c:manualLayout>
          <c:layoutTarget val="inner"/>
          <c:xMode val="edge"/>
          <c:yMode val="edge"/>
          <c:x val="0.14049741588104631"/>
          <c:y val="0.14940396409839632"/>
          <c:w val="0.77508613279235294"/>
          <c:h val="0.45223781037522592"/>
        </c:manualLayout>
      </c:layout>
      <c:bar3DChart>
        <c:barDir val="col"/>
        <c:grouping val="clustered"/>
        <c:varyColors val="0"/>
        <c:ser>
          <c:idx val="0"/>
          <c:order val="0"/>
          <c:tx>
            <c:strRef>
              <c:f>[8]данни!$A$3:$B$3</c:f>
              <c:strCache>
                <c:ptCount val="1"/>
                <c:pt idx="0">
                  <c:v>Government securities transactions</c:v>
                </c:pt>
              </c:strCache>
            </c:strRef>
          </c:tx>
          <c:spPr>
            <a:solidFill>
              <a:srgbClr val="8080FF"/>
            </a:solidFill>
            <a:ln w="12700">
              <a:solidFill>
                <a:srgbClr val="000000"/>
              </a:solidFill>
              <a:prstDash val="solid"/>
            </a:ln>
          </c:spPr>
          <c:invertIfNegative val="0"/>
          <c:cat>
            <c:strRef>
              <c:f>[8]данни!$C$2:$M$2</c:f>
              <c:strCache>
                <c:ptCount val="11"/>
                <c:pt idx="0">
                  <c:v>I quarter 15</c:v>
                </c:pt>
                <c:pt idx="1">
                  <c:v>II quarter 15</c:v>
                </c:pt>
                <c:pt idx="2">
                  <c:v>III quarter 15</c:v>
                </c:pt>
                <c:pt idx="3">
                  <c:v>IV quarter 15</c:v>
                </c:pt>
                <c:pt idx="4">
                  <c:v>I quarter 16</c:v>
                </c:pt>
                <c:pt idx="5">
                  <c:v>II quarter 16</c:v>
                </c:pt>
                <c:pt idx="6">
                  <c:v>III quarter 16</c:v>
                </c:pt>
                <c:pt idx="7">
                  <c:v>IV quarter 16</c:v>
                </c:pt>
                <c:pt idx="8">
                  <c:v>I guarter 17</c:v>
                </c:pt>
                <c:pt idx="9">
                  <c:v>II guarter 17</c:v>
                </c:pt>
                <c:pt idx="10">
                  <c:v>III quarter 17</c:v>
                </c:pt>
              </c:strCache>
            </c:strRef>
          </c:cat>
          <c:val>
            <c:numRef>
              <c:f>[8]данни!$C$3:$M$3</c:f>
              <c:numCache>
                <c:formatCode>General</c:formatCode>
                <c:ptCount val="11"/>
                <c:pt idx="0">
                  <c:v>5812664815.8999996</c:v>
                </c:pt>
                <c:pt idx="1">
                  <c:v>7029838226.9899998</c:v>
                </c:pt>
                <c:pt idx="2">
                  <c:v>6478513818.2200003</c:v>
                </c:pt>
                <c:pt idx="3">
                  <c:v>8872467953.0300007</c:v>
                </c:pt>
                <c:pt idx="4">
                  <c:v>3258402033.04</c:v>
                </c:pt>
                <c:pt idx="5">
                  <c:v>5511102128.5600004</c:v>
                </c:pt>
                <c:pt idx="6">
                  <c:v>5810866318.25</c:v>
                </c:pt>
                <c:pt idx="7">
                  <c:v>4787236885.2600002</c:v>
                </c:pt>
                <c:pt idx="8">
                  <c:v>3187313632.9000001</c:v>
                </c:pt>
                <c:pt idx="9">
                  <c:v>6683114050.2299995</c:v>
                </c:pt>
                <c:pt idx="10">
                  <c:v>3609309337.1999998</c:v>
                </c:pt>
              </c:numCache>
            </c:numRef>
          </c:val>
        </c:ser>
        <c:ser>
          <c:idx val="1"/>
          <c:order val="1"/>
          <c:tx>
            <c:strRef>
              <c:f>[8]данни!$A$4:$B$4</c:f>
              <c:strCache>
                <c:ptCount val="1"/>
                <c:pt idx="0">
                  <c:v>Securities transactions (Bulgarian Stock Exchange and over-the-counter market)</c:v>
                </c:pt>
              </c:strCache>
            </c:strRef>
          </c:tx>
          <c:spPr>
            <a:solidFill>
              <a:srgbClr val="802060"/>
            </a:solidFill>
            <a:ln w="12700">
              <a:solidFill>
                <a:srgbClr val="000000"/>
              </a:solidFill>
              <a:prstDash val="solid"/>
            </a:ln>
          </c:spPr>
          <c:invertIfNegative val="0"/>
          <c:cat>
            <c:strRef>
              <c:f>[8]данни!$C$2:$M$2</c:f>
              <c:strCache>
                <c:ptCount val="11"/>
                <c:pt idx="0">
                  <c:v>I quarter 15</c:v>
                </c:pt>
                <c:pt idx="1">
                  <c:v>II quarter 15</c:v>
                </c:pt>
                <c:pt idx="2">
                  <c:v>III quarter 15</c:v>
                </c:pt>
                <c:pt idx="3">
                  <c:v>IV quarter 15</c:v>
                </c:pt>
                <c:pt idx="4">
                  <c:v>I quarter 16</c:v>
                </c:pt>
                <c:pt idx="5">
                  <c:v>II quarter 16</c:v>
                </c:pt>
                <c:pt idx="6">
                  <c:v>III quarter 16</c:v>
                </c:pt>
                <c:pt idx="7">
                  <c:v>IV quarter 16</c:v>
                </c:pt>
                <c:pt idx="8">
                  <c:v>I guarter 17</c:v>
                </c:pt>
                <c:pt idx="9">
                  <c:v>II guarter 17</c:v>
                </c:pt>
                <c:pt idx="10">
                  <c:v>III quarter 17</c:v>
                </c:pt>
              </c:strCache>
            </c:strRef>
          </c:cat>
          <c:val>
            <c:numRef>
              <c:f>[8]данни!$C$4:$M$4</c:f>
              <c:numCache>
                <c:formatCode>General</c:formatCode>
                <c:ptCount val="11"/>
                <c:pt idx="0">
                  <c:v>58354438.290000007</c:v>
                </c:pt>
                <c:pt idx="1">
                  <c:v>29976816.460000001</c:v>
                </c:pt>
                <c:pt idx="2">
                  <c:v>11876790.439999999</c:v>
                </c:pt>
                <c:pt idx="3">
                  <c:v>30821820.100000001</c:v>
                </c:pt>
                <c:pt idx="4">
                  <c:v>99564111.260000005</c:v>
                </c:pt>
                <c:pt idx="5">
                  <c:v>12852790.439999999</c:v>
                </c:pt>
                <c:pt idx="6">
                  <c:v>11176790.439999999</c:v>
                </c:pt>
                <c:pt idx="7">
                  <c:v>12123790.439999999</c:v>
                </c:pt>
                <c:pt idx="8">
                  <c:v>0</c:v>
                </c:pt>
                <c:pt idx="9">
                  <c:v>0</c:v>
                </c:pt>
                <c:pt idx="10">
                  <c:v>0</c:v>
                </c:pt>
              </c:numCache>
            </c:numRef>
          </c:val>
        </c:ser>
        <c:dLbls>
          <c:showLegendKey val="0"/>
          <c:showVal val="0"/>
          <c:showCatName val="0"/>
          <c:showSerName val="0"/>
          <c:showPercent val="0"/>
          <c:showBubbleSize val="0"/>
        </c:dLbls>
        <c:gapWidth val="150"/>
        <c:gapDepth val="0"/>
        <c:shape val="box"/>
        <c:axId val="148273936"/>
        <c:axId val="148274328"/>
        <c:axId val="0"/>
      </c:bar3DChart>
      <c:catAx>
        <c:axId val="148273936"/>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low"/>
        <c:spPr>
          <a:ln w="6350">
            <a:noFill/>
          </a:ln>
        </c:spPr>
        <c:txPr>
          <a:bodyPr rot="-2700000" vert="horz"/>
          <a:lstStyle/>
          <a:p>
            <a:pPr>
              <a:defRPr sz="900" b="0" i="0" u="none" strike="noStrike" baseline="0">
                <a:solidFill>
                  <a:srgbClr val="000000"/>
                </a:solidFill>
                <a:latin typeface="Arial"/>
                <a:ea typeface="Arial"/>
                <a:cs typeface="Arial"/>
              </a:defRPr>
            </a:pPr>
            <a:endParaRPr lang="bg-BG"/>
          </a:p>
        </c:txPr>
        <c:crossAx val="148274328"/>
        <c:crosses val="autoZero"/>
        <c:auto val="1"/>
        <c:lblAlgn val="ctr"/>
        <c:lblOffset val="100"/>
        <c:tickLblSkip val="1"/>
        <c:tickMarkSkip val="1"/>
        <c:noMultiLvlLbl val="0"/>
      </c:catAx>
      <c:valAx>
        <c:axId val="148274328"/>
        <c:scaling>
          <c:orientation val="minMax"/>
          <c:max val="10000000000"/>
        </c:scaling>
        <c:delete val="0"/>
        <c:axPos val="l"/>
        <c:majorGridlines>
          <c:spPr>
            <a:ln w="3175">
              <a:solidFill>
                <a:srgbClr val="000000"/>
              </a:solidFill>
              <a:prstDash val="solid"/>
            </a:ln>
          </c:spPr>
        </c:majorGridlines>
        <c:numFmt formatCode="General" sourceLinked="1"/>
        <c:majorTickMark val="out"/>
        <c:minorTickMark val="none"/>
        <c:tickLblPos val="nextTo"/>
        <c:spPr>
          <a:ln w="3175">
            <a:solidFill>
              <a:srgbClr val="000000"/>
            </a:solidFill>
            <a:prstDash val="solid"/>
          </a:ln>
        </c:spPr>
        <c:txPr>
          <a:bodyPr rot="0" vert="horz"/>
          <a:lstStyle/>
          <a:p>
            <a:pPr>
              <a:defRPr sz="900" b="0" i="0" u="none" strike="noStrike" baseline="0">
                <a:solidFill>
                  <a:srgbClr val="000000"/>
                </a:solidFill>
                <a:latin typeface="Arial"/>
                <a:ea typeface="Arial"/>
                <a:cs typeface="Arial"/>
              </a:defRPr>
            </a:pPr>
            <a:endParaRPr lang="bg-BG"/>
          </a:p>
        </c:txPr>
        <c:crossAx val="148273936"/>
        <c:crosses val="autoZero"/>
        <c:crossBetween val="between"/>
        <c:dispUnits>
          <c:builtInUnit val="millions"/>
          <c:dispUnitsLbl>
            <c:layout>
              <c:manualLayout>
                <c:xMode val="edge"/>
                <c:yMode val="edge"/>
                <c:x val="6.9729846965203651E-2"/>
                <c:y val="0.13777638744345322"/>
              </c:manualLayout>
            </c:layout>
            <c:tx>
              <c:rich>
                <a:bodyPr rot="0" vert="horz"/>
                <a:lstStyle/>
                <a:p>
                  <a:pPr algn="ctr">
                    <a:defRPr sz="700" b="1" i="0" u="none" strike="noStrike" baseline="0">
                      <a:solidFill>
                        <a:srgbClr val="000000"/>
                      </a:solidFill>
                      <a:latin typeface="Arial"/>
                      <a:ea typeface="Arial"/>
                      <a:cs typeface="Arial"/>
                    </a:defRPr>
                  </a:pPr>
                  <a:r>
                    <a:rPr lang="af-ZA"/>
                    <a:t>(</a:t>
                  </a:r>
                  <a:r>
                    <a:rPr lang="af-ZA" i="1"/>
                    <a:t>BGN milion</a:t>
                  </a:r>
                  <a:r>
                    <a:rPr lang="af-ZA"/>
                    <a:t>)</a:t>
                  </a:r>
                </a:p>
              </c:rich>
            </c:tx>
            <c:spPr>
              <a:noFill/>
              <a:ln w="25400">
                <a:noFill/>
              </a:ln>
            </c:spPr>
          </c:dispUnitsLbl>
        </c:dispUnits>
      </c:valAx>
      <c:spPr>
        <a:noFill/>
        <a:ln w="25400">
          <a:noFill/>
        </a:ln>
      </c:spPr>
    </c:plotArea>
    <c:legend>
      <c:legendPos val="r"/>
      <c:layout>
        <c:manualLayout>
          <c:xMode val="edge"/>
          <c:yMode val="edge"/>
          <c:x val="0.11686231360817888"/>
          <c:y val="0.72567408769335295"/>
          <c:w val="0.72633898382789486"/>
          <c:h val="3.2798539776436542E-2"/>
        </c:manualLayout>
      </c:layout>
      <c:overlay val="0"/>
      <c:txPr>
        <a:bodyPr/>
        <a:lstStyle/>
        <a:p>
          <a:pPr>
            <a:defRPr sz="735"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20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userShapes r:id="rId1"/>
</c:chartSpace>
</file>

<file path=xl/charts/chart1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lgn="ctr">
              <a:defRPr sz="925" b="1" i="0" u="none" strike="noStrike" baseline="0">
                <a:solidFill>
                  <a:srgbClr val="000000"/>
                </a:solidFill>
                <a:latin typeface="Arial"/>
                <a:ea typeface="Arial"/>
                <a:cs typeface="Arial"/>
              </a:defRPr>
            </a:pPr>
            <a:r>
              <a:rPr lang="en-US"/>
              <a:t>Yield of Ten-year Benchmark Bonds, September 2016</a:t>
            </a:r>
            <a:r>
              <a:rPr lang="en-US" baseline="0"/>
              <a:t> </a:t>
            </a:r>
            <a:r>
              <a:rPr lang="en-US"/>
              <a:t>- September </a:t>
            </a:r>
          </a:p>
          <a:p>
            <a:pPr algn="ctr">
              <a:defRPr sz="925" b="1" i="0" u="none" strike="noStrike" baseline="0">
                <a:solidFill>
                  <a:srgbClr val="000000"/>
                </a:solidFill>
                <a:latin typeface="Arial"/>
                <a:ea typeface="Arial"/>
                <a:cs typeface="Arial"/>
              </a:defRPr>
            </a:pPr>
            <a:r>
              <a:rPr lang="en-US"/>
              <a:t>2017</a:t>
            </a:r>
          </a:p>
        </c:rich>
      </c:tx>
      <c:layout>
        <c:manualLayout>
          <c:xMode val="edge"/>
          <c:yMode val="edge"/>
          <c:x val="0.25341307409887548"/>
          <c:y val="4.6129328770612536E-2"/>
        </c:manualLayout>
      </c:layout>
      <c:overlay val="0"/>
      <c:spPr>
        <a:noFill/>
        <a:ln w="25400">
          <a:noFill/>
        </a:ln>
      </c:spPr>
    </c:title>
    <c:autoTitleDeleted val="0"/>
    <c:plotArea>
      <c:layout>
        <c:manualLayout>
          <c:layoutTarget val="inner"/>
          <c:xMode val="edge"/>
          <c:yMode val="edge"/>
          <c:x val="6.6468410198725153E-2"/>
          <c:y val="0.122"/>
          <c:w val="0.87004077615298092"/>
          <c:h val="0.55043888501279115"/>
        </c:manualLayout>
      </c:layout>
      <c:lineChart>
        <c:grouping val="standard"/>
        <c:varyColors val="0"/>
        <c:ser>
          <c:idx val="0"/>
          <c:order val="0"/>
          <c:tx>
            <c:strRef>
              <c:f>[9]Sheet2!$B$2</c:f>
              <c:strCache>
                <c:ptCount val="1"/>
                <c:pt idx="0">
                  <c:v>Greece</c:v>
                </c:pt>
              </c:strCache>
            </c:strRef>
          </c:tx>
          <c:spPr>
            <a:ln w="12700">
              <a:solidFill>
                <a:srgbClr val="002060"/>
              </a:solidFill>
              <a:prstDash val="solid"/>
            </a:ln>
          </c:spPr>
          <c:marker>
            <c:spPr>
              <a:ln>
                <a:solidFill>
                  <a:srgbClr val="002060"/>
                </a:solidFill>
              </a:ln>
            </c:spPr>
          </c:marker>
          <c:cat>
            <c:strRef>
              <c:f>[9]Sheet2!$A$3:$A$15</c:f>
              <c:strCache>
                <c:ptCount val="13"/>
                <c:pt idx="0">
                  <c:v>IX</c:v>
                </c:pt>
                <c:pt idx="1">
                  <c:v>X</c:v>
                </c:pt>
                <c:pt idx="2">
                  <c:v>XI</c:v>
                </c:pt>
                <c:pt idx="3">
                  <c:v>XII</c:v>
                </c:pt>
                <c:pt idx="4">
                  <c:v>I</c:v>
                </c:pt>
                <c:pt idx="5">
                  <c:v>II</c:v>
                </c:pt>
                <c:pt idx="6">
                  <c:v>III</c:v>
                </c:pt>
                <c:pt idx="7">
                  <c:v>IV</c:v>
                </c:pt>
                <c:pt idx="8">
                  <c:v>V</c:v>
                </c:pt>
                <c:pt idx="9">
                  <c:v>VI</c:v>
                </c:pt>
                <c:pt idx="10">
                  <c:v>VII</c:v>
                </c:pt>
                <c:pt idx="11">
                  <c:v>VIII</c:v>
                </c:pt>
                <c:pt idx="12">
                  <c:v>IX</c:v>
                </c:pt>
              </c:strCache>
            </c:strRef>
          </c:cat>
          <c:val>
            <c:numRef>
              <c:f>[9]Sheet2!$B$3:$B$15</c:f>
              <c:numCache>
                <c:formatCode>General</c:formatCode>
                <c:ptCount val="13"/>
                <c:pt idx="0">
                  <c:v>8.34</c:v>
                </c:pt>
                <c:pt idx="1">
                  <c:v>8.33</c:v>
                </c:pt>
                <c:pt idx="2">
                  <c:v>7.33</c:v>
                </c:pt>
                <c:pt idx="3">
                  <c:v>6.94</c:v>
                </c:pt>
                <c:pt idx="4">
                  <c:v>7.04</c:v>
                </c:pt>
                <c:pt idx="5">
                  <c:v>7.52</c:v>
                </c:pt>
                <c:pt idx="6">
                  <c:v>7.17</c:v>
                </c:pt>
                <c:pt idx="7">
                  <c:v>6.7</c:v>
                </c:pt>
                <c:pt idx="8">
                  <c:v>5.86</c:v>
                </c:pt>
                <c:pt idx="9">
                  <c:v>5.76</c:v>
                </c:pt>
                <c:pt idx="10">
                  <c:v>5.33</c:v>
                </c:pt>
                <c:pt idx="11">
                  <c:v>5.55</c:v>
                </c:pt>
                <c:pt idx="12">
                  <c:v>5.56</c:v>
                </c:pt>
              </c:numCache>
            </c:numRef>
          </c:val>
          <c:smooth val="0"/>
        </c:ser>
        <c:ser>
          <c:idx val="1"/>
          <c:order val="1"/>
          <c:tx>
            <c:strRef>
              <c:f>[9]Sheet2!$C$2</c:f>
              <c:strCache>
                <c:ptCount val="1"/>
                <c:pt idx="0">
                  <c:v>Ireland</c:v>
                </c:pt>
              </c:strCache>
            </c:strRef>
          </c:tx>
          <c:spPr>
            <a:ln w="25400">
              <a:solidFill>
                <a:srgbClr val="00FF00"/>
              </a:solidFill>
              <a:prstDash val="sysDash"/>
            </a:ln>
          </c:spPr>
          <c:marker>
            <c:symbol val="none"/>
          </c:marker>
          <c:cat>
            <c:strRef>
              <c:f>[9]Sheet2!$A$3:$A$15</c:f>
              <c:strCache>
                <c:ptCount val="13"/>
                <c:pt idx="0">
                  <c:v>IX</c:v>
                </c:pt>
                <c:pt idx="1">
                  <c:v>X</c:v>
                </c:pt>
                <c:pt idx="2">
                  <c:v>XI</c:v>
                </c:pt>
                <c:pt idx="3">
                  <c:v>XII</c:v>
                </c:pt>
                <c:pt idx="4">
                  <c:v>I</c:v>
                </c:pt>
                <c:pt idx="5">
                  <c:v>II</c:v>
                </c:pt>
                <c:pt idx="6">
                  <c:v>III</c:v>
                </c:pt>
                <c:pt idx="7">
                  <c:v>IV</c:v>
                </c:pt>
                <c:pt idx="8">
                  <c:v>V</c:v>
                </c:pt>
                <c:pt idx="9">
                  <c:v>VI</c:v>
                </c:pt>
                <c:pt idx="10">
                  <c:v>VII</c:v>
                </c:pt>
                <c:pt idx="11">
                  <c:v>VIII</c:v>
                </c:pt>
                <c:pt idx="12">
                  <c:v>IX</c:v>
                </c:pt>
              </c:strCache>
            </c:strRef>
          </c:cat>
          <c:val>
            <c:numRef>
              <c:f>[9]Sheet2!$C$3:$C$15</c:f>
              <c:numCache>
                <c:formatCode>General</c:formatCode>
                <c:ptCount val="13"/>
                <c:pt idx="0">
                  <c:v>0.42</c:v>
                </c:pt>
                <c:pt idx="1">
                  <c:v>0.5</c:v>
                </c:pt>
                <c:pt idx="2">
                  <c:v>0.85</c:v>
                </c:pt>
                <c:pt idx="3">
                  <c:v>0.84</c:v>
                </c:pt>
                <c:pt idx="4">
                  <c:v>0.99</c:v>
                </c:pt>
                <c:pt idx="5">
                  <c:v>1.06</c:v>
                </c:pt>
                <c:pt idx="6">
                  <c:v>1.05</c:v>
                </c:pt>
                <c:pt idx="7">
                  <c:v>0.91</c:v>
                </c:pt>
                <c:pt idx="8">
                  <c:v>0.83</c:v>
                </c:pt>
                <c:pt idx="9">
                  <c:v>0.7</c:v>
                </c:pt>
                <c:pt idx="10">
                  <c:v>0.87</c:v>
                </c:pt>
                <c:pt idx="11">
                  <c:v>0.73</c:v>
                </c:pt>
                <c:pt idx="12">
                  <c:v>0.7</c:v>
                </c:pt>
              </c:numCache>
            </c:numRef>
          </c:val>
          <c:smooth val="0"/>
        </c:ser>
        <c:ser>
          <c:idx val="2"/>
          <c:order val="2"/>
          <c:tx>
            <c:strRef>
              <c:f>[9]Sheet2!$D$2</c:f>
              <c:strCache>
                <c:ptCount val="1"/>
                <c:pt idx="0">
                  <c:v>Portugal</c:v>
                </c:pt>
              </c:strCache>
            </c:strRef>
          </c:tx>
          <c:spPr>
            <a:ln w="12700">
              <a:solidFill>
                <a:srgbClr val="008000"/>
              </a:solidFill>
              <a:prstDash val="lgDashDot"/>
            </a:ln>
          </c:spPr>
          <c:marker>
            <c:symbol val="none"/>
          </c:marker>
          <c:cat>
            <c:strRef>
              <c:f>[9]Sheet2!$A$3:$A$15</c:f>
              <c:strCache>
                <c:ptCount val="13"/>
                <c:pt idx="0">
                  <c:v>IX</c:v>
                </c:pt>
                <c:pt idx="1">
                  <c:v>X</c:v>
                </c:pt>
                <c:pt idx="2">
                  <c:v>XI</c:v>
                </c:pt>
                <c:pt idx="3">
                  <c:v>XII</c:v>
                </c:pt>
                <c:pt idx="4">
                  <c:v>I</c:v>
                </c:pt>
                <c:pt idx="5">
                  <c:v>II</c:v>
                </c:pt>
                <c:pt idx="6">
                  <c:v>III</c:v>
                </c:pt>
                <c:pt idx="7">
                  <c:v>IV</c:v>
                </c:pt>
                <c:pt idx="8">
                  <c:v>V</c:v>
                </c:pt>
                <c:pt idx="9">
                  <c:v>VI</c:v>
                </c:pt>
                <c:pt idx="10">
                  <c:v>VII</c:v>
                </c:pt>
                <c:pt idx="11">
                  <c:v>VIII</c:v>
                </c:pt>
                <c:pt idx="12">
                  <c:v>IX</c:v>
                </c:pt>
              </c:strCache>
            </c:strRef>
          </c:cat>
          <c:val>
            <c:numRef>
              <c:f>[9]Sheet2!$D$3:$D$15</c:f>
              <c:numCache>
                <c:formatCode>General</c:formatCode>
                <c:ptCount val="13"/>
                <c:pt idx="0">
                  <c:v>3.26</c:v>
                </c:pt>
                <c:pt idx="1">
                  <c:v>3.33</c:v>
                </c:pt>
                <c:pt idx="2">
                  <c:v>3.51</c:v>
                </c:pt>
                <c:pt idx="3">
                  <c:v>3.74</c:v>
                </c:pt>
                <c:pt idx="4">
                  <c:v>3.95</c:v>
                </c:pt>
                <c:pt idx="5">
                  <c:v>4.04</c:v>
                </c:pt>
                <c:pt idx="6">
                  <c:v>3.99</c:v>
                </c:pt>
                <c:pt idx="7">
                  <c:v>3.77</c:v>
                </c:pt>
                <c:pt idx="8">
                  <c:v>3.29</c:v>
                </c:pt>
                <c:pt idx="9">
                  <c:v>2.97</c:v>
                </c:pt>
                <c:pt idx="10">
                  <c:v>3.03</c:v>
                </c:pt>
                <c:pt idx="11">
                  <c:v>2.83</c:v>
                </c:pt>
                <c:pt idx="12">
                  <c:v>2.63</c:v>
                </c:pt>
              </c:numCache>
            </c:numRef>
          </c:val>
          <c:smooth val="0"/>
        </c:ser>
        <c:ser>
          <c:idx val="3"/>
          <c:order val="3"/>
          <c:tx>
            <c:strRef>
              <c:f>[9]Sheet2!$E$2</c:f>
              <c:strCache>
                <c:ptCount val="1"/>
                <c:pt idx="0">
                  <c:v>Romania</c:v>
                </c:pt>
              </c:strCache>
            </c:strRef>
          </c:tx>
          <c:spPr>
            <a:ln w="12700">
              <a:solidFill>
                <a:srgbClr val="808000"/>
              </a:solidFill>
              <a:prstDash val="solid"/>
            </a:ln>
          </c:spPr>
          <c:marker>
            <c:symbol val="none"/>
          </c:marker>
          <c:cat>
            <c:strRef>
              <c:f>[9]Sheet2!$A$3:$A$15</c:f>
              <c:strCache>
                <c:ptCount val="13"/>
                <c:pt idx="0">
                  <c:v>IX</c:v>
                </c:pt>
                <c:pt idx="1">
                  <c:v>X</c:v>
                </c:pt>
                <c:pt idx="2">
                  <c:v>XI</c:v>
                </c:pt>
                <c:pt idx="3">
                  <c:v>XII</c:v>
                </c:pt>
                <c:pt idx="4">
                  <c:v>I</c:v>
                </c:pt>
                <c:pt idx="5">
                  <c:v>II</c:v>
                </c:pt>
                <c:pt idx="6">
                  <c:v>III</c:v>
                </c:pt>
                <c:pt idx="7">
                  <c:v>IV</c:v>
                </c:pt>
                <c:pt idx="8">
                  <c:v>V</c:v>
                </c:pt>
                <c:pt idx="9">
                  <c:v>VI</c:v>
                </c:pt>
                <c:pt idx="10">
                  <c:v>VII</c:v>
                </c:pt>
                <c:pt idx="11">
                  <c:v>VIII</c:v>
                </c:pt>
                <c:pt idx="12">
                  <c:v>IX</c:v>
                </c:pt>
              </c:strCache>
            </c:strRef>
          </c:cat>
          <c:val>
            <c:numRef>
              <c:f>[9]Sheet2!$E$3:$E$15</c:f>
              <c:numCache>
                <c:formatCode>General</c:formatCode>
                <c:ptCount val="13"/>
                <c:pt idx="0">
                  <c:v>2.92</c:v>
                </c:pt>
                <c:pt idx="1">
                  <c:v>2.94</c:v>
                </c:pt>
                <c:pt idx="2">
                  <c:v>3.56</c:v>
                </c:pt>
                <c:pt idx="3">
                  <c:v>3.73</c:v>
                </c:pt>
                <c:pt idx="4">
                  <c:v>3.75</c:v>
                </c:pt>
                <c:pt idx="5">
                  <c:v>3.96</c:v>
                </c:pt>
                <c:pt idx="6">
                  <c:v>3.99</c:v>
                </c:pt>
                <c:pt idx="7">
                  <c:v>3.79</c:v>
                </c:pt>
                <c:pt idx="8">
                  <c:v>3.75</c:v>
                </c:pt>
                <c:pt idx="9">
                  <c:v>3.67</c:v>
                </c:pt>
                <c:pt idx="10">
                  <c:v>3.84</c:v>
                </c:pt>
                <c:pt idx="11">
                  <c:v>3.86</c:v>
                </c:pt>
                <c:pt idx="12">
                  <c:v>3.89</c:v>
                </c:pt>
              </c:numCache>
            </c:numRef>
          </c:val>
          <c:smooth val="0"/>
        </c:ser>
        <c:ser>
          <c:idx val="4"/>
          <c:order val="4"/>
          <c:tx>
            <c:strRef>
              <c:f>[9]Sheet2!$F$2</c:f>
              <c:strCache>
                <c:ptCount val="1"/>
                <c:pt idx="0">
                  <c:v>Bulgaria</c:v>
                </c:pt>
              </c:strCache>
            </c:strRef>
          </c:tx>
          <c:spPr>
            <a:ln w="12700">
              <a:solidFill>
                <a:srgbClr val="800080"/>
              </a:solidFill>
              <a:prstDash val="lgDash"/>
            </a:ln>
          </c:spPr>
          <c:marker>
            <c:symbol val="none"/>
          </c:marker>
          <c:cat>
            <c:strRef>
              <c:f>[9]Sheet2!$A$3:$A$15</c:f>
              <c:strCache>
                <c:ptCount val="13"/>
                <c:pt idx="0">
                  <c:v>IX</c:v>
                </c:pt>
                <c:pt idx="1">
                  <c:v>X</c:v>
                </c:pt>
                <c:pt idx="2">
                  <c:v>XI</c:v>
                </c:pt>
                <c:pt idx="3">
                  <c:v>XII</c:v>
                </c:pt>
                <c:pt idx="4">
                  <c:v>I</c:v>
                </c:pt>
                <c:pt idx="5">
                  <c:v>II</c:v>
                </c:pt>
                <c:pt idx="6">
                  <c:v>III</c:v>
                </c:pt>
                <c:pt idx="7">
                  <c:v>IV</c:v>
                </c:pt>
                <c:pt idx="8">
                  <c:v>V</c:v>
                </c:pt>
                <c:pt idx="9">
                  <c:v>VI</c:v>
                </c:pt>
                <c:pt idx="10">
                  <c:v>VII</c:v>
                </c:pt>
                <c:pt idx="11">
                  <c:v>VIII</c:v>
                </c:pt>
                <c:pt idx="12">
                  <c:v>IX</c:v>
                </c:pt>
              </c:strCache>
            </c:strRef>
          </c:cat>
          <c:val>
            <c:numRef>
              <c:f>[9]Sheet2!$F$3:$F$15</c:f>
              <c:numCache>
                <c:formatCode>General</c:formatCode>
                <c:ptCount val="13"/>
                <c:pt idx="0">
                  <c:v>2.15</c:v>
                </c:pt>
                <c:pt idx="1">
                  <c:v>1.84</c:v>
                </c:pt>
                <c:pt idx="2">
                  <c:v>1.82</c:v>
                </c:pt>
                <c:pt idx="3">
                  <c:v>1.8</c:v>
                </c:pt>
                <c:pt idx="4">
                  <c:v>1.77</c:v>
                </c:pt>
                <c:pt idx="5">
                  <c:v>1.75</c:v>
                </c:pt>
                <c:pt idx="6">
                  <c:v>1.73</c:v>
                </c:pt>
                <c:pt idx="7">
                  <c:v>1.78</c:v>
                </c:pt>
                <c:pt idx="8">
                  <c:v>1.74</c:v>
                </c:pt>
                <c:pt idx="9">
                  <c:v>1.7</c:v>
                </c:pt>
                <c:pt idx="10">
                  <c:v>1.65</c:v>
                </c:pt>
                <c:pt idx="11">
                  <c:v>1.7</c:v>
                </c:pt>
                <c:pt idx="12">
                  <c:v>1.66</c:v>
                </c:pt>
              </c:numCache>
            </c:numRef>
          </c:val>
          <c:smooth val="0"/>
        </c:ser>
        <c:ser>
          <c:idx val="5"/>
          <c:order val="5"/>
          <c:tx>
            <c:strRef>
              <c:f>[9]Sheet2!$G$2</c:f>
              <c:strCache>
                <c:ptCount val="1"/>
                <c:pt idx="0">
                  <c:v>France</c:v>
                </c:pt>
              </c:strCache>
            </c:strRef>
          </c:tx>
          <c:spPr>
            <a:ln w="12700">
              <a:solidFill>
                <a:srgbClr val="800000"/>
              </a:solidFill>
              <a:prstDash val="sysDash"/>
            </a:ln>
          </c:spPr>
          <c:marker>
            <c:symbol val="square"/>
            <c:size val="3"/>
            <c:spPr>
              <a:noFill/>
              <a:ln w="6350">
                <a:noFill/>
              </a:ln>
            </c:spPr>
          </c:marker>
          <c:cat>
            <c:strRef>
              <c:f>[9]Sheet2!$A$3:$A$15</c:f>
              <c:strCache>
                <c:ptCount val="13"/>
                <c:pt idx="0">
                  <c:v>IX</c:v>
                </c:pt>
                <c:pt idx="1">
                  <c:v>X</c:v>
                </c:pt>
                <c:pt idx="2">
                  <c:v>XI</c:v>
                </c:pt>
                <c:pt idx="3">
                  <c:v>XII</c:v>
                </c:pt>
                <c:pt idx="4">
                  <c:v>I</c:v>
                </c:pt>
                <c:pt idx="5">
                  <c:v>II</c:v>
                </c:pt>
                <c:pt idx="6">
                  <c:v>III</c:v>
                </c:pt>
                <c:pt idx="7">
                  <c:v>IV</c:v>
                </c:pt>
                <c:pt idx="8">
                  <c:v>V</c:v>
                </c:pt>
                <c:pt idx="9">
                  <c:v>VI</c:v>
                </c:pt>
                <c:pt idx="10">
                  <c:v>VII</c:v>
                </c:pt>
                <c:pt idx="11">
                  <c:v>VIII</c:v>
                </c:pt>
                <c:pt idx="12">
                  <c:v>IX</c:v>
                </c:pt>
              </c:strCache>
            </c:strRef>
          </c:cat>
          <c:val>
            <c:numRef>
              <c:f>[9]Sheet2!$G$3:$G$15</c:f>
              <c:numCache>
                <c:formatCode>General</c:formatCode>
                <c:ptCount val="13"/>
                <c:pt idx="0">
                  <c:v>0.18</c:v>
                </c:pt>
                <c:pt idx="1">
                  <c:v>0.33</c:v>
                </c:pt>
                <c:pt idx="2">
                  <c:v>0.67</c:v>
                </c:pt>
                <c:pt idx="3">
                  <c:v>0.75</c:v>
                </c:pt>
                <c:pt idx="4">
                  <c:v>0.86</c:v>
                </c:pt>
                <c:pt idx="5">
                  <c:v>1.03</c:v>
                </c:pt>
                <c:pt idx="6">
                  <c:v>1.02</c:v>
                </c:pt>
                <c:pt idx="7">
                  <c:v>0.88</c:v>
                </c:pt>
                <c:pt idx="8">
                  <c:v>0.81</c:v>
                </c:pt>
                <c:pt idx="9">
                  <c:v>0.66</c:v>
                </c:pt>
                <c:pt idx="10">
                  <c:v>0.84</c:v>
                </c:pt>
                <c:pt idx="11">
                  <c:v>0.71</c:v>
                </c:pt>
                <c:pt idx="12">
                  <c:v>0.7</c:v>
                </c:pt>
              </c:numCache>
            </c:numRef>
          </c:val>
          <c:smooth val="0"/>
        </c:ser>
        <c:ser>
          <c:idx val="6"/>
          <c:order val="6"/>
          <c:tx>
            <c:strRef>
              <c:f>[9]Sheet2!$H$2</c:f>
              <c:strCache>
                <c:ptCount val="1"/>
                <c:pt idx="0">
                  <c:v>Germany</c:v>
                </c:pt>
              </c:strCache>
            </c:strRef>
          </c:tx>
          <c:spPr>
            <a:ln w="12700">
              <a:solidFill>
                <a:srgbClr val="008080"/>
              </a:solidFill>
              <a:prstDash val="lgDashDotDot"/>
            </a:ln>
          </c:spPr>
          <c:marker>
            <c:symbol val="none"/>
          </c:marker>
          <c:cat>
            <c:strRef>
              <c:f>[9]Sheet2!$A$3:$A$15</c:f>
              <c:strCache>
                <c:ptCount val="13"/>
                <c:pt idx="0">
                  <c:v>IX</c:v>
                </c:pt>
                <c:pt idx="1">
                  <c:v>X</c:v>
                </c:pt>
                <c:pt idx="2">
                  <c:v>XI</c:v>
                </c:pt>
                <c:pt idx="3">
                  <c:v>XII</c:v>
                </c:pt>
                <c:pt idx="4">
                  <c:v>I</c:v>
                </c:pt>
                <c:pt idx="5">
                  <c:v>II</c:v>
                </c:pt>
                <c:pt idx="6">
                  <c:v>III</c:v>
                </c:pt>
                <c:pt idx="7">
                  <c:v>IV</c:v>
                </c:pt>
                <c:pt idx="8">
                  <c:v>V</c:v>
                </c:pt>
                <c:pt idx="9">
                  <c:v>VI</c:v>
                </c:pt>
                <c:pt idx="10">
                  <c:v>VII</c:v>
                </c:pt>
                <c:pt idx="11">
                  <c:v>VIII</c:v>
                </c:pt>
                <c:pt idx="12">
                  <c:v>IX</c:v>
                </c:pt>
              </c:strCache>
            </c:strRef>
          </c:cat>
          <c:val>
            <c:numRef>
              <c:f>[9]Sheet2!$H$3:$H$15</c:f>
              <c:numCache>
                <c:formatCode>General</c:formatCode>
                <c:ptCount val="13"/>
                <c:pt idx="0">
                  <c:v>-0.09</c:v>
                </c:pt>
                <c:pt idx="1">
                  <c:v>0</c:v>
                </c:pt>
                <c:pt idx="2">
                  <c:v>0.19</c:v>
                </c:pt>
                <c:pt idx="3">
                  <c:v>0.25</c:v>
                </c:pt>
                <c:pt idx="4">
                  <c:v>0.25</c:v>
                </c:pt>
                <c:pt idx="5">
                  <c:v>0.26</c:v>
                </c:pt>
                <c:pt idx="6">
                  <c:v>0.35</c:v>
                </c:pt>
                <c:pt idx="7">
                  <c:v>0.22</c:v>
                </c:pt>
                <c:pt idx="8">
                  <c:v>0.34</c:v>
                </c:pt>
                <c:pt idx="9">
                  <c:v>0.25</c:v>
                </c:pt>
                <c:pt idx="10">
                  <c:v>0.46</c:v>
                </c:pt>
                <c:pt idx="11">
                  <c:v>0.35</c:v>
                </c:pt>
                <c:pt idx="12">
                  <c:v>0.35</c:v>
                </c:pt>
              </c:numCache>
            </c:numRef>
          </c:val>
          <c:smooth val="0"/>
        </c:ser>
        <c:ser>
          <c:idx val="7"/>
          <c:order val="7"/>
          <c:tx>
            <c:strRef>
              <c:f>[9]Sheet2!$I$2</c:f>
              <c:strCache>
                <c:ptCount val="1"/>
                <c:pt idx="0">
                  <c:v>Italy</c:v>
                </c:pt>
              </c:strCache>
            </c:strRef>
          </c:tx>
          <c:spPr>
            <a:ln w="12700">
              <a:solidFill>
                <a:srgbClr val="0000FF"/>
              </a:solidFill>
              <a:prstDash val="solid"/>
            </a:ln>
          </c:spPr>
          <c:marker>
            <c:symbol val="none"/>
          </c:marker>
          <c:cat>
            <c:strRef>
              <c:f>[9]Sheet2!$A$3:$A$15</c:f>
              <c:strCache>
                <c:ptCount val="13"/>
                <c:pt idx="0">
                  <c:v>IX</c:v>
                </c:pt>
                <c:pt idx="1">
                  <c:v>X</c:v>
                </c:pt>
                <c:pt idx="2">
                  <c:v>XI</c:v>
                </c:pt>
                <c:pt idx="3">
                  <c:v>XII</c:v>
                </c:pt>
                <c:pt idx="4">
                  <c:v>I</c:v>
                </c:pt>
                <c:pt idx="5">
                  <c:v>II</c:v>
                </c:pt>
                <c:pt idx="6">
                  <c:v>III</c:v>
                </c:pt>
                <c:pt idx="7">
                  <c:v>IV</c:v>
                </c:pt>
                <c:pt idx="8">
                  <c:v>V</c:v>
                </c:pt>
                <c:pt idx="9">
                  <c:v>VI</c:v>
                </c:pt>
                <c:pt idx="10">
                  <c:v>VII</c:v>
                </c:pt>
                <c:pt idx="11">
                  <c:v>VIII</c:v>
                </c:pt>
                <c:pt idx="12">
                  <c:v>IX</c:v>
                </c:pt>
              </c:strCache>
            </c:strRef>
          </c:cat>
          <c:val>
            <c:numRef>
              <c:f>[9]Sheet2!$I$3:$I$15</c:f>
              <c:numCache>
                <c:formatCode>General</c:formatCode>
                <c:ptCount val="13"/>
                <c:pt idx="0">
                  <c:v>1.27</c:v>
                </c:pt>
                <c:pt idx="1">
                  <c:v>1.45</c:v>
                </c:pt>
                <c:pt idx="2">
                  <c:v>1.94</c:v>
                </c:pt>
                <c:pt idx="3">
                  <c:v>1.89</c:v>
                </c:pt>
                <c:pt idx="4">
                  <c:v>1.99</c:v>
                </c:pt>
                <c:pt idx="5">
                  <c:v>2.35</c:v>
                </c:pt>
                <c:pt idx="6">
                  <c:v>2.4</c:v>
                </c:pt>
                <c:pt idx="7">
                  <c:v>2.2599999999999998</c:v>
                </c:pt>
                <c:pt idx="8">
                  <c:v>2.19</c:v>
                </c:pt>
                <c:pt idx="9">
                  <c:v>2.0499999999999998</c:v>
                </c:pt>
                <c:pt idx="10">
                  <c:v>2.23</c:v>
                </c:pt>
                <c:pt idx="11">
                  <c:v>2.11</c:v>
                </c:pt>
                <c:pt idx="12">
                  <c:v>2.11</c:v>
                </c:pt>
              </c:numCache>
            </c:numRef>
          </c:val>
          <c:smooth val="0"/>
        </c:ser>
        <c:ser>
          <c:idx val="8"/>
          <c:order val="8"/>
          <c:tx>
            <c:strRef>
              <c:f>[9]Sheet2!$J$2</c:f>
              <c:strCache>
                <c:ptCount val="1"/>
                <c:pt idx="0">
                  <c:v>Spain</c:v>
                </c:pt>
              </c:strCache>
            </c:strRef>
          </c:tx>
          <c:spPr>
            <a:ln w="12700">
              <a:solidFill>
                <a:srgbClr val="00CCFF"/>
              </a:solidFill>
              <a:prstDash val="solid"/>
            </a:ln>
          </c:spPr>
          <c:marker>
            <c:symbol val="none"/>
          </c:marker>
          <c:cat>
            <c:strRef>
              <c:f>[9]Sheet2!$A$3:$A$15</c:f>
              <c:strCache>
                <c:ptCount val="13"/>
                <c:pt idx="0">
                  <c:v>IX</c:v>
                </c:pt>
                <c:pt idx="1">
                  <c:v>X</c:v>
                </c:pt>
                <c:pt idx="2">
                  <c:v>XI</c:v>
                </c:pt>
                <c:pt idx="3">
                  <c:v>XII</c:v>
                </c:pt>
                <c:pt idx="4">
                  <c:v>I</c:v>
                </c:pt>
                <c:pt idx="5">
                  <c:v>II</c:v>
                </c:pt>
                <c:pt idx="6">
                  <c:v>III</c:v>
                </c:pt>
                <c:pt idx="7">
                  <c:v>IV</c:v>
                </c:pt>
                <c:pt idx="8">
                  <c:v>V</c:v>
                </c:pt>
                <c:pt idx="9">
                  <c:v>VI</c:v>
                </c:pt>
                <c:pt idx="10">
                  <c:v>VII</c:v>
                </c:pt>
                <c:pt idx="11">
                  <c:v>VIII</c:v>
                </c:pt>
                <c:pt idx="12">
                  <c:v>IX</c:v>
                </c:pt>
              </c:strCache>
            </c:strRef>
          </c:cat>
          <c:val>
            <c:numRef>
              <c:f>[9]Sheet2!$J$3:$J$15</c:f>
              <c:numCache>
                <c:formatCode>General</c:formatCode>
                <c:ptCount val="13"/>
                <c:pt idx="0">
                  <c:v>1.04</c:v>
                </c:pt>
                <c:pt idx="1">
                  <c:v>1.07</c:v>
                </c:pt>
                <c:pt idx="2">
                  <c:v>1.43</c:v>
                </c:pt>
                <c:pt idx="3">
                  <c:v>1.44</c:v>
                </c:pt>
                <c:pt idx="4">
                  <c:v>1.46</c:v>
                </c:pt>
                <c:pt idx="5">
                  <c:v>1.7</c:v>
                </c:pt>
                <c:pt idx="6">
                  <c:v>1.72</c:v>
                </c:pt>
                <c:pt idx="7">
                  <c:v>1.61</c:v>
                </c:pt>
                <c:pt idx="8">
                  <c:v>1.57</c:v>
                </c:pt>
                <c:pt idx="9">
                  <c:v>1.45</c:v>
                </c:pt>
                <c:pt idx="10">
                  <c:v>1.6</c:v>
                </c:pt>
                <c:pt idx="11">
                  <c:v>1.48</c:v>
                </c:pt>
                <c:pt idx="12">
                  <c:v>1.54</c:v>
                </c:pt>
              </c:numCache>
            </c:numRef>
          </c:val>
          <c:smooth val="0"/>
        </c:ser>
        <c:dLbls>
          <c:showLegendKey val="0"/>
          <c:showVal val="0"/>
          <c:showCatName val="0"/>
          <c:showSerName val="0"/>
          <c:showPercent val="0"/>
          <c:showBubbleSize val="0"/>
        </c:dLbls>
        <c:marker val="1"/>
        <c:smooth val="0"/>
        <c:axId val="148275504"/>
        <c:axId val="148275896"/>
      </c:lineChart>
      <c:catAx>
        <c:axId val="148275504"/>
        <c:scaling>
          <c:orientation val="minMax"/>
        </c:scaling>
        <c:delete val="0"/>
        <c:axPos val="b"/>
        <c:numFmt formatCode="General" sourceLinked="1"/>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148275896"/>
        <c:crosses val="autoZero"/>
        <c:auto val="1"/>
        <c:lblAlgn val="ctr"/>
        <c:lblOffset val="100"/>
        <c:tickLblSkip val="1"/>
        <c:tickMarkSkip val="1"/>
        <c:noMultiLvlLbl val="0"/>
      </c:catAx>
      <c:valAx>
        <c:axId val="148275896"/>
        <c:scaling>
          <c:orientation val="minMax"/>
          <c:max val="12"/>
          <c:min val="-2"/>
        </c:scaling>
        <c:delete val="0"/>
        <c:axPos val="l"/>
        <c:majorGridlines>
          <c:spPr>
            <a:ln w="3175">
              <a:solidFill>
                <a:srgbClr val="969696"/>
              </a:solidFill>
              <a:prstDash val="solid"/>
            </a:ln>
          </c:spPr>
        </c:majorGridlines>
        <c:title>
          <c:tx>
            <c:rich>
              <a:bodyPr rot="0" vert="horz"/>
              <a:lstStyle/>
              <a:p>
                <a:pPr algn="ctr">
                  <a:defRPr sz="800" b="1" i="0" u="none" strike="noStrike" baseline="0">
                    <a:solidFill>
                      <a:srgbClr val="000000"/>
                    </a:solidFill>
                    <a:latin typeface="Arial"/>
                    <a:ea typeface="Arial"/>
                    <a:cs typeface="Arial"/>
                  </a:defRPr>
                </a:pPr>
                <a:r>
                  <a:rPr lang="bg-BG"/>
                  <a:t>(%)</a:t>
                </a:r>
              </a:p>
            </c:rich>
          </c:tx>
          <c:layout>
            <c:manualLayout>
              <c:xMode val="edge"/>
              <c:yMode val="edge"/>
              <c:x val="4.3154686309372615E-2"/>
              <c:y val="5.2813050267450749E-2"/>
            </c:manualLayout>
          </c:layout>
          <c:overlay val="0"/>
          <c:spPr>
            <a:noFill/>
            <a:ln w="25400">
              <a:noFill/>
            </a:ln>
          </c:spPr>
        </c:title>
        <c:numFmt formatCode="0" sourceLinked="0"/>
        <c:majorTickMark val="out"/>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Arial"/>
                <a:ea typeface="Arial"/>
                <a:cs typeface="Arial"/>
              </a:defRPr>
            </a:pPr>
            <a:endParaRPr lang="bg-BG"/>
          </a:p>
        </c:txPr>
        <c:crossAx val="148275504"/>
        <c:crosses val="autoZero"/>
        <c:crossBetween val="between"/>
        <c:majorUnit val="2"/>
      </c:valAx>
      <c:spPr>
        <a:solidFill>
          <a:srgbClr val="FFFFFF"/>
        </a:solidFill>
        <a:ln w="3175">
          <a:solidFill>
            <a:srgbClr val="000000"/>
          </a:solidFill>
          <a:prstDash val="solid"/>
        </a:ln>
      </c:spPr>
    </c:plotArea>
    <c:legend>
      <c:legendPos val="b"/>
      <c:layout>
        <c:manualLayout>
          <c:xMode val="edge"/>
          <c:yMode val="edge"/>
          <c:x val="4.6130956504337246E-2"/>
          <c:y val="0.78347099017686073"/>
          <c:w val="0.89137029425573999"/>
          <c:h val="8.8000044298260138E-2"/>
        </c:manualLayout>
      </c:layout>
      <c:overlay val="0"/>
      <c:spPr>
        <a:solidFill>
          <a:srgbClr val="FFFFFF"/>
        </a:solidFill>
        <a:ln w="3175">
          <a:solidFill>
            <a:srgbClr val="000000"/>
          </a:solidFill>
          <a:prstDash val="solid"/>
        </a:ln>
      </c:spPr>
      <c:txPr>
        <a:bodyPr/>
        <a:lstStyle/>
        <a:p>
          <a:pPr>
            <a:defRPr sz="735" b="0" i="0" u="none" strike="noStrike" baseline="0">
              <a:solidFill>
                <a:srgbClr val="000000"/>
              </a:solidFill>
              <a:latin typeface="Arial"/>
              <a:ea typeface="Arial"/>
              <a:cs typeface="Arial"/>
            </a:defRPr>
          </a:pPr>
          <a:endParaRPr lang="bg-BG"/>
        </a:p>
      </c:txPr>
    </c:legend>
    <c:plotVisOnly val="1"/>
    <c:dispBlanksAs val="gap"/>
    <c:showDLblsOverMax val="0"/>
  </c:chart>
  <c:spPr>
    <a:solidFill>
      <a:srgbClr val="FFFFFF"/>
    </a:solidFill>
    <a:ln w="3175">
      <a:solidFill>
        <a:srgbClr val="000000"/>
      </a:solidFill>
      <a:prstDash val="solid"/>
    </a:ln>
  </c:spPr>
  <c:txPr>
    <a:bodyPr/>
    <a:lstStyle/>
    <a:p>
      <a:pPr>
        <a:defRPr sz="1175"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256" orientation="landscape"/>
  </c:printSettings>
  <c:userShapes r:id="rId1"/>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chart" Target="../charts/chart3.xml"/><Relationship Id="rId1" Type="http://schemas.openxmlformats.org/officeDocument/2006/relationships/chart" Target="../charts/chart2.xml"/></Relationships>
</file>

<file path=xl/drawings/_rels/drawing7.xml.rels><?xml version="1.0" encoding="UTF-8" standalone="yes"?>
<Relationships xmlns="http://schemas.openxmlformats.org/package/2006/relationships"><Relationship Id="rId3" Type="http://schemas.openxmlformats.org/officeDocument/2006/relationships/chart" Target="../charts/chart6.xml"/><Relationship Id="rId2" Type="http://schemas.openxmlformats.org/officeDocument/2006/relationships/chart" Target="../charts/chart5.xml"/><Relationship Id="rId1" Type="http://schemas.openxmlformats.org/officeDocument/2006/relationships/chart" Target="../charts/chart4.xml"/></Relationships>
</file>

<file path=xl/drawings/_rels/drawing9.xml.rels><?xml version="1.0" encoding="UTF-8" standalone="yes"?>
<Relationships xmlns="http://schemas.openxmlformats.org/package/2006/relationships"><Relationship Id="rId2" Type="http://schemas.openxmlformats.org/officeDocument/2006/relationships/chart" Target="../charts/chart8.xml"/><Relationship Id="rId1" Type="http://schemas.openxmlformats.org/officeDocument/2006/relationships/chart" Target="../charts/chart7.xml"/></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chart" Target="../charts/chart9.xml"/></Relationships>
</file>

<file path=xl/drawings/_rels/drawing14.xml.rels><?xml version="1.0" encoding="UTF-8" standalone="yes"?>
<Relationships xmlns="http://schemas.openxmlformats.org/package/2006/relationships"><Relationship Id="rId1" Type="http://schemas.openxmlformats.org/officeDocument/2006/relationships/image" Target="../media/image4.png"/></Relationships>
</file>

<file path=xl/drawings/_rels/drawing15.xml.rels><?xml version="1.0" encoding="UTF-8" standalone="yes"?>
<Relationships xmlns="http://schemas.openxmlformats.org/package/2006/relationships"><Relationship Id="rId1" Type="http://schemas.openxmlformats.org/officeDocument/2006/relationships/chart" Target="../charts/chart10.xml"/></Relationships>
</file>

<file path=xl/drawings/_rels/drawing17.xml.rels><?xml version="1.0" encoding="UTF-8" standalone="yes"?>
<Relationships xmlns="http://schemas.openxmlformats.org/package/2006/relationships"><Relationship Id="rId1" Type="http://schemas.openxmlformats.org/officeDocument/2006/relationships/chart" Target="../charts/chart11.xml"/></Relationships>
</file>

<file path=xl/drawings/_rels/drawing19.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6.png"/><Relationship Id="rId1" Type="http://schemas.openxmlformats.org/officeDocument/2006/relationships/image" Target="../media/image5.png"/><Relationship Id="rId5" Type="http://schemas.openxmlformats.org/officeDocument/2006/relationships/image" Target="../media/image9.png"/><Relationship Id="rId4" Type="http://schemas.openxmlformats.org/officeDocument/2006/relationships/image" Target="../media/image8.png"/></Relationships>
</file>

<file path=xl/drawings/_rels/drawing20.xml.rels><?xml version="1.0" encoding="UTF-8" standalone="yes"?>
<Relationships xmlns="http://schemas.openxmlformats.org/package/2006/relationships"><Relationship Id="rId1" Type="http://schemas.openxmlformats.org/officeDocument/2006/relationships/chart" Target="../charts/chart12.xml"/></Relationships>
</file>

<file path=xl/drawings/drawing1.xml><?xml version="1.0" encoding="utf-8"?>
<xdr:wsDr xmlns:xdr="http://schemas.openxmlformats.org/drawingml/2006/spreadsheetDrawing" xmlns:a="http://schemas.openxmlformats.org/drawingml/2006/main">
  <xdr:twoCellAnchor>
    <xdr:from>
      <xdr:col>1</xdr:col>
      <xdr:colOff>895350</xdr:colOff>
      <xdr:row>21</xdr:row>
      <xdr:rowOff>171450</xdr:rowOff>
    </xdr:from>
    <xdr:to>
      <xdr:col>9</xdr:col>
      <xdr:colOff>95250</xdr:colOff>
      <xdr:row>46</xdr:row>
      <xdr:rowOff>38100</xdr:rowOff>
    </xdr:to>
    <xdr:graphicFrame macro="">
      <xdr:nvGraphicFramePr>
        <xdr:cNvPr id="2049"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0.13972</cdr:x>
      <cdr:y>0.92236</cdr:y>
    </cdr:from>
    <cdr:to>
      <cdr:x>0.99219</cdr:x>
      <cdr:y>0.97521</cdr:y>
    </cdr:to>
    <cdr:sp macro="" textlink="">
      <cdr:nvSpPr>
        <cdr:cNvPr id="5121" name="Text Box 1"/>
        <cdr:cNvSpPr txBox="1">
          <a:spLocks xmlns:a="http://schemas.openxmlformats.org/drawingml/2006/main" noChangeArrowheads="1"/>
        </cdr:cNvSpPr>
      </cdr:nvSpPr>
      <cdr:spPr bwMode="auto">
        <a:xfrm xmlns:a="http://schemas.openxmlformats.org/drawingml/2006/main">
          <a:off x="850402" y="4252172"/>
          <a:ext cx="5188538" cy="243628"/>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vertOverflow="clip" wrap="square" lIns="27432" tIns="18288" rIns="0" bIns="0" anchor="t" upright="1"/>
        <a:lstStyle xmlns:a="http://schemas.openxmlformats.org/drawingml/2006/main"/>
        <a:p xmlns:a="http://schemas.openxmlformats.org/drawingml/2006/main">
          <a:pPr algn="l" rtl="0">
            <a:defRPr sz="1000"/>
          </a:pPr>
          <a:r>
            <a:rPr lang="en-US" sz="775" b="1" i="0" u="none" strike="noStrike" baseline="0">
              <a:solidFill>
                <a:srgbClr val="000000"/>
              </a:solidFill>
              <a:latin typeface="Arial"/>
              <a:cs typeface="Arial"/>
            </a:rPr>
            <a:t>Note:</a:t>
          </a:r>
          <a:r>
            <a:rPr lang="en-US" sz="775" b="0" i="0" u="none" strike="noStrike" baseline="0">
              <a:solidFill>
                <a:srgbClr val="000000"/>
              </a:solidFill>
              <a:latin typeface="Arial"/>
              <a:cs typeface="Arial"/>
            </a:rPr>
            <a:t> The MF did not announce any government securities auctions during the period of june-december 2016 and in august 2017</a:t>
          </a:r>
          <a:r>
            <a:rPr lang="en-US" sz="700" b="0" i="0" u="none" strike="noStrike" baseline="0">
              <a:solidFill>
                <a:srgbClr val="000000"/>
              </a:solidFill>
              <a:latin typeface="Arial"/>
              <a:cs typeface="Arial"/>
            </a:rPr>
            <a:t>.</a:t>
          </a:r>
        </a:p>
      </cdr:txBody>
    </cdr:sp>
  </cdr:relSizeAnchor>
  <cdr:relSizeAnchor xmlns:cdr="http://schemas.openxmlformats.org/drawingml/2006/chartDrawing">
    <cdr:from>
      <cdr:x>0.12766</cdr:x>
      <cdr:y>0.7282</cdr:y>
    </cdr:from>
    <cdr:to>
      <cdr:x>0.20493</cdr:x>
      <cdr:y>0.76443</cdr:y>
    </cdr:to>
    <cdr:sp macro="" textlink="">
      <cdr:nvSpPr>
        <cdr:cNvPr id="5122" name="Text Box 2"/>
        <cdr:cNvSpPr txBox="1">
          <a:spLocks xmlns:a="http://schemas.openxmlformats.org/drawingml/2006/main" noChangeArrowheads="1"/>
        </cdr:cNvSpPr>
      </cdr:nvSpPr>
      <cdr:spPr bwMode="auto">
        <a:xfrm xmlns:a="http://schemas.openxmlformats.org/drawingml/2006/main">
          <a:off x="781391" y="3367167"/>
          <a:ext cx="471059" cy="167402"/>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bg-BG" sz="800" b="1" i="0" u="none" strike="noStrike" baseline="0">
              <a:solidFill>
                <a:srgbClr val="000000"/>
              </a:solidFill>
              <a:latin typeface="Arial"/>
              <a:cs typeface="Arial"/>
            </a:rPr>
            <a:t>2016                              2016</a:t>
          </a:r>
        </a:p>
      </cdr:txBody>
    </cdr:sp>
  </cdr:relSizeAnchor>
  <cdr:relSizeAnchor xmlns:cdr="http://schemas.openxmlformats.org/drawingml/2006/chartDrawing">
    <cdr:from>
      <cdr:x>0.73625</cdr:x>
      <cdr:y>0.72403</cdr:y>
    </cdr:from>
    <cdr:to>
      <cdr:x>0.80589</cdr:x>
      <cdr:y>0.76272</cdr:y>
    </cdr:to>
    <cdr:sp macro="" textlink="">
      <cdr:nvSpPr>
        <cdr:cNvPr id="5123" name="Text Box 3"/>
        <cdr:cNvSpPr txBox="1">
          <a:spLocks xmlns:a="http://schemas.openxmlformats.org/drawingml/2006/main" noChangeArrowheads="1"/>
        </cdr:cNvSpPr>
      </cdr:nvSpPr>
      <cdr:spPr bwMode="auto">
        <a:xfrm xmlns:a="http://schemas.openxmlformats.org/drawingml/2006/main">
          <a:off x="4491355" y="3347938"/>
          <a:ext cx="424553" cy="178713"/>
        </a:xfrm>
        <a:prstGeom xmlns:a="http://schemas.openxmlformats.org/drawingml/2006/main" prst="rect">
          <a:avLst/>
        </a:prstGeom>
        <a:noFill xmlns:a="http://schemas.openxmlformats.org/drawingml/2006/main"/>
        <a:ln xmlns:a="http://schemas.openxmlformats.org/drawingml/2006/main" w="9525">
          <a:noFill/>
          <a:miter lim="800000"/>
          <a:headEnd/>
          <a:tailEnd/>
        </a:ln>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bg-BG" sz="800" b="1" i="0" u="none" strike="noStrike" baseline="0">
              <a:solidFill>
                <a:srgbClr val="000000"/>
              </a:solidFill>
              <a:latin typeface="Arial"/>
              <a:cs typeface="Arial"/>
            </a:rPr>
            <a:t>2017</a:t>
          </a:r>
        </a:p>
      </cdr:txBody>
    </cdr:sp>
  </cdr:relSizeAnchor>
</c:userShapes>
</file>

<file path=xl/drawings/drawing3.xml><?xml version="1.0" encoding="utf-8"?>
<xdr:wsDr xmlns:xdr="http://schemas.openxmlformats.org/drawingml/2006/spreadsheetDrawing" xmlns:a="http://schemas.openxmlformats.org/drawingml/2006/main">
  <xdr:twoCellAnchor editAs="oneCell">
    <xdr:from>
      <xdr:col>1</xdr:col>
      <xdr:colOff>0</xdr:colOff>
      <xdr:row>4</xdr:row>
      <xdr:rowOff>0</xdr:rowOff>
    </xdr:from>
    <xdr:to>
      <xdr:col>10</xdr:col>
      <xdr:colOff>228600</xdr:colOff>
      <xdr:row>24</xdr:row>
      <xdr:rowOff>78154</xdr:rowOff>
    </xdr:to>
    <xdr:pic>
      <xdr:nvPicPr>
        <xdr:cNvPr id="2" name="Picture 1"/>
        <xdr:cNvPicPr>
          <a:picLocks noChangeAspect="1"/>
        </xdr:cNvPicPr>
      </xdr:nvPicPr>
      <xdr:blipFill>
        <a:blip xmlns:r="http://schemas.openxmlformats.org/officeDocument/2006/relationships" r:embed="rId1"/>
        <a:stretch>
          <a:fillRect/>
        </a:stretch>
      </xdr:blipFill>
      <xdr:spPr>
        <a:xfrm>
          <a:off x="609600" y="762000"/>
          <a:ext cx="5715000" cy="388815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228600</xdr:colOff>
      <xdr:row>1</xdr:row>
      <xdr:rowOff>57150</xdr:rowOff>
    </xdr:from>
    <xdr:to>
      <xdr:col>8</xdr:col>
      <xdr:colOff>419100</xdr:colOff>
      <xdr:row>18</xdr:row>
      <xdr:rowOff>104776</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419103</xdr:colOff>
      <xdr:row>1</xdr:row>
      <xdr:rowOff>57150</xdr:rowOff>
    </xdr:from>
    <xdr:to>
      <xdr:col>17</xdr:col>
      <xdr:colOff>152400</xdr:colOff>
      <xdr:row>18</xdr:row>
      <xdr:rowOff>104775</xdr:rowOff>
    </xdr:to>
    <xdr:graphicFrame macro="">
      <xdr:nvGraphicFramePr>
        <xdr:cNvPr id="3"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c:userShapes xmlns:c="http://schemas.openxmlformats.org/drawingml/2006/chart">
  <cdr:relSizeAnchor xmlns:cdr="http://schemas.openxmlformats.org/drawingml/2006/chartDrawing">
    <cdr:from>
      <cdr:x>0.12181</cdr:x>
      <cdr:y>0.75192</cdr:y>
    </cdr:from>
    <cdr:to>
      <cdr:x>0.91165</cdr:x>
      <cdr:y>0.98551</cdr:y>
    </cdr:to>
    <cdr:sp macro="" textlink="">
      <cdr:nvSpPr>
        <cdr:cNvPr id="2" name="Rectangle 1"/>
        <cdr:cNvSpPr/>
      </cdr:nvSpPr>
      <cdr:spPr>
        <a:xfrm xmlns:a="http://schemas.openxmlformats.org/drawingml/2006/main">
          <a:off x="617255" y="2470893"/>
          <a:ext cx="4002370" cy="767607"/>
        </a:xfrm>
        <a:prstGeom xmlns:a="http://schemas.openxmlformats.org/drawingml/2006/main" prst="rect">
          <a:avLst/>
        </a:prstGeom>
        <a:ln xmlns:a="http://schemas.openxmlformats.org/drawingml/2006/main">
          <a:noFill/>
        </a:ln>
      </cdr:spPr>
      <cdr:style>
        <a:lnRef xmlns:a="http://schemas.openxmlformats.org/drawingml/2006/main" idx="2">
          <a:schemeClr val="dk1"/>
        </a:lnRef>
        <a:fillRef xmlns:a="http://schemas.openxmlformats.org/drawingml/2006/main" idx="1">
          <a:schemeClr val="lt1"/>
        </a:fillRef>
        <a:effectRef xmlns:a="http://schemas.openxmlformats.org/drawingml/2006/main" idx="0">
          <a:schemeClr val="dk1"/>
        </a:effectRef>
        <a:fontRef xmlns:a="http://schemas.openxmlformats.org/drawingml/2006/main" idx="minor">
          <a:schemeClr val="dk1"/>
        </a:fontRef>
      </cdr:style>
      <cdr:txBody>
        <a:bodyPr xmlns:a="http://schemas.openxmlformats.org/drawingml/2006/main" vertOverflow="clip"/>
        <a:lstStyle xmlns:a="http://schemas.openxmlformats.org/drawingml/2006/main"/>
        <a:p xmlns:a="http://schemas.openxmlformats.org/drawingml/2006/main">
          <a:r>
            <a:rPr lang="en-US" sz="800">
              <a:solidFill>
                <a:sysClr val="windowText" lastClr="000000"/>
              </a:solidFill>
              <a:latin typeface="Arial" panose="020B0604020202020204" pitchFamily="34" charset="0"/>
              <a:cs typeface="Arial" panose="020B0604020202020204" pitchFamily="34" charset="0"/>
            </a:rPr>
            <a:t>Notes: </a:t>
          </a:r>
        </a:p>
        <a:p xmlns:a="http://schemas.openxmlformats.org/drawingml/2006/main">
          <a:r>
            <a:rPr lang="en-US" sz="800">
              <a:solidFill>
                <a:sysClr val="windowText" lastClr="000000"/>
              </a:solidFill>
              <a:latin typeface="Arial" panose="020B0604020202020204" pitchFamily="34" charset="0"/>
              <a:cs typeface="Arial" panose="020B0604020202020204" pitchFamily="34" charset="0"/>
            </a:rPr>
            <a:t>1. Repo agreements include reverse repo agreements and those concluded during the current day.</a:t>
          </a:r>
        </a:p>
        <a:p xmlns:a="http://schemas.openxmlformats.org/drawingml/2006/main">
          <a:r>
            <a:rPr lang="en-US" sz="800">
              <a:solidFill>
                <a:sysClr val="windowText" lastClr="000000"/>
              </a:solidFill>
              <a:latin typeface="Arial" panose="020B0604020202020204" pitchFamily="34" charset="0"/>
              <a:cs typeface="Arial" panose="020B0604020202020204" pitchFamily="34" charset="0"/>
            </a:rPr>
            <a:t>2. Transactions in government securities denominated in foreign currency are in BGN at the BNB exchange rate of the respective</a:t>
          </a:r>
          <a:r>
            <a:rPr lang="en-US" sz="800" baseline="0">
              <a:solidFill>
                <a:sysClr val="windowText" lastClr="000000"/>
              </a:solidFill>
              <a:latin typeface="Arial" panose="020B0604020202020204" pitchFamily="34" charset="0"/>
              <a:cs typeface="Arial" panose="020B0604020202020204" pitchFamily="34" charset="0"/>
            </a:rPr>
            <a:t> currency on the day of transaction.</a:t>
          </a:r>
          <a:r>
            <a:rPr lang="en-US" sz="800">
              <a:solidFill>
                <a:sysClr val="windowText" lastClr="000000"/>
              </a:solidFill>
              <a:latin typeface="Arial" panose="020B0604020202020204" pitchFamily="34" charset="0"/>
              <a:cs typeface="Arial" panose="020B0604020202020204" pitchFamily="34" charset="0"/>
            </a:rPr>
            <a:t> </a:t>
          </a:r>
          <a:r>
            <a:rPr lang="en-US" sz="800" baseline="0">
              <a:solidFill>
                <a:sysClr val="windowText" lastClr="000000"/>
              </a:solidFill>
              <a:latin typeface="Arial" panose="020B0604020202020204" pitchFamily="34" charset="0"/>
              <a:cs typeface="Arial" panose="020B0604020202020204" pitchFamily="34" charset="0"/>
            </a:rPr>
            <a:t>          </a:t>
          </a:r>
          <a:endParaRPr lang="bg-BG" sz="800">
            <a:solidFill>
              <a:sysClr val="windowText" lastClr="000000"/>
            </a:solidFill>
            <a:latin typeface="Arial" panose="020B0604020202020204" pitchFamily="34" charset="0"/>
            <a:cs typeface="Arial" panose="020B0604020202020204" pitchFamily="34" charset="0"/>
          </a:endParaRPr>
        </a:p>
      </cdr:txBody>
    </cdr:sp>
  </cdr:relSizeAnchor>
</c:userShapes>
</file>

<file path=xl/drawings/drawing6.xml><?xml version="1.0" encoding="utf-8"?>
<c:userShapes xmlns:c="http://schemas.openxmlformats.org/drawingml/2006/chart">
  <cdr:relSizeAnchor xmlns:cdr="http://schemas.openxmlformats.org/drawingml/2006/chartDrawing">
    <cdr:from>
      <cdr:x>0.13021</cdr:x>
      <cdr:y>0.8262</cdr:y>
    </cdr:from>
    <cdr:to>
      <cdr:x>0.89599</cdr:x>
      <cdr:y>0.93429</cdr:y>
    </cdr:to>
    <cdr:sp macro="" textlink="">
      <cdr:nvSpPr>
        <cdr:cNvPr id="2" name="Rectangle 1"/>
        <cdr:cNvSpPr/>
      </cdr:nvSpPr>
      <cdr:spPr>
        <a:xfrm xmlns:a="http://schemas.openxmlformats.org/drawingml/2006/main">
          <a:off x="679672" y="2754342"/>
          <a:ext cx="3997099" cy="360333"/>
        </a:xfrm>
        <a:prstGeom xmlns:a="http://schemas.openxmlformats.org/drawingml/2006/main" prst="rect">
          <a:avLst/>
        </a:prstGeom>
        <a:solidFill xmlns:a="http://schemas.openxmlformats.org/drawingml/2006/main">
          <a:sysClr val="window" lastClr="FFFFFF"/>
        </a:solidFill>
        <a:ln xmlns:a="http://schemas.openxmlformats.org/drawingml/2006/main">
          <a:noFill/>
        </a:ln>
      </cdr:spPr>
      <cdr:style>
        <a:lnRef xmlns:a="http://schemas.openxmlformats.org/drawingml/2006/main" idx="2">
          <a:schemeClr val="accent1">
            <a:shade val="50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vertOverflow="clip"/>
        <a:lstStyle xmlns:a="http://schemas.openxmlformats.org/drawingml/2006/main"/>
        <a:p xmlns:a="http://schemas.openxmlformats.org/drawingml/2006/main">
          <a:r>
            <a:rPr lang="en-US" sz="800">
              <a:ln>
                <a:noFill/>
              </a:ln>
              <a:solidFill>
                <a:sysClr val="windowText" lastClr="000000"/>
              </a:solidFill>
              <a:latin typeface="Arial" panose="020B0604020202020204" pitchFamily="34" charset="0"/>
              <a:cs typeface="Arial" panose="020B0604020202020204" pitchFamily="34" charset="0"/>
            </a:rPr>
            <a:t>Note: Repo agreements include reverse repo agreements and those concluded during the current day.</a:t>
          </a:r>
          <a:endParaRPr lang="bg-BG" sz="800">
            <a:ln>
              <a:noFill/>
            </a:ln>
            <a:solidFill>
              <a:sysClr val="windowText" lastClr="000000"/>
            </a:solidFill>
            <a:latin typeface="Arial" panose="020B0604020202020204" pitchFamily="34" charset="0"/>
            <a:cs typeface="Arial" panose="020B0604020202020204" pitchFamily="34" charset="0"/>
          </a:endParaRPr>
        </a:p>
      </cdr:txBody>
    </cdr:sp>
  </cdr:relSizeAnchor>
</c:userShapes>
</file>

<file path=xl/drawings/drawing7.xml><?xml version="1.0" encoding="utf-8"?>
<xdr:wsDr xmlns:xdr="http://schemas.openxmlformats.org/drawingml/2006/spreadsheetDrawing" xmlns:a="http://schemas.openxmlformats.org/drawingml/2006/main">
  <xdr:twoCellAnchor>
    <xdr:from>
      <xdr:col>0</xdr:col>
      <xdr:colOff>1</xdr:colOff>
      <xdr:row>49</xdr:row>
      <xdr:rowOff>123824</xdr:rowOff>
    </xdr:from>
    <xdr:to>
      <xdr:col>0</xdr:col>
      <xdr:colOff>228600</xdr:colOff>
      <xdr:row>50</xdr:row>
      <xdr:rowOff>7618</xdr:rowOff>
    </xdr:to>
    <xdr:graphicFrame macro="">
      <xdr:nvGraphicFramePr>
        <xdr:cNvPr id="2"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3</xdr:row>
      <xdr:rowOff>28575</xdr:rowOff>
    </xdr:from>
    <xdr:to>
      <xdr:col>6</xdr:col>
      <xdr:colOff>581025</xdr:colOff>
      <xdr:row>20</xdr:row>
      <xdr:rowOff>123825</xdr:rowOff>
    </xdr:to>
    <xdr:graphicFrame macro="">
      <xdr:nvGraphicFramePr>
        <xdr:cNvPr id="3"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590550</xdr:colOff>
      <xdr:row>3</xdr:row>
      <xdr:rowOff>28575</xdr:rowOff>
    </xdr:from>
    <xdr:to>
      <xdr:col>13</xdr:col>
      <xdr:colOff>561975</xdr:colOff>
      <xdr:row>20</xdr:row>
      <xdr:rowOff>123825</xdr:rowOff>
    </xdr:to>
    <xdr:graphicFrame macro="">
      <xdr:nvGraphicFramePr>
        <xdr:cNvPr id="4"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oneCellAnchor>
    <xdr:from>
      <xdr:col>7</xdr:col>
      <xdr:colOff>9526</xdr:colOff>
      <xdr:row>15</xdr:row>
      <xdr:rowOff>133350</xdr:rowOff>
    </xdr:from>
    <xdr:ext cx="4171950" cy="689228"/>
    <xdr:sp macro="" textlink="">
      <xdr:nvSpPr>
        <xdr:cNvPr id="5" name="TextBox 4"/>
        <xdr:cNvSpPr txBox="1"/>
      </xdr:nvSpPr>
      <xdr:spPr>
        <a:xfrm>
          <a:off x="4276726" y="2638425"/>
          <a:ext cx="4171950" cy="68922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800" b="0" i="0" u="none" strike="noStrike">
              <a:solidFill>
                <a:schemeClr val="tx1"/>
              </a:solidFill>
              <a:effectLst/>
              <a:latin typeface="Arial" panose="020B0604020202020204" pitchFamily="34" charset="0"/>
              <a:ea typeface="+mn-ea"/>
              <a:cs typeface="Arial" panose="020B0604020202020204" pitchFamily="34" charset="0"/>
            </a:rPr>
            <a:t>Notes: 1. Repo agreements include reverse repo agreements and those</a:t>
          </a:r>
        </a:p>
        <a:p>
          <a:r>
            <a:rPr lang="en-US" sz="800" b="0" i="0" u="none" strike="noStrike">
              <a:solidFill>
                <a:schemeClr val="tx1"/>
              </a:solidFill>
              <a:effectLst/>
              <a:latin typeface="Arial" panose="020B0604020202020204" pitchFamily="34" charset="0"/>
              <a:ea typeface="+mn-ea"/>
              <a:cs typeface="Arial" panose="020B0604020202020204" pitchFamily="34" charset="0"/>
            </a:rPr>
            <a:t> concluded during the current day.</a:t>
          </a:r>
          <a:r>
            <a:rPr lang="en-US" sz="800">
              <a:latin typeface="Arial" panose="020B0604020202020204" pitchFamily="34" charset="0"/>
              <a:cs typeface="Arial" panose="020B0604020202020204" pitchFamily="34" charset="0"/>
            </a:rPr>
            <a:t> </a:t>
          </a:r>
        </a:p>
        <a:p>
          <a:r>
            <a:rPr lang="en-US" sz="800" b="0" i="0" u="none" strike="noStrike">
              <a:solidFill>
                <a:schemeClr val="tx1"/>
              </a:solidFill>
              <a:effectLst/>
              <a:latin typeface="Arial" panose="020B0604020202020204" pitchFamily="34" charset="0"/>
              <a:ea typeface="+mn-ea"/>
              <a:cs typeface="Arial" panose="020B0604020202020204" pitchFamily="34" charset="0"/>
            </a:rPr>
            <a:t>2. Transactions in government securities denominated in foreign currency are</a:t>
          </a:r>
        </a:p>
        <a:p>
          <a:r>
            <a:rPr lang="en-US" sz="800" b="0" i="0" u="none" strike="noStrike">
              <a:solidFill>
                <a:schemeClr val="tx1"/>
              </a:solidFill>
              <a:effectLst/>
              <a:latin typeface="Arial" panose="020B0604020202020204" pitchFamily="34" charset="0"/>
              <a:ea typeface="+mn-ea"/>
              <a:cs typeface="Arial" panose="020B0604020202020204" pitchFamily="34" charset="0"/>
            </a:rPr>
            <a:t> in BGN at the BNB exchange rate of the respective currency on the day of </a:t>
          </a:r>
        </a:p>
        <a:p>
          <a:r>
            <a:rPr lang="en-US" sz="800">
              <a:latin typeface="Arial" panose="020B0604020202020204" pitchFamily="34" charset="0"/>
              <a:cs typeface="Arial" panose="020B0604020202020204" pitchFamily="34" charset="0"/>
            </a:rPr>
            <a:t> </a:t>
          </a:r>
          <a:r>
            <a:rPr lang="en-US" sz="800" b="0" i="0" u="none" strike="noStrike">
              <a:solidFill>
                <a:schemeClr val="tx1"/>
              </a:solidFill>
              <a:effectLst/>
              <a:latin typeface="Arial" panose="020B0604020202020204" pitchFamily="34" charset="0"/>
              <a:ea typeface="+mn-ea"/>
              <a:cs typeface="Arial" panose="020B0604020202020204" pitchFamily="34" charset="0"/>
            </a:rPr>
            <a:t>transaction.</a:t>
          </a:r>
          <a:r>
            <a:rPr lang="en-US" sz="800"/>
            <a:t> </a:t>
          </a:r>
          <a:endParaRPr lang="bg-BG" sz="800"/>
        </a:p>
      </xdr:txBody>
    </xdr:sp>
    <xdr:clientData/>
  </xdr:oneCellAnchor>
  <xdr:oneCellAnchor>
    <xdr:from>
      <xdr:col>0</xdr:col>
      <xdr:colOff>38100</xdr:colOff>
      <xdr:row>15</xdr:row>
      <xdr:rowOff>114300</xdr:rowOff>
    </xdr:from>
    <xdr:ext cx="4162425" cy="704849"/>
    <xdr:sp macro="" textlink="">
      <xdr:nvSpPr>
        <xdr:cNvPr id="6" name="TextBox 5"/>
        <xdr:cNvSpPr txBox="1"/>
      </xdr:nvSpPr>
      <xdr:spPr>
        <a:xfrm>
          <a:off x="38100" y="2619375"/>
          <a:ext cx="4162425" cy="70484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800" b="0" i="0">
              <a:solidFill>
                <a:schemeClr val="tx1"/>
              </a:solidFill>
              <a:effectLst/>
              <a:latin typeface="Arial" panose="020B0604020202020204" pitchFamily="34" charset="0"/>
              <a:ea typeface="+mn-ea"/>
              <a:cs typeface="Arial" panose="020B0604020202020204" pitchFamily="34" charset="0"/>
            </a:rPr>
            <a:t>Notes: 1. Repo agreements include reverse repo agreements and those</a:t>
          </a:r>
          <a:r>
            <a:rPr lang="bg-BG" sz="800" b="0" i="0">
              <a:solidFill>
                <a:schemeClr val="tx1"/>
              </a:solidFill>
              <a:effectLst/>
              <a:latin typeface="Arial" panose="020B0604020202020204" pitchFamily="34" charset="0"/>
              <a:ea typeface="+mn-ea"/>
              <a:cs typeface="Arial" panose="020B0604020202020204" pitchFamily="34" charset="0"/>
            </a:rPr>
            <a:t> </a:t>
          </a:r>
          <a:r>
            <a:rPr lang="en-US" sz="800" b="0" i="0">
              <a:solidFill>
                <a:schemeClr val="tx1"/>
              </a:solidFill>
              <a:effectLst/>
              <a:latin typeface="Arial" panose="020B0604020202020204" pitchFamily="34" charset="0"/>
              <a:ea typeface="+mn-ea"/>
              <a:cs typeface="Arial" panose="020B0604020202020204" pitchFamily="34" charset="0"/>
            </a:rPr>
            <a:t>concluded during the current day.</a:t>
          </a:r>
          <a:r>
            <a:rPr lang="en-US" sz="800">
              <a:solidFill>
                <a:schemeClr val="tx1"/>
              </a:solidFill>
              <a:effectLst/>
              <a:latin typeface="Arial" panose="020B0604020202020204" pitchFamily="34" charset="0"/>
              <a:ea typeface="+mn-ea"/>
              <a:cs typeface="Arial" panose="020B0604020202020204" pitchFamily="34" charset="0"/>
            </a:rPr>
            <a:t> </a:t>
          </a:r>
          <a:endParaRPr lang="bg-BG" sz="800">
            <a:effectLst/>
            <a:latin typeface="Arial" panose="020B0604020202020204" pitchFamily="34" charset="0"/>
            <a:cs typeface="Arial" panose="020B0604020202020204" pitchFamily="34" charset="0"/>
          </a:endParaRPr>
        </a:p>
        <a:p>
          <a:r>
            <a:rPr lang="en-US" sz="800" b="0" i="0">
              <a:solidFill>
                <a:schemeClr val="tx1"/>
              </a:solidFill>
              <a:effectLst/>
              <a:latin typeface="Arial" panose="020B0604020202020204" pitchFamily="34" charset="0"/>
              <a:ea typeface="+mn-ea"/>
              <a:cs typeface="Arial" panose="020B0604020202020204" pitchFamily="34" charset="0"/>
            </a:rPr>
            <a:t>2. Transactions in government securities denominated in foreign currency are</a:t>
          </a:r>
          <a:endParaRPr lang="bg-BG" sz="800">
            <a:effectLst/>
            <a:latin typeface="Arial" panose="020B0604020202020204" pitchFamily="34" charset="0"/>
            <a:cs typeface="Arial" panose="020B0604020202020204" pitchFamily="34" charset="0"/>
          </a:endParaRPr>
        </a:p>
        <a:p>
          <a:r>
            <a:rPr lang="en-US" sz="800" b="0" i="0">
              <a:solidFill>
                <a:schemeClr val="tx1"/>
              </a:solidFill>
              <a:effectLst/>
              <a:latin typeface="Arial" panose="020B0604020202020204" pitchFamily="34" charset="0"/>
              <a:ea typeface="+mn-ea"/>
              <a:cs typeface="Arial" panose="020B0604020202020204" pitchFamily="34" charset="0"/>
            </a:rPr>
            <a:t> in BGN at the BNB exchange rate of the respective currency on the day of </a:t>
          </a:r>
          <a:endParaRPr lang="bg-BG" sz="800">
            <a:effectLst/>
            <a:latin typeface="Arial" panose="020B0604020202020204" pitchFamily="34" charset="0"/>
            <a:cs typeface="Arial" panose="020B0604020202020204" pitchFamily="34" charset="0"/>
          </a:endParaRPr>
        </a:p>
        <a:p>
          <a:r>
            <a:rPr lang="en-US" sz="800">
              <a:solidFill>
                <a:schemeClr val="tx1"/>
              </a:solidFill>
              <a:effectLst/>
              <a:latin typeface="Arial" panose="020B0604020202020204" pitchFamily="34" charset="0"/>
              <a:ea typeface="+mn-ea"/>
              <a:cs typeface="Arial" panose="020B0604020202020204" pitchFamily="34" charset="0"/>
            </a:rPr>
            <a:t> </a:t>
          </a:r>
          <a:r>
            <a:rPr lang="en-US" sz="800" b="0" i="0">
              <a:solidFill>
                <a:schemeClr val="tx1"/>
              </a:solidFill>
              <a:effectLst/>
              <a:latin typeface="Arial" panose="020B0604020202020204" pitchFamily="34" charset="0"/>
              <a:ea typeface="+mn-ea"/>
              <a:cs typeface="Arial" panose="020B0604020202020204" pitchFamily="34" charset="0"/>
            </a:rPr>
            <a:t>transaction</a:t>
          </a:r>
          <a:endParaRPr lang="bg-BG" sz="800">
            <a:latin typeface="Arial" panose="020B0604020202020204" pitchFamily="34" charset="0"/>
            <a:cs typeface="Arial" panose="020B0604020202020204" pitchFamily="34" charset="0"/>
          </a:endParaRPr>
        </a:p>
      </xdr:txBody>
    </xdr:sp>
    <xdr:clientData/>
  </xdr:oneCellAnchor>
</xdr:wsDr>
</file>

<file path=xl/drawings/drawing8.xml><?xml version="1.0" encoding="utf-8"?>
<c:userShapes xmlns:c="http://schemas.openxmlformats.org/drawingml/2006/chart">
  <cdr:relSizeAnchor xmlns:cdr="http://schemas.openxmlformats.org/drawingml/2006/chartDrawing">
    <cdr:from>
      <cdr:x>0.14382</cdr:x>
      <cdr:y>0.67893</cdr:y>
    </cdr:from>
    <cdr:to>
      <cdr:x>0.35955</cdr:x>
      <cdr:y>1</cdr:y>
    </cdr:to>
    <cdr:sp macro="" textlink="">
      <cdr:nvSpPr>
        <cdr:cNvPr id="2" name="TextBox 1"/>
        <cdr:cNvSpPr txBox="1"/>
      </cdr:nvSpPr>
      <cdr:spPr>
        <a:xfrm xmlns:a="http://schemas.openxmlformats.org/drawingml/2006/main">
          <a:off x="609600" y="2571750"/>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sz="1100"/>
        </a:p>
      </cdr:txBody>
    </cdr:sp>
  </cdr:relSizeAnchor>
  <cdr:relSizeAnchor xmlns:cdr="http://schemas.openxmlformats.org/drawingml/2006/chartDrawing">
    <cdr:from>
      <cdr:x>0.08764</cdr:x>
      <cdr:y>0.67893</cdr:y>
    </cdr:from>
    <cdr:to>
      <cdr:x>0.30337</cdr:x>
      <cdr:y>1</cdr:y>
    </cdr:to>
    <cdr:sp macro="" textlink="">
      <cdr:nvSpPr>
        <cdr:cNvPr id="3" name="TextBox 2"/>
        <cdr:cNvSpPr txBox="1"/>
      </cdr:nvSpPr>
      <cdr:spPr>
        <a:xfrm xmlns:a="http://schemas.openxmlformats.org/drawingml/2006/main">
          <a:off x="371475" y="2447925"/>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sz="1100"/>
        </a:p>
      </cdr:txBody>
    </cdr:sp>
  </cdr:relSizeAnchor>
  <cdr:relSizeAnchor xmlns:cdr="http://schemas.openxmlformats.org/drawingml/2006/chartDrawing">
    <cdr:from>
      <cdr:x>0.11461</cdr:x>
      <cdr:y>0.67893</cdr:y>
    </cdr:from>
    <cdr:to>
      <cdr:x>0.33034</cdr:x>
      <cdr:y>1</cdr:y>
    </cdr:to>
    <cdr:sp macro="" textlink="">
      <cdr:nvSpPr>
        <cdr:cNvPr id="4" name="TextBox 3"/>
        <cdr:cNvSpPr txBox="1"/>
      </cdr:nvSpPr>
      <cdr:spPr>
        <a:xfrm xmlns:a="http://schemas.openxmlformats.org/drawingml/2006/main">
          <a:off x="485775" y="2428875"/>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sz="1100"/>
        </a:p>
      </cdr:txBody>
    </cdr:sp>
  </cdr:relSizeAnchor>
  <cdr:relSizeAnchor xmlns:cdr="http://schemas.openxmlformats.org/drawingml/2006/chartDrawing">
    <cdr:from>
      <cdr:x>0.05169</cdr:x>
      <cdr:y>0.67893</cdr:y>
    </cdr:from>
    <cdr:to>
      <cdr:x>0.26742</cdr:x>
      <cdr:y>1</cdr:y>
    </cdr:to>
    <cdr:sp macro="" textlink="">
      <cdr:nvSpPr>
        <cdr:cNvPr id="8" name="TextBox 7"/>
        <cdr:cNvSpPr txBox="1"/>
      </cdr:nvSpPr>
      <cdr:spPr>
        <a:xfrm xmlns:a="http://schemas.openxmlformats.org/drawingml/2006/main">
          <a:off x="219075" y="2581275"/>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sz="1100"/>
        </a:p>
      </cdr:txBody>
    </cdr:sp>
  </cdr:relSizeAnchor>
</c:userShapes>
</file>

<file path=xl/drawings/drawing9.xml><?xml version="1.0" encoding="utf-8"?>
<xdr:wsDr xmlns:xdr="http://schemas.openxmlformats.org/drawingml/2006/spreadsheetDrawing" xmlns:a="http://schemas.openxmlformats.org/drawingml/2006/main">
  <xdr:twoCellAnchor>
    <xdr:from>
      <xdr:col>0</xdr:col>
      <xdr:colOff>66675</xdr:colOff>
      <xdr:row>2</xdr:row>
      <xdr:rowOff>76200</xdr:rowOff>
    </xdr:from>
    <xdr:to>
      <xdr:col>6</xdr:col>
      <xdr:colOff>590550</xdr:colOff>
      <xdr:row>18</xdr:row>
      <xdr:rowOff>57150</xdr:rowOff>
    </xdr:to>
    <xdr:graphicFrame macro="">
      <xdr:nvGraphicFramePr>
        <xdr:cNvPr id="2"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590550</xdr:colOff>
      <xdr:row>2</xdr:row>
      <xdr:rowOff>76200</xdr:rowOff>
    </xdr:from>
    <xdr:to>
      <xdr:col>13</xdr:col>
      <xdr:colOff>657225</xdr:colOff>
      <xdr:row>18</xdr:row>
      <xdr:rowOff>47625</xdr:rowOff>
    </xdr:to>
    <xdr:graphicFrame macro="">
      <xdr:nvGraphicFramePr>
        <xdr:cNvPr id="3"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13</xdr:col>
      <xdr:colOff>57150</xdr:colOff>
      <xdr:row>29</xdr:row>
      <xdr:rowOff>19050</xdr:rowOff>
    </xdr:from>
    <xdr:ext cx="184731" cy="264560"/>
    <xdr:sp macro="" textlink="">
      <xdr:nvSpPr>
        <xdr:cNvPr id="4" name="TextBox 3"/>
        <xdr:cNvSpPr txBox="1"/>
      </xdr:nvSpPr>
      <xdr:spPr>
        <a:xfrm>
          <a:off x="8172450" y="471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sz="1100"/>
        </a:p>
      </xdr:txBody>
    </xdr:sp>
    <xdr:clientData/>
  </xdr:oneCellAnchor>
</xdr:wsDr>
</file>

<file path=xl/drawings/drawing10.xml><?xml version="1.0" encoding="utf-8"?>
<c:userShapes xmlns:c="http://schemas.openxmlformats.org/drawingml/2006/chart">
  <cdr:relSizeAnchor xmlns:cdr="http://schemas.openxmlformats.org/drawingml/2006/chartDrawing">
    <cdr:from>
      <cdr:x>0.13878</cdr:x>
      <cdr:y>0.30497</cdr:y>
    </cdr:from>
    <cdr:to>
      <cdr:x>0.13878</cdr:x>
      <cdr:y>0.30497</cdr:y>
    </cdr:to>
    <cdr:sp macro="" textlink="">
      <cdr:nvSpPr>
        <cdr:cNvPr id="5122" name="Line 2"/>
        <cdr:cNvSpPr>
          <a:spLocks xmlns:a="http://schemas.openxmlformats.org/drawingml/2006/main" noChangeShapeType="1"/>
        </cdr:cNvSpPr>
      </cdr:nvSpPr>
      <cdr:spPr bwMode="auto">
        <a:xfrm xmlns:a="http://schemas.openxmlformats.org/drawingml/2006/main">
          <a:off x="629768" y="790392"/>
          <a:ext cx="0" cy="0"/>
        </a:xfrm>
        <a:prstGeom xmlns:a="http://schemas.openxmlformats.org/drawingml/2006/main" prst="line">
          <a:avLst/>
        </a:prstGeom>
        <a:noFill xmlns:a="http://schemas.openxmlformats.org/drawingml/2006/main"/>
        <a:ln xmlns:a="http://schemas.openxmlformats.org/drawingml/2006/main" w="9525">
          <a:solidFill>
            <a:srgbClr xmlns:mc="http://schemas.openxmlformats.org/markup-compatibility/2006" xmlns:a14="http://schemas.microsoft.com/office/drawing/2010/main" val="000000" mc:Ignorable="a14" a14:legacySpreadsheetColorIndex="64"/>
          </a:solidFill>
          <a:round/>
          <a:headEnd/>
          <a:tailEnd type="triangle" w="med" len="med"/>
        </a:ln>
        <a:extLst xmlns:a="http://schemas.openxmlformats.org/drawingml/2006/main">
          <a:ext uri="{909E8E84-426E-40DD-AFC4-6F175D3DCCD1}">
            <a14:hiddenFill xmlns:a14="http://schemas.microsoft.com/office/drawing/2010/main">
              <a:noFill/>
            </a14:hiddenFill>
          </a:ext>
        </a:extLst>
      </cdr:spPr>
      <cdr:txBody>
        <a:bodyPr xmlns:a="http://schemas.openxmlformats.org/drawingml/2006/main"/>
        <a:lstStyle xmlns:a="http://schemas.openxmlformats.org/drawingml/2006/main"/>
        <a:p xmlns:a="http://schemas.openxmlformats.org/drawingml/2006/main">
          <a:endParaRPr lang="bg-BG"/>
        </a:p>
      </cdr:txBody>
    </cdr:sp>
  </cdr:relSizeAnchor>
  <cdr:relSizeAnchor xmlns:cdr="http://schemas.openxmlformats.org/drawingml/2006/chartDrawing">
    <cdr:from>
      <cdr:x>0.00218</cdr:x>
      <cdr:y>0.75556</cdr:y>
    </cdr:from>
    <cdr:to>
      <cdr:x>0.8976</cdr:x>
      <cdr:y>0.94444</cdr:y>
    </cdr:to>
    <cdr:sp macro="" textlink="">
      <cdr:nvSpPr>
        <cdr:cNvPr id="2" name="TextBox 1"/>
        <cdr:cNvSpPr txBox="1"/>
      </cdr:nvSpPr>
      <cdr:spPr>
        <a:xfrm xmlns:a="http://schemas.openxmlformats.org/drawingml/2006/main">
          <a:off x="9531" y="1943112"/>
          <a:ext cx="3914769" cy="485764"/>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US" sz="800">
              <a:latin typeface="Arial" panose="020B0604020202020204" pitchFamily="34" charset="0"/>
              <a:cs typeface="Arial" panose="020B0604020202020204" pitchFamily="34" charset="0"/>
            </a:rPr>
            <a:t>Note: The lev equivalent of government securities transactions </a:t>
          </a:r>
        </a:p>
        <a:p xmlns:a="http://schemas.openxmlformats.org/drawingml/2006/main">
          <a:r>
            <a:rPr lang="en-US" sz="800">
              <a:latin typeface="Arial" panose="020B0604020202020204" pitchFamily="34" charset="0"/>
              <a:cs typeface="Arial" panose="020B0604020202020204" pitchFamily="34" charset="0"/>
            </a:rPr>
            <a:t>denominated in foreign currency is based on BNB exchange rate </a:t>
          </a:r>
        </a:p>
        <a:p xmlns:a="http://schemas.openxmlformats.org/drawingml/2006/main">
          <a:r>
            <a:rPr lang="en-US" sz="800">
              <a:latin typeface="Arial" panose="020B0604020202020204" pitchFamily="34" charset="0"/>
              <a:cs typeface="Arial" panose="020B0604020202020204" pitchFamily="34" charset="0"/>
            </a:rPr>
            <a:t>of the respective currency on the day  of transaction</a:t>
          </a:r>
          <a:r>
            <a:rPr lang="en-US" sz="800"/>
            <a:t>. </a:t>
          </a:r>
        </a:p>
        <a:p xmlns:a="http://schemas.openxmlformats.org/drawingml/2006/main">
          <a:endParaRPr lang="bg-BG" sz="1100"/>
        </a:p>
      </cdr:txBody>
    </cdr:sp>
  </cdr:relSizeAnchor>
</c:userShapes>
</file>

<file path=xl/drawings/drawing11.xml><?xml version="1.0" encoding="utf-8"?>
<c:userShapes xmlns:c="http://schemas.openxmlformats.org/drawingml/2006/chart">
  <cdr:relSizeAnchor xmlns:cdr="http://schemas.openxmlformats.org/drawingml/2006/chartDrawing">
    <cdr:from>
      <cdr:x>0.00879</cdr:x>
      <cdr:y>0.75368</cdr:y>
    </cdr:from>
    <cdr:to>
      <cdr:x>0.93187</cdr:x>
      <cdr:y>0.92647</cdr:y>
    </cdr:to>
    <cdr:sp macro="" textlink="">
      <cdr:nvSpPr>
        <cdr:cNvPr id="2" name="TextBox 1"/>
        <cdr:cNvSpPr txBox="1"/>
      </cdr:nvSpPr>
      <cdr:spPr>
        <a:xfrm xmlns:a="http://schemas.openxmlformats.org/drawingml/2006/main">
          <a:off x="38095" y="1952634"/>
          <a:ext cx="4000505" cy="447666"/>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US" sz="800">
              <a:latin typeface="Arial" panose="020B0604020202020204" pitchFamily="34" charset="0"/>
              <a:cs typeface="Arial" panose="020B0604020202020204" pitchFamily="34" charset="0"/>
            </a:rPr>
            <a:t>Note: The lev equivalent of government securities transactions</a:t>
          </a:r>
        </a:p>
        <a:p xmlns:a="http://schemas.openxmlformats.org/drawingml/2006/main">
          <a:r>
            <a:rPr lang="en-US" sz="800">
              <a:latin typeface="Arial" panose="020B0604020202020204" pitchFamily="34" charset="0"/>
              <a:cs typeface="Arial" panose="020B0604020202020204" pitchFamily="34" charset="0"/>
            </a:rPr>
            <a:t> denominated in foreign currency is based on BNB exchange rate</a:t>
          </a:r>
        </a:p>
        <a:p xmlns:a="http://schemas.openxmlformats.org/drawingml/2006/main">
          <a:r>
            <a:rPr lang="en-US" sz="800">
              <a:latin typeface="Arial" panose="020B0604020202020204" pitchFamily="34" charset="0"/>
              <a:cs typeface="Arial" panose="020B0604020202020204" pitchFamily="34" charset="0"/>
            </a:rPr>
            <a:t> of the respective currency on the day  of transaction.</a:t>
          </a:r>
          <a:endParaRPr lang="bg-BG" sz="800">
            <a:latin typeface="Arial" panose="020B0604020202020204" pitchFamily="34" charset="0"/>
            <a:cs typeface="Arial" panose="020B0604020202020204" pitchFamily="34" charset="0"/>
          </a:endParaRPr>
        </a:p>
      </cdr:txBody>
    </cdr:sp>
  </cdr:relSizeAnchor>
</c:userShapes>
</file>

<file path=xl/drawings/drawing12.xml><?xml version="1.0" encoding="utf-8"?>
<xdr:wsDr xmlns:xdr="http://schemas.openxmlformats.org/drawingml/2006/spreadsheetDrawing" xmlns:a="http://schemas.openxmlformats.org/drawingml/2006/main">
  <xdr:twoCellAnchor editAs="oneCell">
    <xdr:from>
      <xdr:col>0</xdr:col>
      <xdr:colOff>19050</xdr:colOff>
      <xdr:row>2</xdr:row>
      <xdr:rowOff>133350</xdr:rowOff>
    </xdr:from>
    <xdr:to>
      <xdr:col>3</xdr:col>
      <xdr:colOff>257175</xdr:colOff>
      <xdr:row>19</xdr:row>
      <xdr:rowOff>29742</xdr:rowOff>
    </xdr:to>
    <xdr:pic>
      <xdr:nvPicPr>
        <xdr:cNvPr id="4" name="Picture 3"/>
        <xdr:cNvPicPr>
          <a:picLocks noChangeAspect="1"/>
        </xdr:cNvPicPr>
      </xdr:nvPicPr>
      <xdr:blipFill>
        <a:blip xmlns:r="http://schemas.openxmlformats.org/officeDocument/2006/relationships" r:embed="rId1"/>
        <a:stretch>
          <a:fillRect/>
        </a:stretch>
      </xdr:blipFill>
      <xdr:spPr>
        <a:xfrm>
          <a:off x="19050" y="514350"/>
          <a:ext cx="4657725" cy="3134892"/>
        </a:xfrm>
        <a:prstGeom prst="rect">
          <a:avLst/>
        </a:prstGeom>
      </xdr:spPr>
    </xdr:pic>
    <xdr:clientData/>
  </xdr:twoCellAnchor>
  <xdr:twoCellAnchor editAs="oneCell">
    <xdr:from>
      <xdr:col>3</xdr:col>
      <xdr:colOff>257175</xdr:colOff>
      <xdr:row>2</xdr:row>
      <xdr:rowOff>142875</xdr:rowOff>
    </xdr:from>
    <xdr:to>
      <xdr:col>7</xdr:col>
      <xdr:colOff>76200</xdr:colOff>
      <xdr:row>19</xdr:row>
      <xdr:rowOff>28575</xdr:rowOff>
    </xdr:to>
    <xdr:pic>
      <xdr:nvPicPr>
        <xdr:cNvPr id="7" name="Picture 6"/>
        <xdr:cNvPicPr>
          <a:picLocks noChangeAspect="1"/>
        </xdr:cNvPicPr>
      </xdr:nvPicPr>
      <xdr:blipFill>
        <a:blip xmlns:r="http://schemas.openxmlformats.org/officeDocument/2006/relationships" r:embed="rId2"/>
        <a:stretch>
          <a:fillRect/>
        </a:stretch>
      </xdr:blipFill>
      <xdr:spPr>
        <a:xfrm>
          <a:off x="4676775" y="523875"/>
          <a:ext cx="4648200" cy="3124200"/>
        </a:xfrm>
        <a:prstGeom prst="rect">
          <a:avLst/>
        </a:prstGeom>
        <a:ln>
          <a:solidFill>
            <a:schemeClr val="tx1"/>
          </a:solidFill>
        </a:ln>
      </xdr:spPr>
    </xdr:pic>
    <xdr:clientData/>
  </xdr:twoCellAnchor>
  <xdr:oneCellAnchor>
    <xdr:from>
      <xdr:col>3</xdr:col>
      <xdr:colOff>476250</xdr:colOff>
      <xdr:row>14</xdr:row>
      <xdr:rowOff>114300</xdr:rowOff>
    </xdr:from>
    <xdr:ext cx="3219450" cy="723900"/>
    <xdr:sp macro="" textlink="">
      <xdr:nvSpPr>
        <xdr:cNvPr id="9" name="TextBox 8"/>
        <xdr:cNvSpPr txBox="1"/>
      </xdr:nvSpPr>
      <xdr:spPr>
        <a:xfrm>
          <a:off x="4895850" y="2781300"/>
          <a:ext cx="3219450" cy="723900"/>
        </a:xfrm>
        <a:prstGeom prst="rect">
          <a:avLst/>
        </a:prstGeom>
        <a:noFill/>
        <a:ln>
          <a:solidFill>
            <a:schemeClr val="bg2"/>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800" b="1">
              <a:solidFill>
                <a:schemeClr val="tx1"/>
              </a:solidFill>
              <a:effectLst/>
              <a:latin typeface="Arial" panose="020B0604020202020204" pitchFamily="34" charset="0"/>
              <a:ea typeface="+mn-ea"/>
              <a:cs typeface="Arial" panose="020B0604020202020204" pitchFamily="34" charset="0"/>
            </a:rPr>
            <a:t>Notes:</a:t>
          </a:r>
          <a:endParaRPr lang="bg-BG" sz="800">
            <a:effectLst/>
            <a:latin typeface="Arial" panose="020B0604020202020204" pitchFamily="34" charset="0"/>
            <a:cs typeface="Arial" panose="020B0604020202020204" pitchFamily="34" charset="0"/>
          </a:endParaRPr>
        </a:p>
        <a:p>
          <a:r>
            <a:rPr lang="en-US" sz="800" b="0">
              <a:solidFill>
                <a:schemeClr val="tx1"/>
              </a:solidFill>
              <a:effectLst/>
              <a:latin typeface="Arial" panose="020B0604020202020204" pitchFamily="34" charset="0"/>
              <a:ea typeface="+mn-ea"/>
              <a:cs typeface="Arial" panose="020B0604020202020204" pitchFamily="34" charset="0"/>
            </a:rPr>
            <a:t>1. The lev equivalent of government securities denominated in foreign currency is based on BNB exchange rates quoted for the last business  day of corresponding period</a:t>
          </a:r>
          <a:endParaRPr lang="bg-BG" sz="800">
            <a:effectLst/>
            <a:latin typeface="Arial" panose="020B0604020202020204" pitchFamily="34" charset="0"/>
            <a:cs typeface="Arial" panose="020B0604020202020204" pitchFamily="34" charset="0"/>
          </a:endParaRPr>
        </a:p>
        <a:p>
          <a:r>
            <a:rPr lang="en-US" sz="800">
              <a:solidFill>
                <a:schemeClr val="tx1"/>
              </a:solidFill>
              <a:effectLst/>
              <a:latin typeface="Arial" panose="020B0604020202020204" pitchFamily="34" charset="0"/>
              <a:ea typeface="+mn-ea"/>
              <a:cs typeface="Arial" panose="020B0604020202020204" pitchFamily="34" charset="0"/>
            </a:rPr>
            <a:t>2. Based on date of the BNB and ESROT participants.</a:t>
          </a:r>
          <a:endParaRPr lang="bg-BG" sz="800">
            <a:effectLst/>
            <a:latin typeface="Arial" panose="020B0604020202020204" pitchFamily="34" charset="0"/>
            <a:cs typeface="Arial" panose="020B0604020202020204" pitchFamily="34" charset="0"/>
          </a:endParaRPr>
        </a:p>
        <a:p>
          <a:endParaRPr lang="bg-BG" sz="800"/>
        </a:p>
      </xdr:txBody>
    </xdr:sp>
    <xdr:clientData/>
  </xdr:oneCellAnchor>
</xdr:wsDr>
</file>

<file path=xl/drawings/drawing13.xml><?xml version="1.0" encoding="utf-8"?>
<xdr:wsDr xmlns:xdr="http://schemas.openxmlformats.org/drawingml/2006/spreadsheetDrawing" xmlns:a="http://schemas.openxmlformats.org/drawingml/2006/main">
  <xdr:twoCellAnchor>
    <xdr:from>
      <xdr:col>2</xdr:col>
      <xdr:colOff>19050</xdr:colOff>
      <xdr:row>4</xdr:row>
      <xdr:rowOff>180975</xdr:rowOff>
    </xdr:from>
    <xdr:to>
      <xdr:col>10</xdr:col>
      <xdr:colOff>228600</xdr:colOff>
      <xdr:row>23</xdr:row>
      <xdr:rowOff>76200</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4.xml><?xml version="1.0" encoding="utf-8"?>
<c:userShapes xmlns:c="http://schemas.openxmlformats.org/drawingml/2006/chart">
  <cdr:relSizeAnchor xmlns:cdr="http://schemas.openxmlformats.org/drawingml/2006/chartDrawing">
    <cdr:from>
      <cdr:x>0.12711</cdr:x>
      <cdr:y>0.05828</cdr:y>
    </cdr:from>
    <cdr:to>
      <cdr:x>0.1807</cdr:x>
      <cdr:y>0.15319</cdr:y>
    </cdr:to>
    <cdr:pic>
      <cdr:nvPicPr>
        <cdr:cNvPr id="8" name="chart"/>
        <cdr:cNvPicPr>
          <a:picLocks xmlns:a="http://schemas.openxmlformats.org/drawingml/2006/main" noChangeAspect="1"/>
        </cdr:cNvPicPr>
      </cdr:nvPicPr>
      <cdr:blipFill>
        <a:blip xmlns:a="http://schemas.openxmlformats.org/drawingml/2006/main" xmlns:r="http://schemas.openxmlformats.org/officeDocument/2006/relationships" r:embed="rId1"/>
        <a:stretch xmlns:a="http://schemas.openxmlformats.org/drawingml/2006/main">
          <a:fillRect/>
        </a:stretch>
      </cdr:blipFill>
      <cdr:spPr>
        <a:xfrm xmlns:a="http://schemas.openxmlformats.org/drawingml/2006/main">
          <a:off x="790575" y="188193"/>
          <a:ext cx="333376" cy="306456"/>
        </a:xfrm>
        <a:prstGeom xmlns:a="http://schemas.openxmlformats.org/drawingml/2006/main" prst="rect">
          <a:avLst/>
        </a:prstGeom>
      </cdr:spPr>
    </cdr:pic>
  </cdr:relSizeAnchor>
</c:userShapes>
</file>

<file path=xl/drawings/drawing15.xml><?xml version="1.0" encoding="utf-8"?>
<xdr:wsDr xmlns:xdr="http://schemas.openxmlformats.org/drawingml/2006/spreadsheetDrawing" xmlns:a="http://schemas.openxmlformats.org/drawingml/2006/main">
  <xdr:twoCellAnchor>
    <xdr:from>
      <xdr:col>0</xdr:col>
      <xdr:colOff>590550</xdr:colOff>
      <xdr:row>1</xdr:row>
      <xdr:rowOff>38101</xdr:rowOff>
    </xdr:from>
    <xdr:to>
      <xdr:col>11</xdr:col>
      <xdr:colOff>114300</xdr:colOff>
      <xdr:row>24</xdr:row>
      <xdr:rowOff>0</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6.xml><?xml version="1.0" encoding="utf-8"?>
<c:userShapes xmlns:c="http://schemas.openxmlformats.org/drawingml/2006/chart">
  <cdr:relSizeAnchor xmlns:cdr="http://schemas.openxmlformats.org/drawingml/2006/chartDrawing">
    <cdr:from>
      <cdr:x>0.14326</cdr:x>
      <cdr:y>0.20731</cdr:y>
    </cdr:from>
    <cdr:to>
      <cdr:x>0.21618</cdr:x>
      <cdr:y>0.2736</cdr:y>
    </cdr:to>
    <cdr:sp macro="" textlink="">
      <cdr:nvSpPr>
        <cdr:cNvPr id="5121" name="Text Box 1"/>
        <cdr:cNvSpPr txBox="1">
          <a:spLocks xmlns:a="http://schemas.openxmlformats.org/drawingml/2006/main" noChangeArrowheads="1"/>
        </cdr:cNvSpPr>
      </cdr:nvSpPr>
      <cdr:spPr bwMode="auto">
        <a:xfrm xmlns:a="http://schemas.openxmlformats.org/drawingml/2006/main">
          <a:off x="764594" y="787113"/>
          <a:ext cx="387563" cy="250660"/>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en-US" sz="800" b="1" i="0" u="none" strike="noStrike" baseline="0">
              <a:solidFill>
                <a:srgbClr val="000000"/>
              </a:solidFill>
              <a:latin typeface="Arial"/>
              <a:cs typeface="Arial"/>
            </a:rPr>
            <a:t>BGN million</a:t>
          </a:r>
        </a:p>
        <a:p xmlns:a="http://schemas.openxmlformats.org/drawingml/2006/main">
          <a:pPr algn="l" rtl="0">
            <a:defRPr sz="1000"/>
          </a:pPr>
          <a:endParaRPr lang="bg-BG" sz="800" b="1" i="0" u="none" strike="noStrike" baseline="0">
            <a:solidFill>
              <a:srgbClr val="000000"/>
            </a:solidFill>
            <a:latin typeface="Arial"/>
            <a:cs typeface="Arial"/>
          </a:endParaRPr>
        </a:p>
      </cdr:txBody>
    </cdr:sp>
  </cdr:relSizeAnchor>
  <cdr:relSizeAnchor xmlns:cdr="http://schemas.openxmlformats.org/drawingml/2006/chartDrawing">
    <cdr:from>
      <cdr:x>0.06838</cdr:x>
      <cdr:y>0.8443</cdr:y>
    </cdr:from>
    <cdr:to>
      <cdr:x>0.95542</cdr:x>
      <cdr:y>0.93033</cdr:y>
    </cdr:to>
    <cdr:sp macro="" textlink="">
      <cdr:nvSpPr>
        <cdr:cNvPr id="2" name="TextBox 1"/>
        <cdr:cNvSpPr txBox="1"/>
      </cdr:nvSpPr>
      <cdr:spPr>
        <a:xfrm xmlns:a="http://schemas.openxmlformats.org/drawingml/2006/main">
          <a:off x="425988" y="3667141"/>
          <a:ext cx="5525672" cy="373657"/>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US" sz="800">
              <a:latin typeface="Arial" panose="020B0604020202020204" pitchFamily="34" charset="0"/>
              <a:cs typeface="Arial" panose="020B0604020202020204" pitchFamily="34" charset="0"/>
            </a:rPr>
            <a:t>Note:</a:t>
          </a:r>
          <a:r>
            <a:rPr lang="en-US" sz="800" baseline="0">
              <a:latin typeface="Arial" panose="020B0604020202020204" pitchFamily="34" charset="0"/>
              <a:cs typeface="Arial" panose="020B0604020202020204" pitchFamily="34" charset="0"/>
            </a:rPr>
            <a:t> The lev equivalent of government securities denominated in foreign</a:t>
          </a:r>
        </a:p>
        <a:p xmlns:a="http://schemas.openxmlformats.org/drawingml/2006/main">
          <a:r>
            <a:rPr lang="en-US" sz="800" baseline="0">
              <a:latin typeface="Arial" panose="020B0604020202020204" pitchFamily="34" charset="0"/>
              <a:cs typeface="Arial" panose="020B0604020202020204" pitchFamily="34" charset="0"/>
            </a:rPr>
            <a:t>currency is based on BNB exchange rates quoted for the last business day of corresponding period. </a:t>
          </a:r>
        </a:p>
        <a:p xmlns:a="http://schemas.openxmlformats.org/drawingml/2006/main">
          <a:endParaRPr lang="bg-BG" sz="1100"/>
        </a:p>
      </cdr:txBody>
    </cdr:sp>
  </cdr:relSizeAnchor>
</c:userShapes>
</file>

<file path=xl/drawings/drawing17.xml><?xml version="1.0" encoding="utf-8"?>
<xdr:wsDr xmlns:xdr="http://schemas.openxmlformats.org/drawingml/2006/spreadsheetDrawing" xmlns:a="http://schemas.openxmlformats.org/drawingml/2006/main">
  <xdr:twoCellAnchor>
    <xdr:from>
      <xdr:col>4</xdr:col>
      <xdr:colOff>514350</xdr:colOff>
      <xdr:row>1</xdr:row>
      <xdr:rowOff>9526</xdr:rowOff>
    </xdr:from>
    <xdr:to>
      <xdr:col>10</xdr:col>
      <xdr:colOff>1285875</xdr:colOff>
      <xdr:row>29</xdr:row>
      <xdr:rowOff>104776</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8.xml><?xml version="1.0" encoding="utf-8"?>
<c:userShapes xmlns:c="http://schemas.openxmlformats.org/drawingml/2006/chart">
  <cdr:relSizeAnchor xmlns:cdr="http://schemas.openxmlformats.org/drawingml/2006/chartDrawing">
    <cdr:from>
      <cdr:x>0.19514</cdr:x>
      <cdr:y>0.84358</cdr:y>
    </cdr:from>
    <cdr:to>
      <cdr:x>0.90409</cdr:x>
      <cdr:y>1</cdr:y>
    </cdr:to>
    <cdr:sp macro="" textlink="">
      <cdr:nvSpPr>
        <cdr:cNvPr id="2" name="TextBox 1"/>
        <cdr:cNvSpPr txBox="1"/>
      </cdr:nvSpPr>
      <cdr:spPr>
        <a:xfrm xmlns:a="http://schemas.openxmlformats.org/drawingml/2006/main">
          <a:off x="1598839" y="4931229"/>
          <a:ext cx="5808549"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bg-BG"/>
        </a:p>
      </cdr:txBody>
    </cdr:sp>
  </cdr:relSizeAnchor>
  <cdr:relSizeAnchor xmlns:cdr="http://schemas.openxmlformats.org/drawingml/2006/chartDrawing">
    <cdr:from>
      <cdr:x>0.11681</cdr:x>
      <cdr:y>0.77346</cdr:y>
    </cdr:from>
    <cdr:to>
      <cdr:x>0.89847</cdr:x>
      <cdr:y>0.93739</cdr:y>
    </cdr:to>
    <cdr:sp macro="" textlink="">
      <cdr:nvSpPr>
        <cdr:cNvPr id="3" name="TextBox 2"/>
        <cdr:cNvSpPr txBox="1"/>
      </cdr:nvSpPr>
      <cdr:spPr>
        <a:xfrm xmlns:a="http://schemas.openxmlformats.org/drawingml/2006/main">
          <a:off x="1019198" y="4354018"/>
          <a:ext cx="6819905" cy="922807"/>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af-ZA" sz="900"/>
            <a:t>1. The volume of government securities transactions includes purchases and sales,</a:t>
          </a:r>
          <a:r>
            <a:rPr lang="bg-BG" sz="900"/>
            <a:t> </a:t>
          </a:r>
          <a:r>
            <a:rPr lang="af-ZA" sz="900"/>
            <a:t>repo agreements </a:t>
          </a:r>
          <a:r>
            <a:rPr lang="bg-BG" sz="900"/>
            <a:t> </a:t>
          </a:r>
          <a:r>
            <a:rPr lang="af-ZA" sz="900"/>
            <a:t>(incl. reverse repo agreements and </a:t>
          </a:r>
          <a:r>
            <a:rPr lang="bg-BG" sz="900"/>
            <a:t> </a:t>
          </a:r>
        </a:p>
        <a:p xmlns:a="http://schemas.openxmlformats.org/drawingml/2006/main">
          <a:r>
            <a:rPr lang="af-ZA" sz="900"/>
            <a:t>repo agreements concluded</a:t>
          </a:r>
          <a:r>
            <a:rPr lang="bg-BG" sz="900"/>
            <a:t> </a:t>
          </a:r>
          <a:r>
            <a:rPr lang="af-ZA" sz="900"/>
            <a:t>on the current day) as well as transactions </a:t>
          </a:r>
          <a:r>
            <a:rPr lang="bg-BG" sz="900"/>
            <a:t> </a:t>
          </a:r>
          <a:r>
            <a:rPr lang="af-ZA" sz="900"/>
            <a:t>with and on behalf of customers.</a:t>
          </a:r>
          <a:endParaRPr lang="bg-BG" sz="900"/>
        </a:p>
        <a:p xmlns:a="http://schemas.openxmlformats.org/drawingml/2006/main">
          <a:r>
            <a:rPr lang="af-ZA" sz="900"/>
            <a:t>2. Transactions in government securities denominated in foreign currency are in BGN</a:t>
          </a:r>
          <a:r>
            <a:rPr lang="bg-BG" sz="900"/>
            <a:t>  </a:t>
          </a:r>
          <a:r>
            <a:rPr lang="af-ZA" sz="900"/>
            <a:t>at the BNB exchange rate of the respective currency </a:t>
          </a:r>
          <a:endParaRPr lang="bg-BG" sz="900"/>
        </a:p>
        <a:p xmlns:a="http://schemas.openxmlformats.org/drawingml/2006/main">
          <a:r>
            <a:rPr lang="af-ZA" sz="900"/>
            <a:t>on the day of transaction.</a:t>
          </a:r>
          <a:endParaRPr lang="bg-BG" sz="900"/>
        </a:p>
        <a:p xmlns:a="http://schemas.openxmlformats.org/drawingml/2006/main">
          <a:r>
            <a:rPr lang="af-ZA" sz="900"/>
            <a:t>3. BNB Banking Department data on the volume of transactions (at market value)</a:t>
          </a:r>
          <a:r>
            <a:rPr lang="bg-BG" sz="900"/>
            <a:t>  </a:t>
          </a:r>
          <a:r>
            <a:rPr lang="af-ZA" sz="900"/>
            <a:t>in the Bulgarian Stock Exchange and over-the-counter market.</a:t>
          </a:r>
          <a:endParaRPr lang="bg-BG" sz="900"/>
        </a:p>
      </cdr:txBody>
    </cdr:sp>
  </cdr:relSizeAnchor>
</c:userShapes>
</file>

<file path=xl/drawings/drawing19.xml><?xml version="1.0" encoding="utf-8"?>
<xdr:wsDr xmlns:xdr="http://schemas.openxmlformats.org/drawingml/2006/spreadsheetDrawing" xmlns:a="http://schemas.openxmlformats.org/drawingml/2006/main">
  <xdr:oneCellAnchor>
    <xdr:from>
      <xdr:col>1</xdr:col>
      <xdr:colOff>1243</xdr:colOff>
      <xdr:row>0</xdr:row>
      <xdr:rowOff>190499</xdr:rowOff>
    </xdr:from>
    <xdr:ext cx="7414580" cy="3990976"/>
    <xdr:pic>
      <xdr:nvPicPr>
        <xdr:cNvPr id="2" name="Picture 1"/>
        <xdr:cNvPicPr>
          <a:picLocks noChangeAspect="1"/>
        </xdr:cNvPicPr>
      </xdr:nvPicPr>
      <xdr:blipFill>
        <a:blip xmlns:r="http://schemas.openxmlformats.org/officeDocument/2006/relationships" r:embed="rId1"/>
        <a:stretch>
          <a:fillRect/>
        </a:stretch>
      </xdr:blipFill>
      <xdr:spPr>
        <a:xfrm>
          <a:off x="610843" y="190499"/>
          <a:ext cx="7414580" cy="3990976"/>
        </a:xfrm>
        <a:prstGeom prst="rect">
          <a:avLst/>
        </a:prstGeom>
      </xdr:spPr>
    </xdr:pic>
    <xdr:clientData/>
  </xdr:oneCellAnchor>
  <xdr:oneCellAnchor>
    <xdr:from>
      <xdr:col>0</xdr:col>
      <xdr:colOff>542926</xdr:colOff>
      <xdr:row>22</xdr:row>
      <xdr:rowOff>180976</xdr:rowOff>
    </xdr:from>
    <xdr:ext cx="4286250" cy="2876550"/>
    <xdr:pic>
      <xdr:nvPicPr>
        <xdr:cNvPr id="3" name="Picture 2"/>
        <xdr:cNvPicPr>
          <a:picLocks noChangeAspect="1"/>
        </xdr:cNvPicPr>
      </xdr:nvPicPr>
      <xdr:blipFill>
        <a:blip xmlns:r="http://schemas.openxmlformats.org/officeDocument/2006/relationships" r:embed="rId2"/>
        <a:stretch>
          <a:fillRect/>
        </a:stretch>
      </xdr:blipFill>
      <xdr:spPr>
        <a:xfrm>
          <a:off x="542926" y="4371976"/>
          <a:ext cx="4286250" cy="2876550"/>
        </a:xfrm>
        <a:prstGeom prst="rect">
          <a:avLst/>
        </a:prstGeom>
      </xdr:spPr>
    </xdr:pic>
    <xdr:clientData/>
  </xdr:oneCellAnchor>
  <xdr:oneCellAnchor>
    <xdr:from>
      <xdr:col>7</xdr:col>
      <xdr:colOff>561976</xdr:colOff>
      <xdr:row>22</xdr:row>
      <xdr:rowOff>180976</xdr:rowOff>
    </xdr:from>
    <xdr:ext cx="4295774" cy="2876549"/>
    <xdr:pic>
      <xdr:nvPicPr>
        <xdr:cNvPr id="4" name="Picture 3"/>
        <xdr:cNvPicPr>
          <a:picLocks noChangeAspect="1"/>
        </xdr:cNvPicPr>
      </xdr:nvPicPr>
      <xdr:blipFill>
        <a:blip xmlns:r="http://schemas.openxmlformats.org/officeDocument/2006/relationships" r:embed="rId3"/>
        <a:stretch>
          <a:fillRect/>
        </a:stretch>
      </xdr:blipFill>
      <xdr:spPr>
        <a:xfrm>
          <a:off x="4829176" y="4371976"/>
          <a:ext cx="4295774" cy="2876549"/>
        </a:xfrm>
        <a:prstGeom prst="rect">
          <a:avLst/>
        </a:prstGeom>
      </xdr:spPr>
    </xdr:pic>
    <xdr:clientData/>
  </xdr:oneCellAnchor>
  <xdr:oneCellAnchor>
    <xdr:from>
      <xdr:col>8</xdr:col>
      <xdr:colOff>0</xdr:colOff>
      <xdr:row>39</xdr:row>
      <xdr:rowOff>1</xdr:rowOff>
    </xdr:from>
    <xdr:ext cx="4295775" cy="2838050"/>
    <xdr:pic>
      <xdr:nvPicPr>
        <xdr:cNvPr id="5" name="Picture 4"/>
        <xdr:cNvPicPr>
          <a:picLocks noChangeAspect="1"/>
        </xdr:cNvPicPr>
      </xdr:nvPicPr>
      <xdr:blipFill>
        <a:blip xmlns:r="http://schemas.openxmlformats.org/officeDocument/2006/relationships" r:embed="rId4"/>
        <a:stretch>
          <a:fillRect/>
        </a:stretch>
      </xdr:blipFill>
      <xdr:spPr>
        <a:xfrm>
          <a:off x="4876800" y="7429501"/>
          <a:ext cx="4295775" cy="2838050"/>
        </a:xfrm>
        <a:prstGeom prst="rect">
          <a:avLst/>
        </a:prstGeom>
      </xdr:spPr>
    </xdr:pic>
    <xdr:clientData/>
  </xdr:oneCellAnchor>
  <xdr:oneCellAnchor>
    <xdr:from>
      <xdr:col>1</xdr:col>
      <xdr:colOff>0</xdr:colOff>
      <xdr:row>39</xdr:row>
      <xdr:rowOff>1</xdr:rowOff>
    </xdr:from>
    <xdr:ext cx="4266123" cy="2838450"/>
    <xdr:pic>
      <xdr:nvPicPr>
        <xdr:cNvPr id="6" name="Picture 5"/>
        <xdr:cNvPicPr>
          <a:picLocks noChangeAspect="1"/>
        </xdr:cNvPicPr>
      </xdr:nvPicPr>
      <xdr:blipFill>
        <a:blip xmlns:r="http://schemas.openxmlformats.org/officeDocument/2006/relationships" r:embed="rId5"/>
        <a:stretch>
          <a:fillRect/>
        </a:stretch>
      </xdr:blipFill>
      <xdr:spPr>
        <a:xfrm>
          <a:off x="609600" y="7429501"/>
          <a:ext cx="4266123" cy="2838450"/>
        </a:xfrm>
        <a:prstGeom prst="rect">
          <a:avLst/>
        </a:prstGeom>
      </xdr:spPr>
    </xdr:pic>
    <xdr:clientData/>
  </xdr:oneCellAnchor>
</xdr:wsDr>
</file>

<file path=xl/drawings/drawing20.xml><?xml version="1.0" encoding="utf-8"?>
<xdr:wsDr xmlns:xdr="http://schemas.openxmlformats.org/drawingml/2006/spreadsheetDrawing" xmlns:a="http://schemas.openxmlformats.org/drawingml/2006/main">
  <xdr:twoCellAnchor>
    <xdr:from>
      <xdr:col>2</xdr:col>
      <xdr:colOff>0</xdr:colOff>
      <xdr:row>3</xdr:row>
      <xdr:rowOff>0</xdr:rowOff>
    </xdr:from>
    <xdr:to>
      <xdr:col>12</xdr:col>
      <xdr:colOff>400050</xdr:colOff>
      <xdr:row>26</xdr:row>
      <xdr:rowOff>133350</xdr:rowOff>
    </xdr:to>
    <xdr:graphicFrame macro="">
      <xdr:nvGraphicFramePr>
        <xdr:cNvPr id="2"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1.xml><?xml version="1.0" encoding="utf-8"?>
<c:userShapes xmlns:c="http://schemas.openxmlformats.org/drawingml/2006/chart">
  <cdr:relSizeAnchor xmlns:cdr="http://schemas.openxmlformats.org/drawingml/2006/chartDrawing">
    <cdr:from>
      <cdr:x>0.04613</cdr:x>
      <cdr:y>0.92558</cdr:y>
    </cdr:from>
    <cdr:to>
      <cdr:x>0.96745</cdr:x>
      <cdr:y>0.98312</cdr:y>
    </cdr:to>
    <cdr:sp macro="" textlink="">
      <cdr:nvSpPr>
        <cdr:cNvPr id="2050" name="Text Box 2"/>
        <cdr:cNvSpPr txBox="1">
          <a:spLocks xmlns:a="http://schemas.openxmlformats.org/drawingml/2006/main" noChangeArrowheads="1"/>
        </cdr:cNvSpPr>
      </cdr:nvSpPr>
      <cdr:spPr bwMode="auto">
        <a:xfrm xmlns:a="http://schemas.openxmlformats.org/drawingml/2006/main">
          <a:off x="295275" y="4178855"/>
          <a:ext cx="5897179" cy="259795"/>
        </a:xfrm>
        <a:prstGeom xmlns:a="http://schemas.openxmlformats.org/drawingml/2006/main" prst="rect">
          <a:avLst/>
        </a:prstGeom>
        <a:noFill xmlns:a="http://schemas.openxmlformats.org/drawingml/2006/main"/>
        <a:ln xmlns:a="http://schemas.openxmlformats.org/drawingml/2006/main">
          <a:noFill/>
        </a:ln>
        <a:extLst xmlns:a="http://schemas.openxmlformats.org/drawingml/2006/main">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cdr:spPr>
      <cdr:txBody>
        <a:bodyPr xmlns:a="http://schemas.openxmlformats.org/drawingml/2006/main" vertOverflow="clip" wrap="square" lIns="0" tIns="22860" rIns="27432" bIns="0" anchor="t" upright="1"/>
        <a:lstStyle xmlns:a="http://schemas.openxmlformats.org/drawingml/2006/main"/>
        <a:p xmlns:a="http://schemas.openxmlformats.org/drawingml/2006/main">
          <a:pPr marL="0" marR="0" lvl="0" indent="0" algn="l" defTabSz="914400" rtl="0" eaLnBrk="1" fontAlgn="auto" latinLnBrk="0" hangingPunct="1">
            <a:lnSpc>
              <a:spcPct val="100000"/>
            </a:lnSpc>
            <a:spcBef>
              <a:spcPts val="0"/>
            </a:spcBef>
            <a:spcAft>
              <a:spcPts val="0"/>
            </a:spcAft>
            <a:buClrTx/>
            <a:buSzTx/>
            <a:buFontTx/>
            <a:buNone/>
            <a:tabLst/>
            <a:defRPr sz="1000"/>
          </a:pPr>
          <a:r>
            <a:rPr lang="en-US" sz="1000" b="0" i="1" baseline="0">
              <a:effectLst/>
              <a:latin typeface="+mn-lt"/>
              <a:ea typeface="+mn-ea"/>
              <a:cs typeface="+mn-cs"/>
            </a:rPr>
            <a:t>Source: According to ECB data.</a:t>
          </a:r>
          <a:endParaRPr lang="bg-BG" sz="800" b="0" i="1" u="none" strike="noStrike" baseline="0">
            <a:solidFill>
              <a:srgbClr val="000000"/>
            </a:solidFill>
            <a:latin typeface="Arial"/>
            <a:cs typeface="Arial"/>
          </a:endParaRPr>
        </a:p>
      </cdr:txBody>
    </cdr:sp>
  </cdr:relSizeAnchor>
  <cdr:relSizeAnchor xmlns:cdr="http://schemas.openxmlformats.org/drawingml/2006/chartDrawing">
    <cdr:from>
      <cdr:x>0.12946</cdr:x>
      <cdr:y>0.6889</cdr:y>
    </cdr:from>
    <cdr:to>
      <cdr:x>0.88839</cdr:x>
      <cdr:y>0.76682</cdr:y>
    </cdr:to>
    <cdr:sp macro="" textlink="">
      <cdr:nvSpPr>
        <cdr:cNvPr id="2052" name="Text Box 4"/>
        <cdr:cNvSpPr txBox="1">
          <a:spLocks xmlns:a="http://schemas.openxmlformats.org/drawingml/2006/main" noChangeArrowheads="1"/>
        </cdr:cNvSpPr>
      </cdr:nvSpPr>
      <cdr:spPr bwMode="auto">
        <a:xfrm xmlns:a="http://schemas.openxmlformats.org/drawingml/2006/main">
          <a:off x="828675" y="3110280"/>
          <a:ext cx="4857749" cy="351797"/>
        </a:xfrm>
        <a:prstGeom xmlns:a="http://schemas.openxmlformats.org/drawingml/2006/main" prst="rect">
          <a:avLst/>
        </a:prstGeom>
        <a:noFill xmlns:a="http://schemas.openxmlformats.org/drawingml/2006/main"/>
        <a:ln xmlns:a="http://schemas.openxmlformats.org/drawingml/2006/main">
          <a:noFill/>
        </a:ln>
        <a:effectLst xmlns:a="http://schemas.openxmlformats.org/drawingml/2006/main"/>
        <a:extLst xmlns:a="http://schemas.openxmlformats.org/drawingml/2006/main">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cdr:spPr>
      <cdr:txBody>
        <a:bodyPr xmlns:a="http://schemas.openxmlformats.org/drawingml/2006/main" vertOverflow="clip" wrap="square" lIns="18288" tIns="0" rIns="0" bIns="0" anchor="ctr" upright="1"/>
        <a:lstStyle xmlns:a="http://schemas.openxmlformats.org/drawingml/2006/main"/>
        <a:p xmlns:a="http://schemas.openxmlformats.org/drawingml/2006/main">
          <a:pPr rtl="0"/>
          <a:r>
            <a:rPr lang="en-US" sz="1000">
              <a:effectLst/>
              <a:latin typeface="+mn-lt"/>
              <a:ea typeface="+mn-ea"/>
              <a:cs typeface="+mn-cs"/>
            </a:rPr>
            <a:t>                  201</a:t>
          </a:r>
          <a:r>
            <a:rPr lang="bg-BG" sz="1000">
              <a:effectLst/>
              <a:latin typeface="+mn-lt"/>
              <a:ea typeface="+mn-ea"/>
              <a:cs typeface="+mn-cs"/>
            </a:rPr>
            <a:t>6</a:t>
          </a:r>
          <a:r>
            <a:rPr lang="en-US" sz="1000">
              <a:effectLst/>
              <a:latin typeface="+mn-lt"/>
              <a:ea typeface="+mn-ea"/>
              <a:cs typeface="+mn-cs"/>
            </a:rPr>
            <a:t> </a:t>
          </a:r>
          <a:r>
            <a:rPr lang="bg-BG" sz="1000">
              <a:effectLst/>
              <a:latin typeface="+mn-lt"/>
              <a:ea typeface="+mn-ea"/>
              <a:cs typeface="+mn-cs"/>
            </a:rPr>
            <a:t>                                                                       </a:t>
          </a:r>
          <a:r>
            <a:rPr lang="en-US" sz="1000">
              <a:effectLst/>
              <a:latin typeface="+mn-lt"/>
              <a:ea typeface="+mn-ea"/>
              <a:cs typeface="+mn-cs"/>
            </a:rPr>
            <a:t>      </a:t>
          </a:r>
          <a:r>
            <a:rPr lang="bg-BG" sz="1000">
              <a:effectLst/>
              <a:latin typeface="+mn-lt"/>
              <a:ea typeface="+mn-ea"/>
              <a:cs typeface="+mn-cs"/>
            </a:rPr>
            <a:t> </a:t>
          </a:r>
          <a:r>
            <a:rPr lang="en-US" sz="1000">
              <a:effectLst/>
              <a:latin typeface="+mn-lt"/>
              <a:ea typeface="+mn-ea"/>
              <a:cs typeface="+mn-cs"/>
            </a:rPr>
            <a:t>      </a:t>
          </a:r>
          <a:r>
            <a:rPr lang="bg-BG" sz="1000">
              <a:effectLst/>
              <a:latin typeface="+mn-lt"/>
              <a:ea typeface="+mn-ea"/>
              <a:cs typeface="+mn-cs"/>
            </a:rPr>
            <a:t>	</a:t>
          </a:r>
          <a:r>
            <a:rPr lang="bg-BG" sz="1000" baseline="0">
              <a:effectLst/>
              <a:latin typeface="+mn-lt"/>
              <a:ea typeface="+mn-ea"/>
              <a:cs typeface="+mn-cs"/>
            </a:rPr>
            <a:t>              </a:t>
          </a:r>
          <a:r>
            <a:rPr lang="bg-BG" sz="1000">
              <a:effectLst/>
              <a:latin typeface="+mn-lt"/>
              <a:ea typeface="+mn-ea"/>
              <a:cs typeface="+mn-cs"/>
            </a:rPr>
            <a:t>2017</a:t>
          </a:r>
          <a:r>
            <a:rPr lang="bg-BG" sz="1000" baseline="0">
              <a:effectLst/>
              <a:latin typeface="+mn-lt"/>
              <a:ea typeface="+mn-ea"/>
              <a:cs typeface="+mn-cs"/>
            </a:rPr>
            <a:t> </a:t>
          </a:r>
          <a:endParaRPr lang="bg-BG" sz="1000">
            <a:effectLst/>
          </a:endParaRPr>
        </a:p>
      </cdr:txBody>
    </cdr:sp>
  </cdr:relSizeAnchor>
</c:userShape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Zorka\AppData\Local\Microsoft\Windows\Temporary%20Internet%20Files\Content.Outlook\I9IXB91B\grafika-koefnapokritie-october,16-september,17-e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StefanYa\Desktop\&#1054;&#1073;&#1077;&#1084;%20&#1089;&#1076;&#1077;&#1083;&#1082;&#1080;%20&#1030;II-&#1090;&#1086;%20&#1090;&#1088;&#1080;&#1084;&#1077;&#1089;.%202017-&#1072;&#1085;&#1075;&#1083;.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StefanYa\Desktop\&#1041;&#1088;&#1086;&#1081;%20&#1089;&#1076;&#1077;&#1083;&#1082;&#1080;%20&#1030;II-&#1090;&#1086;%20&#1090;&#1088;&#1080;&#1084;&#1077;&#1089;.%202017-&#1072;&#1085;&#1075;&#1083;.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StefanYa\Desktop\&#1057;&#1090;&#1088;&#1091;&#1082;&#1090;&#1091;&#1088;&#1072;-&#1087;&#1086;-&#1089;&#1088;&#1086;&#1095;&#1085;&#1086;&#1089;&#1090;3.17A%20&#1085;&#1086;&#1074;.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StefanYa\Desktop\Obem3.17-po-valutiA.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Users\StefanYa\Desktop\&#1057;&#1088;&#1077;&#1076;&#1085;&#1086;&#1087;&#1088;&#1077;&#1090;%20%20%20&#1075;&#1086;&#1076;%20%20&#1076;&#1086;&#1093;%20%20&#1087;&#1086;%20&#1088;&#1077;&#1087;&#1086;%20&#1089;&#1076;&#1077;&#1083;&#1082;&#1080;%20-III-&#1088;&#1086;%20&#1090;&#1088;&#1080;&#1084;.%202017-&#1072;&#1085;&#1075;&#1083;2.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Users\StefanYa\Desktop\Pens+zastrahov%2030.09.2017%20VARIANT%201.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Users\StefanYa\Desktop\VP-BFB-2015-2017-III%20&#1090;&#1088;&#1080;&#1084;-EN.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Users\StefanYa\Desktop\&#1044;&#1086;&#1093;&#1086;&#1076;&#1085;&#1086;&#1089;&#1090;%20&#1085;&#1072;%20&#1073;&#1077;&#1085;&#1095;&#1084;&#1072;&#1088;&#1082;&#1086;&#1074;&#1080;%20&#1086;&#1073;&#1083;&#1080;&#1075;&#1072;&#1094;&#1080;&#1080;%20&#1079;&#1072;%20&#1089;&#1077;&#1087;&#1090;&#1077;&#1084;&#1074;&#1088;&#1080;%202017-&#1072;&#1085;&#1075;&#108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l-koefpokr"/>
      <sheetName val="Sheet3"/>
    </sheetNames>
    <sheetDataSet>
      <sheetData sheetId="0">
        <row r="5">
          <cell r="C5" t="str">
            <v>4-years</v>
          </cell>
          <cell r="D5" t="str">
            <v>7 years and 6 months</v>
          </cell>
          <cell r="E5" t="str">
            <v>10 years and 6 months</v>
          </cell>
        </row>
        <row r="6">
          <cell r="B6" t="str">
            <v>I</v>
          </cell>
          <cell r="E6">
            <v>4.22</v>
          </cell>
        </row>
        <row r="7">
          <cell r="B7" t="str">
            <v>II</v>
          </cell>
          <cell r="C7">
            <v>3.55</v>
          </cell>
          <cell r="E7">
            <v>3.07</v>
          </cell>
        </row>
        <row r="8">
          <cell r="B8" t="str">
            <v>III</v>
          </cell>
          <cell r="C8">
            <v>3.02</v>
          </cell>
          <cell r="E8">
            <v>1.92</v>
          </cell>
        </row>
        <row r="9">
          <cell r="B9" t="str">
            <v>IV</v>
          </cell>
          <cell r="C9">
            <v>2.4900000000000002</v>
          </cell>
          <cell r="E9">
            <v>1.6950000000000001</v>
          </cell>
        </row>
        <row r="10">
          <cell r="B10" t="str">
            <v>V</v>
          </cell>
          <cell r="C10">
            <v>2.2799999999999998</v>
          </cell>
          <cell r="E10">
            <v>1.47</v>
          </cell>
        </row>
        <row r="11">
          <cell r="B11" t="str">
            <v>VI</v>
          </cell>
          <cell r="C11">
            <v>2.06</v>
          </cell>
          <cell r="E11">
            <v>1.75</v>
          </cell>
        </row>
        <row r="12">
          <cell r="B12" t="str">
            <v>VII</v>
          </cell>
          <cell r="E12">
            <v>2.02</v>
          </cell>
        </row>
        <row r="13">
          <cell r="B13" t="str">
            <v>IX</v>
          </cell>
          <cell r="D13">
            <v>3.37</v>
          </cell>
        </row>
      </sheetData>
      <sheetData sheetId="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s>
    <sheetDataSet>
      <sheetData sheetId="0">
        <row r="1">
          <cell r="B1">
            <v>2015</v>
          </cell>
          <cell r="C1">
            <v>2016</v>
          </cell>
          <cell r="D1">
            <v>2017</v>
          </cell>
        </row>
        <row r="2">
          <cell r="A2" t="str">
            <v>Purchases and sales</v>
          </cell>
          <cell r="B2">
            <v>440865454.83999997</v>
          </cell>
          <cell r="C2">
            <v>358176973.81999999</v>
          </cell>
          <cell r="D2">
            <v>458736459.37</v>
          </cell>
        </row>
        <row r="3">
          <cell r="A3" t="str">
            <v>Repo agreements and government securities lending</v>
          </cell>
          <cell r="B3">
            <v>4742825448.5</v>
          </cell>
          <cell r="C3">
            <v>4597065240</v>
          </cell>
          <cell r="D3">
            <v>2154608915</v>
          </cell>
        </row>
        <row r="4">
          <cell r="A4" t="str">
            <v>Transactions with and on behalf of customers</v>
          </cell>
          <cell r="B4">
            <v>1294822914.8800001</v>
          </cell>
          <cell r="C4">
            <v>855624104.42999995</v>
          </cell>
          <cell r="D4">
            <v>995963962.83000004</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s>
    <sheetDataSet>
      <sheetData sheetId="0">
        <row r="1">
          <cell r="B1">
            <v>2015</v>
          </cell>
          <cell r="C1">
            <v>2016</v>
          </cell>
          <cell r="D1">
            <v>2017</v>
          </cell>
        </row>
        <row r="2">
          <cell r="A2" t="str">
            <v>Purchases and sales</v>
          </cell>
          <cell r="B2">
            <v>91</v>
          </cell>
          <cell r="C2">
            <v>100</v>
          </cell>
          <cell r="D2">
            <v>80</v>
          </cell>
        </row>
        <row r="3">
          <cell r="A3" t="str">
            <v>Repo agreements and government securities lending</v>
          </cell>
          <cell r="B3">
            <v>529</v>
          </cell>
          <cell r="C3">
            <v>563</v>
          </cell>
          <cell r="D3">
            <v>364</v>
          </cell>
        </row>
        <row r="4">
          <cell r="A4" t="str">
            <v>Transactions with and on behalf of customers</v>
          </cell>
          <cell r="B4">
            <v>371</v>
          </cell>
          <cell r="C4">
            <v>263</v>
          </cell>
          <cell r="D4">
            <v>293</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CONDARY MARKET OF GS - 3"/>
      <sheetName val="Sheet2"/>
    </sheetNames>
    <sheetDataSet>
      <sheetData sheetId="0" refreshError="1"/>
      <sheetData sheetId="1">
        <row r="22">
          <cell r="C22" t="str">
            <v>2016 г.</v>
          </cell>
        </row>
        <row r="23">
          <cell r="B23" t="str">
            <v xml:space="preserve"> up to 7 years</v>
          </cell>
          <cell r="C23">
            <v>3585.3</v>
          </cell>
        </row>
        <row r="24">
          <cell r="B24" t="str">
            <v xml:space="preserve"> up to 25 years</v>
          </cell>
          <cell r="C24">
            <v>2225.6</v>
          </cell>
        </row>
        <row r="45">
          <cell r="C45" t="str">
            <v>2017 г.</v>
          </cell>
        </row>
        <row r="47">
          <cell r="B47" t="str">
            <v>up to 7 years</v>
          </cell>
          <cell r="C47">
            <v>1524.5</v>
          </cell>
        </row>
        <row r="48">
          <cell r="B48" t="str">
            <v>up to 25 years</v>
          </cell>
          <cell r="C48">
            <v>2043.8</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CONDARY MARKET OF GS - 4"/>
      <sheetName val="Sheet3"/>
    </sheetNames>
    <sheetDataSet>
      <sheetData sheetId="0" refreshError="1"/>
      <sheetData sheetId="1">
        <row r="4">
          <cell r="B4" t="str">
            <v>BGN</v>
          </cell>
          <cell r="C4" t="str">
            <v>EUR</v>
          </cell>
          <cell r="H4" t="str">
            <v>BGN</v>
          </cell>
          <cell r="I4" t="str">
            <v>EUR</v>
          </cell>
        </row>
        <row r="5">
          <cell r="A5" t="str">
            <v xml:space="preserve"> 2016г.</v>
          </cell>
          <cell r="B5">
            <v>5142.8</v>
          </cell>
          <cell r="C5">
            <v>668</v>
          </cell>
          <cell r="G5" t="str">
            <v xml:space="preserve"> 2017г.</v>
          </cell>
          <cell r="H5">
            <v>2906.2</v>
          </cell>
          <cell r="I5">
            <v>703.1</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 val="QueryResult"/>
    </sheetNames>
    <sheetDataSet>
      <sheetData sheetId="0">
        <row r="3">
          <cell r="A3" t="str">
            <v>X</v>
          </cell>
          <cell r="B3">
            <v>-0.28000000000000003</v>
          </cell>
          <cell r="C3">
            <v>-0.11</v>
          </cell>
          <cell r="D3">
            <v>-0.12</v>
          </cell>
          <cell r="E3">
            <v>0</v>
          </cell>
        </row>
        <row r="4">
          <cell r="A4" t="str">
            <v>XI</v>
          </cell>
          <cell r="B4">
            <v>-0.34</v>
          </cell>
          <cell r="C4">
            <v>-0.16</v>
          </cell>
          <cell r="D4">
            <v>-0.15</v>
          </cell>
          <cell r="E4">
            <v>0</v>
          </cell>
        </row>
        <row r="5">
          <cell r="A5" t="str">
            <v>XII</v>
          </cell>
          <cell r="B5">
            <v>-0.34</v>
          </cell>
          <cell r="C5">
            <v>-7.0000000000000007E-2</v>
          </cell>
          <cell r="D5">
            <v>0</v>
          </cell>
          <cell r="E5">
            <v>0</v>
          </cell>
        </row>
        <row r="6">
          <cell r="A6" t="str">
            <v>I</v>
          </cell>
          <cell r="B6">
            <v>-0.16</v>
          </cell>
          <cell r="C6">
            <v>0</v>
          </cell>
          <cell r="D6">
            <v>-0.21</v>
          </cell>
          <cell r="E6">
            <v>0</v>
          </cell>
        </row>
        <row r="7">
          <cell r="A7" t="str">
            <v>II</v>
          </cell>
          <cell r="B7">
            <v>-0.33</v>
          </cell>
          <cell r="C7">
            <v>-0.06</v>
          </cell>
          <cell r="D7">
            <v>-0.22</v>
          </cell>
          <cell r="E7">
            <v>0</v>
          </cell>
        </row>
        <row r="8">
          <cell r="A8" t="str">
            <v>III</v>
          </cell>
          <cell r="B8">
            <v>-0.43</v>
          </cell>
          <cell r="C8">
            <v>-0.43</v>
          </cell>
          <cell r="D8">
            <v>-0.26</v>
          </cell>
          <cell r="E8">
            <v>0</v>
          </cell>
        </row>
        <row r="9">
          <cell r="A9" t="str">
            <v>IV</v>
          </cell>
          <cell r="B9">
            <v>-0.2</v>
          </cell>
          <cell r="C9">
            <v>-0.28999999999999998</v>
          </cell>
          <cell r="D9">
            <v>-0.41</v>
          </cell>
          <cell r="E9">
            <v>0</v>
          </cell>
        </row>
        <row r="10">
          <cell r="A10" t="str">
            <v>V</v>
          </cell>
          <cell r="B10">
            <v>-0.2</v>
          </cell>
          <cell r="C10">
            <v>-0.28000000000000003</v>
          </cell>
          <cell r="D10">
            <v>-0.41</v>
          </cell>
          <cell r="E10">
            <v>0</v>
          </cell>
        </row>
        <row r="11">
          <cell r="A11" t="str">
            <v>VI</v>
          </cell>
          <cell r="B11">
            <v>-0.19</v>
          </cell>
          <cell r="C11">
            <v>-0.28000000000000003</v>
          </cell>
          <cell r="D11">
            <v>-0.41</v>
          </cell>
          <cell r="E11">
            <v>0</v>
          </cell>
        </row>
        <row r="12">
          <cell r="A12" t="str">
            <v>VII</v>
          </cell>
          <cell r="B12">
            <v>-0.27</v>
          </cell>
          <cell r="C12">
            <v>-0.22</v>
          </cell>
          <cell r="D12">
            <v>-0.41</v>
          </cell>
          <cell r="E12">
            <v>0</v>
          </cell>
        </row>
        <row r="13">
          <cell r="A13" t="str">
            <v>VIII</v>
          </cell>
          <cell r="B13">
            <v>-0.14000000000000001</v>
          </cell>
          <cell r="C13">
            <v>0</v>
          </cell>
          <cell r="D13">
            <v>-0.41</v>
          </cell>
          <cell r="E13">
            <v>0</v>
          </cell>
        </row>
        <row r="14">
          <cell r="A14" t="str">
            <v>IX</v>
          </cell>
          <cell r="B14">
            <v>-0.24</v>
          </cell>
          <cell r="C14">
            <v>-0.08</v>
          </cell>
          <cell r="D14">
            <v>-0.41</v>
          </cell>
          <cell r="E14">
            <v>0</v>
          </cell>
        </row>
      </sheetData>
      <sheetData sheetId="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ow r="4">
          <cell r="C4" t="str">
            <v>30.09.14</v>
          </cell>
          <cell r="D4" t="str">
            <v>30.09.15</v>
          </cell>
          <cell r="E4" t="str">
            <v>30.09.16</v>
          </cell>
          <cell r="F4" t="str">
            <v>30.09.17</v>
          </cell>
        </row>
        <row r="5">
          <cell r="B5" t="str">
            <v xml:space="preserve"> Пенсионни фондове и застрахователнидружества</v>
          </cell>
          <cell r="C5">
            <v>1837.9</v>
          </cell>
          <cell r="D5">
            <v>1841.9</v>
          </cell>
          <cell r="E5">
            <v>1637.2</v>
          </cell>
          <cell r="F5">
            <v>1539.9</v>
          </cell>
        </row>
      </sheetData>
      <sheetData sheetId="1"/>
      <sheetData sheetId="2"/>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графика"/>
      <sheetName val="данни"/>
    </sheetNames>
    <sheetDataSet>
      <sheetData sheetId="0" refreshError="1"/>
      <sheetData sheetId="1">
        <row r="2">
          <cell r="C2" t="str">
            <v>I quarter 15</v>
          </cell>
          <cell r="D2" t="str">
            <v>II quarter 15</v>
          </cell>
          <cell r="E2" t="str">
            <v>III quarter 15</v>
          </cell>
          <cell r="F2" t="str">
            <v>IV quarter 15</v>
          </cell>
          <cell r="G2" t="str">
            <v>I quarter 16</v>
          </cell>
          <cell r="H2" t="str">
            <v>II quarter 16</v>
          </cell>
          <cell r="I2" t="str">
            <v>III quarter 16</v>
          </cell>
          <cell r="J2" t="str">
            <v>IV quarter 16</v>
          </cell>
          <cell r="K2" t="str">
            <v>I guarter 17</v>
          </cell>
          <cell r="L2" t="str">
            <v>II guarter 17</v>
          </cell>
          <cell r="M2" t="str">
            <v>III quarter 17</v>
          </cell>
        </row>
        <row r="3">
          <cell r="A3" t="str">
            <v>Government securities transactions</v>
          </cell>
          <cell r="C3">
            <v>5812664815.8999996</v>
          </cell>
          <cell r="D3">
            <v>7029838226.9899998</v>
          </cell>
          <cell r="E3">
            <v>6478513818.2200003</v>
          </cell>
          <cell r="F3">
            <v>8872467953.0300007</v>
          </cell>
          <cell r="G3">
            <v>3258402033.04</v>
          </cell>
          <cell r="H3">
            <v>5511102128.5600004</v>
          </cell>
          <cell r="I3">
            <v>5810866318.25</v>
          </cell>
          <cell r="J3">
            <v>4787236885.2600002</v>
          </cell>
          <cell r="K3">
            <v>3187313632.9000001</v>
          </cell>
          <cell r="L3">
            <v>6683114050.2299995</v>
          </cell>
          <cell r="M3">
            <v>3609309337.1999998</v>
          </cell>
        </row>
        <row r="4">
          <cell r="A4" t="str">
            <v>Securities transactions (Bulgarian Stock Exchange and over-the-counter market)</v>
          </cell>
          <cell r="C4">
            <v>58354438.290000007</v>
          </cell>
          <cell r="D4">
            <v>29976816.460000001</v>
          </cell>
          <cell r="E4">
            <v>11876790.439999999</v>
          </cell>
          <cell r="F4">
            <v>30821820.100000001</v>
          </cell>
          <cell r="G4">
            <v>99564111.260000005</v>
          </cell>
          <cell r="H4">
            <v>12852790.439999999</v>
          </cell>
          <cell r="I4">
            <v>11176790.439999999</v>
          </cell>
          <cell r="J4">
            <v>12123790.439999999</v>
          </cell>
          <cell r="K4">
            <v>0</v>
          </cell>
          <cell r="L4">
            <v>0</v>
          </cell>
          <cell r="M4">
            <v>0</v>
          </cell>
        </row>
      </sheetData>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s>
    <sheetDataSet>
      <sheetData sheetId="0">
        <row r="2">
          <cell r="B2" t="str">
            <v>Greece</v>
          </cell>
          <cell r="C2" t="str">
            <v>Ireland</v>
          </cell>
          <cell r="D2" t="str">
            <v>Portugal</v>
          </cell>
          <cell r="E2" t="str">
            <v>Romania</v>
          </cell>
          <cell r="F2" t="str">
            <v>Bulgaria</v>
          </cell>
          <cell r="G2" t="str">
            <v>France</v>
          </cell>
          <cell r="H2" t="str">
            <v>Germany</v>
          </cell>
          <cell r="I2" t="str">
            <v>Italy</v>
          </cell>
          <cell r="J2" t="str">
            <v>Spain</v>
          </cell>
        </row>
        <row r="3">
          <cell r="A3" t="str">
            <v>IX</v>
          </cell>
          <cell r="B3">
            <v>8.34</v>
          </cell>
          <cell r="C3">
            <v>0.42</v>
          </cell>
          <cell r="D3">
            <v>3.26</v>
          </cell>
          <cell r="E3">
            <v>2.92</v>
          </cell>
          <cell r="F3">
            <v>2.15</v>
          </cell>
          <cell r="G3">
            <v>0.18</v>
          </cell>
          <cell r="H3">
            <v>-0.09</v>
          </cell>
          <cell r="I3">
            <v>1.27</v>
          </cell>
          <cell r="J3">
            <v>1.04</v>
          </cell>
        </row>
        <row r="4">
          <cell r="A4" t="str">
            <v>X</v>
          </cell>
          <cell r="B4">
            <v>8.33</v>
          </cell>
          <cell r="C4">
            <v>0.5</v>
          </cell>
          <cell r="D4">
            <v>3.33</v>
          </cell>
          <cell r="E4">
            <v>2.94</v>
          </cell>
          <cell r="F4">
            <v>1.84</v>
          </cell>
          <cell r="G4">
            <v>0.33</v>
          </cell>
          <cell r="H4">
            <v>0</v>
          </cell>
          <cell r="I4">
            <v>1.45</v>
          </cell>
          <cell r="J4">
            <v>1.07</v>
          </cell>
        </row>
        <row r="5">
          <cell r="A5" t="str">
            <v>XI</v>
          </cell>
          <cell r="B5">
            <v>7.33</v>
          </cell>
          <cell r="C5">
            <v>0.85</v>
          </cell>
          <cell r="D5">
            <v>3.51</v>
          </cell>
          <cell r="E5">
            <v>3.56</v>
          </cell>
          <cell r="F5">
            <v>1.82</v>
          </cell>
          <cell r="G5">
            <v>0.67</v>
          </cell>
          <cell r="H5">
            <v>0.19</v>
          </cell>
          <cell r="I5">
            <v>1.94</v>
          </cell>
          <cell r="J5">
            <v>1.43</v>
          </cell>
        </row>
        <row r="6">
          <cell r="A6" t="str">
            <v>XII</v>
          </cell>
          <cell r="B6">
            <v>6.94</v>
          </cell>
          <cell r="C6">
            <v>0.84</v>
          </cell>
          <cell r="D6">
            <v>3.74</v>
          </cell>
          <cell r="E6">
            <v>3.73</v>
          </cell>
          <cell r="F6">
            <v>1.8</v>
          </cell>
          <cell r="G6">
            <v>0.75</v>
          </cell>
          <cell r="H6">
            <v>0.25</v>
          </cell>
          <cell r="I6">
            <v>1.89</v>
          </cell>
          <cell r="J6">
            <v>1.44</v>
          </cell>
        </row>
        <row r="7">
          <cell r="A7" t="str">
            <v>I</v>
          </cell>
          <cell r="B7">
            <v>7.04</v>
          </cell>
          <cell r="C7">
            <v>0.99</v>
          </cell>
          <cell r="D7">
            <v>3.95</v>
          </cell>
          <cell r="E7">
            <v>3.75</v>
          </cell>
          <cell r="F7">
            <v>1.77</v>
          </cell>
          <cell r="G7">
            <v>0.86</v>
          </cell>
          <cell r="H7">
            <v>0.25</v>
          </cell>
          <cell r="I7">
            <v>1.99</v>
          </cell>
          <cell r="J7">
            <v>1.46</v>
          </cell>
        </row>
        <row r="8">
          <cell r="A8" t="str">
            <v>II</v>
          </cell>
          <cell r="B8">
            <v>7.52</v>
          </cell>
          <cell r="C8">
            <v>1.06</v>
          </cell>
          <cell r="D8">
            <v>4.04</v>
          </cell>
          <cell r="E8">
            <v>3.96</v>
          </cell>
          <cell r="F8">
            <v>1.75</v>
          </cell>
          <cell r="G8">
            <v>1.03</v>
          </cell>
          <cell r="H8">
            <v>0.26</v>
          </cell>
          <cell r="I8">
            <v>2.35</v>
          </cell>
          <cell r="J8">
            <v>1.7</v>
          </cell>
        </row>
        <row r="9">
          <cell r="A9" t="str">
            <v>III</v>
          </cell>
          <cell r="B9">
            <v>7.17</v>
          </cell>
          <cell r="C9">
            <v>1.05</v>
          </cell>
          <cell r="D9">
            <v>3.99</v>
          </cell>
          <cell r="E9">
            <v>3.99</v>
          </cell>
          <cell r="F9">
            <v>1.73</v>
          </cell>
          <cell r="G9">
            <v>1.02</v>
          </cell>
          <cell r="H9">
            <v>0.35</v>
          </cell>
          <cell r="I9">
            <v>2.4</v>
          </cell>
          <cell r="J9">
            <v>1.72</v>
          </cell>
        </row>
        <row r="10">
          <cell r="A10" t="str">
            <v>IV</v>
          </cell>
          <cell r="B10">
            <v>6.7</v>
          </cell>
          <cell r="C10">
            <v>0.91</v>
          </cell>
          <cell r="D10">
            <v>3.77</v>
          </cell>
          <cell r="E10">
            <v>3.79</v>
          </cell>
          <cell r="F10">
            <v>1.78</v>
          </cell>
          <cell r="G10">
            <v>0.88</v>
          </cell>
          <cell r="H10">
            <v>0.22</v>
          </cell>
          <cell r="I10">
            <v>2.2599999999999998</v>
          </cell>
          <cell r="J10">
            <v>1.61</v>
          </cell>
        </row>
        <row r="11">
          <cell r="A11" t="str">
            <v>V</v>
          </cell>
          <cell r="B11">
            <v>5.86</v>
          </cell>
          <cell r="C11">
            <v>0.83</v>
          </cell>
          <cell r="D11">
            <v>3.29</v>
          </cell>
          <cell r="E11">
            <v>3.75</v>
          </cell>
          <cell r="F11">
            <v>1.74</v>
          </cell>
          <cell r="G11">
            <v>0.81</v>
          </cell>
          <cell r="H11">
            <v>0.34</v>
          </cell>
          <cell r="I11">
            <v>2.19</v>
          </cell>
          <cell r="J11">
            <v>1.57</v>
          </cell>
        </row>
        <row r="12">
          <cell r="A12" t="str">
            <v>VI</v>
          </cell>
          <cell r="B12">
            <v>5.76</v>
          </cell>
          <cell r="C12">
            <v>0.7</v>
          </cell>
          <cell r="D12">
            <v>2.97</v>
          </cell>
          <cell r="E12">
            <v>3.67</v>
          </cell>
          <cell r="F12">
            <v>1.7</v>
          </cell>
          <cell r="G12">
            <v>0.66</v>
          </cell>
          <cell r="H12">
            <v>0.25</v>
          </cell>
          <cell r="I12">
            <v>2.0499999999999998</v>
          </cell>
          <cell r="J12">
            <v>1.45</v>
          </cell>
        </row>
        <row r="13">
          <cell r="A13" t="str">
            <v>VII</v>
          </cell>
          <cell r="B13">
            <v>5.33</v>
          </cell>
          <cell r="C13">
            <v>0.87</v>
          </cell>
          <cell r="D13">
            <v>3.03</v>
          </cell>
          <cell r="E13">
            <v>3.84</v>
          </cell>
          <cell r="F13">
            <v>1.65</v>
          </cell>
          <cell r="G13">
            <v>0.84</v>
          </cell>
          <cell r="H13">
            <v>0.46</v>
          </cell>
          <cell r="I13">
            <v>2.23</v>
          </cell>
          <cell r="J13">
            <v>1.6</v>
          </cell>
        </row>
        <row r="14">
          <cell r="A14" t="str">
            <v>VIII</v>
          </cell>
          <cell r="B14">
            <v>5.55</v>
          </cell>
          <cell r="C14">
            <v>0.73</v>
          </cell>
          <cell r="D14">
            <v>2.83</v>
          </cell>
          <cell r="E14">
            <v>3.86</v>
          </cell>
          <cell r="F14">
            <v>1.7</v>
          </cell>
          <cell r="G14">
            <v>0.71</v>
          </cell>
          <cell r="H14">
            <v>0.35</v>
          </cell>
          <cell r="I14">
            <v>2.11</v>
          </cell>
          <cell r="J14">
            <v>1.48</v>
          </cell>
        </row>
        <row r="15">
          <cell r="A15" t="str">
            <v>IX</v>
          </cell>
          <cell r="B15">
            <v>5.56</v>
          </cell>
          <cell r="C15">
            <v>0.7</v>
          </cell>
          <cell r="D15">
            <v>2.63</v>
          </cell>
          <cell r="E15">
            <v>3.89</v>
          </cell>
          <cell r="F15">
            <v>1.66</v>
          </cell>
          <cell r="G15">
            <v>0.7</v>
          </cell>
          <cell r="H15">
            <v>0.35</v>
          </cell>
          <cell r="I15">
            <v>2.11</v>
          </cell>
          <cell r="J15">
            <v>1.54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4.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49"/>
  <sheetViews>
    <sheetView topLeftCell="B1" workbookViewId="0">
      <selection activeCell="H17" sqref="H17"/>
    </sheetView>
  </sheetViews>
  <sheetFormatPr defaultRowHeight="15"/>
  <cols>
    <col min="1" max="1" width="1.28515625" style="1" hidden="1" customWidth="1"/>
    <col min="2" max="2" width="2.85546875" style="500" customWidth="1"/>
    <col min="3" max="3" width="32.42578125" style="1" customWidth="1"/>
    <col min="4" max="4" width="6.7109375" style="1" customWidth="1"/>
    <col min="5" max="5" width="15.140625" style="1" customWidth="1"/>
    <col min="6" max="6" width="5.7109375" style="1" customWidth="1"/>
    <col min="7" max="7" width="6.42578125" style="1" customWidth="1"/>
    <col min="8" max="8" width="14.85546875" style="1" customWidth="1"/>
    <col min="9" max="9" width="5.42578125" style="1" customWidth="1"/>
    <col min="10" max="27" width="9.140625" style="500"/>
    <col min="28" max="253" width="9.140625" style="1"/>
    <col min="254" max="254" width="0" style="1" hidden="1" customWidth="1"/>
    <col min="255" max="255" width="2.85546875" style="1" customWidth="1"/>
    <col min="256" max="256" width="32.42578125" style="1" customWidth="1"/>
    <col min="257" max="257" width="6.7109375" style="1" customWidth="1"/>
    <col min="258" max="258" width="15.140625" style="1" customWidth="1"/>
    <col min="259" max="259" width="5.7109375" style="1" customWidth="1"/>
    <col min="260" max="260" width="6.42578125" style="1" customWidth="1"/>
    <col min="261" max="261" width="14.5703125" style="1" customWidth="1"/>
    <col min="262" max="262" width="5" style="1" customWidth="1"/>
    <col min="263" max="263" width="6.42578125" style="1" customWidth="1"/>
    <col min="264" max="264" width="14.85546875" style="1" customWidth="1"/>
    <col min="265" max="265" width="5.42578125" style="1" customWidth="1"/>
    <col min="266" max="509" width="9.140625" style="1"/>
    <col min="510" max="510" width="0" style="1" hidden="1" customWidth="1"/>
    <col min="511" max="511" width="2.85546875" style="1" customWidth="1"/>
    <col min="512" max="512" width="32.42578125" style="1" customWidth="1"/>
    <col min="513" max="513" width="6.7109375" style="1" customWidth="1"/>
    <col min="514" max="514" width="15.140625" style="1" customWidth="1"/>
    <col min="515" max="515" width="5.7109375" style="1" customWidth="1"/>
    <col min="516" max="516" width="6.42578125" style="1" customWidth="1"/>
    <col min="517" max="517" width="14.5703125" style="1" customWidth="1"/>
    <col min="518" max="518" width="5" style="1" customWidth="1"/>
    <col min="519" max="519" width="6.42578125" style="1" customWidth="1"/>
    <col min="520" max="520" width="14.85546875" style="1" customWidth="1"/>
    <col min="521" max="521" width="5.42578125" style="1" customWidth="1"/>
    <col min="522" max="765" width="9.140625" style="1"/>
    <col min="766" max="766" width="0" style="1" hidden="1" customWidth="1"/>
    <col min="767" max="767" width="2.85546875" style="1" customWidth="1"/>
    <col min="768" max="768" width="32.42578125" style="1" customWidth="1"/>
    <col min="769" max="769" width="6.7109375" style="1" customWidth="1"/>
    <col min="770" max="770" width="15.140625" style="1" customWidth="1"/>
    <col min="771" max="771" width="5.7109375" style="1" customWidth="1"/>
    <col min="772" max="772" width="6.42578125" style="1" customWidth="1"/>
    <col min="773" max="773" width="14.5703125" style="1" customWidth="1"/>
    <col min="774" max="774" width="5" style="1" customWidth="1"/>
    <col min="775" max="775" width="6.42578125" style="1" customWidth="1"/>
    <col min="776" max="776" width="14.85546875" style="1" customWidth="1"/>
    <col min="777" max="777" width="5.42578125" style="1" customWidth="1"/>
    <col min="778" max="1021" width="9.140625" style="1"/>
    <col min="1022" max="1022" width="0" style="1" hidden="1" customWidth="1"/>
    <col min="1023" max="1023" width="2.85546875" style="1" customWidth="1"/>
    <col min="1024" max="1024" width="32.42578125" style="1" customWidth="1"/>
    <col min="1025" max="1025" width="6.7109375" style="1" customWidth="1"/>
    <col min="1026" max="1026" width="15.140625" style="1" customWidth="1"/>
    <col min="1027" max="1027" width="5.7109375" style="1" customWidth="1"/>
    <col min="1028" max="1028" width="6.42578125" style="1" customWidth="1"/>
    <col min="1029" max="1029" width="14.5703125" style="1" customWidth="1"/>
    <col min="1030" max="1030" width="5" style="1" customWidth="1"/>
    <col min="1031" max="1031" width="6.42578125" style="1" customWidth="1"/>
    <col min="1032" max="1032" width="14.85546875" style="1" customWidth="1"/>
    <col min="1033" max="1033" width="5.42578125" style="1" customWidth="1"/>
    <col min="1034" max="1277" width="9.140625" style="1"/>
    <col min="1278" max="1278" width="0" style="1" hidden="1" customWidth="1"/>
    <col min="1279" max="1279" width="2.85546875" style="1" customWidth="1"/>
    <col min="1280" max="1280" width="32.42578125" style="1" customWidth="1"/>
    <col min="1281" max="1281" width="6.7109375" style="1" customWidth="1"/>
    <col min="1282" max="1282" width="15.140625" style="1" customWidth="1"/>
    <col min="1283" max="1283" width="5.7109375" style="1" customWidth="1"/>
    <col min="1284" max="1284" width="6.42578125" style="1" customWidth="1"/>
    <col min="1285" max="1285" width="14.5703125" style="1" customWidth="1"/>
    <col min="1286" max="1286" width="5" style="1" customWidth="1"/>
    <col min="1287" max="1287" width="6.42578125" style="1" customWidth="1"/>
    <col min="1288" max="1288" width="14.85546875" style="1" customWidth="1"/>
    <col min="1289" max="1289" width="5.42578125" style="1" customWidth="1"/>
    <col min="1290" max="1533" width="9.140625" style="1"/>
    <col min="1534" max="1534" width="0" style="1" hidden="1" customWidth="1"/>
    <col min="1535" max="1535" width="2.85546875" style="1" customWidth="1"/>
    <col min="1536" max="1536" width="32.42578125" style="1" customWidth="1"/>
    <col min="1537" max="1537" width="6.7109375" style="1" customWidth="1"/>
    <col min="1538" max="1538" width="15.140625" style="1" customWidth="1"/>
    <col min="1539" max="1539" width="5.7109375" style="1" customWidth="1"/>
    <col min="1540" max="1540" width="6.42578125" style="1" customWidth="1"/>
    <col min="1541" max="1541" width="14.5703125" style="1" customWidth="1"/>
    <col min="1542" max="1542" width="5" style="1" customWidth="1"/>
    <col min="1543" max="1543" width="6.42578125" style="1" customWidth="1"/>
    <col min="1544" max="1544" width="14.85546875" style="1" customWidth="1"/>
    <col min="1545" max="1545" width="5.42578125" style="1" customWidth="1"/>
    <col min="1546" max="1789" width="9.140625" style="1"/>
    <col min="1790" max="1790" width="0" style="1" hidden="1" customWidth="1"/>
    <col min="1791" max="1791" width="2.85546875" style="1" customWidth="1"/>
    <col min="1792" max="1792" width="32.42578125" style="1" customWidth="1"/>
    <col min="1793" max="1793" width="6.7109375" style="1" customWidth="1"/>
    <col min="1794" max="1794" width="15.140625" style="1" customWidth="1"/>
    <col min="1795" max="1795" width="5.7109375" style="1" customWidth="1"/>
    <col min="1796" max="1796" width="6.42578125" style="1" customWidth="1"/>
    <col min="1797" max="1797" width="14.5703125" style="1" customWidth="1"/>
    <col min="1798" max="1798" width="5" style="1" customWidth="1"/>
    <col min="1799" max="1799" width="6.42578125" style="1" customWidth="1"/>
    <col min="1800" max="1800" width="14.85546875" style="1" customWidth="1"/>
    <col min="1801" max="1801" width="5.42578125" style="1" customWidth="1"/>
    <col min="1802" max="2045" width="9.140625" style="1"/>
    <col min="2046" max="2046" width="0" style="1" hidden="1" customWidth="1"/>
    <col min="2047" max="2047" width="2.85546875" style="1" customWidth="1"/>
    <col min="2048" max="2048" width="32.42578125" style="1" customWidth="1"/>
    <col min="2049" max="2049" width="6.7109375" style="1" customWidth="1"/>
    <col min="2050" max="2050" width="15.140625" style="1" customWidth="1"/>
    <col min="2051" max="2051" width="5.7109375" style="1" customWidth="1"/>
    <col min="2052" max="2052" width="6.42578125" style="1" customWidth="1"/>
    <col min="2053" max="2053" width="14.5703125" style="1" customWidth="1"/>
    <col min="2054" max="2054" width="5" style="1" customWidth="1"/>
    <col min="2055" max="2055" width="6.42578125" style="1" customWidth="1"/>
    <col min="2056" max="2056" width="14.85546875" style="1" customWidth="1"/>
    <col min="2057" max="2057" width="5.42578125" style="1" customWidth="1"/>
    <col min="2058" max="2301" width="9.140625" style="1"/>
    <col min="2302" max="2302" width="0" style="1" hidden="1" customWidth="1"/>
    <col min="2303" max="2303" width="2.85546875" style="1" customWidth="1"/>
    <col min="2304" max="2304" width="32.42578125" style="1" customWidth="1"/>
    <col min="2305" max="2305" width="6.7109375" style="1" customWidth="1"/>
    <col min="2306" max="2306" width="15.140625" style="1" customWidth="1"/>
    <col min="2307" max="2307" width="5.7109375" style="1" customWidth="1"/>
    <col min="2308" max="2308" width="6.42578125" style="1" customWidth="1"/>
    <col min="2309" max="2309" width="14.5703125" style="1" customWidth="1"/>
    <col min="2310" max="2310" width="5" style="1" customWidth="1"/>
    <col min="2311" max="2311" width="6.42578125" style="1" customWidth="1"/>
    <col min="2312" max="2312" width="14.85546875" style="1" customWidth="1"/>
    <col min="2313" max="2313" width="5.42578125" style="1" customWidth="1"/>
    <col min="2314" max="2557" width="9.140625" style="1"/>
    <col min="2558" max="2558" width="0" style="1" hidden="1" customWidth="1"/>
    <col min="2559" max="2559" width="2.85546875" style="1" customWidth="1"/>
    <col min="2560" max="2560" width="32.42578125" style="1" customWidth="1"/>
    <col min="2561" max="2561" width="6.7109375" style="1" customWidth="1"/>
    <col min="2562" max="2562" width="15.140625" style="1" customWidth="1"/>
    <col min="2563" max="2563" width="5.7109375" style="1" customWidth="1"/>
    <col min="2564" max="2564" width="6.42578125" style="1" customWidth="1"/>
    <col min="2565" max="2565" width="14.5703125" style="1" customWidth="1"/>
    <col min="2566" max="2566" width="5" style="1" customWidth="1"/>
    <col min="2567" max="2567" width="6.42578125" style="1" customWidth="1"/>
    <col min="2568" max="2568" width="14.85546875" style="1" customWidth="1"/>
    <col min="2569" max="2569" width="5.42578125" style="1" customWidth="1"/>
    <col min="2570" max="2813" width="9.140625" style="1"/>
    <col min="2814" max="2814" width="0" style="1" hidden="1" customWidth="1"/>
    <col min="2815" max="2815" width="2.85546875" style="1" customWidth="1"/>
    <col min="2816" max="2816" width="32.42578125" style="1" customWidth="1"/>
    <col min="2817" max="2817" width="6.7109375" style="1" customWidth="1"/>
    <col min="2818" max="2818" width="15.140625" style="1" customWidth="1"/>
    <col min="2819" max="2819" width="5.7109375" style="1" customWidth="1"/>
    <col min="2820" max="2820" width="6.42578125" style="1" customWidth="1"/>
    <col min="2821" max="2821" width="14.5703125" style="1" customWidth="1"/>
    <col min="2822" max="2822" width="5" style="1" customWidth="1"/>
    <col min="2823" max="2823" width="6.42578125" style="1" customWidth="1"/>
    <col min="2824" max="2824" width="14.85546875" style="1" customWidth="1"/>
    <col min="2825" max="2825" width="5.42578125" style="1" customWidth="1"/>
    <col min="2826" max="3069" width="9.140625" style="1"/>
    <col min="3070" max="3070" width="0" style="1" hidden="1" customWidth="1"/>
    <col min="3071" max="3071" width="2.85546875" style="1" customWidth="1"/>
    <col min="3072" max="3072" width="32.42578125" style="1" customWidth="1"/>
    <col min="3073" max="3073" width="6.7109375" style="1" customWidth="1"/>
    <col min="3074" max="3074" width="15.140625" style="1" customWidth="1"/>
    <col min="3075" max="3075" width="5.7109375" style="1" customWidth="1"/>
    <col min="3076" max="3076" width="6.42578125" style="1" customWidth="1"/>
    <col min="3077" max="3077" width="14.5703125" style="1" customWidth="1"/>
    <col min="3078" max="3078" width="5" style="1" customWidth="1"/>
    <col min="3079" max="3079" width="6.42578125" style="1" customWidth="1"/>
    <col min="3080" max="3080" width="14.85546875" style="1" customWidth="1"/>
    <col min="3081" max="3081" width="5.42578125" style="1" customWidth="1"/>
    <col min="3082" max="3325" width="9.140625" style="1"/>
    <col min="3326" max="3326" width="0" style="1" hidden="1" customWidth="1"/>
    <col min="3327" max="3327" width="2.85546875" style="1" customWidth="1"/>
    <col min="3328" max="3328" width="32.42578125" style="1" customWidth="1"/>
    <col min="3329" max="3329" width="6.7109375" style="1" customWidth="1"/>
    <col min="3330" max="3330" width="15.140625" style="1" customWidth="1"/>
    <col min="3331" max="3331" width="5.7109375" style="1" customWidth="1"/>
    <col min="3332" max="3332" width="6.42578125" style="1" customWidth="1"/>
    <col min="3333" max="3333" width="14.5703125" style="1" customWidth="1"/>
    <col min="3334" max="3334" width="5" style="1" customWidth="1"/>
    <col min="3335" max="3335" width="6.42578125" style="1" customWidth="1"/>
    <col min="3336" max="3336" width="14.85546875" style="1" customWidth="1"/>
    <col min="3337" max="3337" width="5.42578125" style="1" customWidth="1"/>
    <col min="3338" max="3581" width="9.140625" style="1"/>
    <col min="3582" max="3582" width="0" style="1" hidden="1" customWidth="1"/>
    <col min="3583" max="3583" width="2.85546875" style="1" customWidth="1"/>
    <col min="3584" max="3584" width="32.42578125" style="1" customWidth="1"/>
    <col min="3585" max="3585" width="6.7109375" style="1" customWidth="1"/>
    <col min="3586" max="3586" width="15.140625" style="1" customWidth="1"/>
    <col min="3587" max="3587" width="5.7109375" style="1" customWidth="1"/>
    <col min="3588" max="3588" width="6.42578125" style="1" customWidth="1"/>
    <col min="3589" max="3589" width="14.5703125" style="1" customWidth="1"/>
    <col min="3590" max="3590" width="5" style="1" customWidth="1"/>
    <col min="3591" max="3591" width="6.42578125" style="1" customWidth="1"/>
    <col min="3592" max="3592" width="14.85546875" style="1" customWidth="1"/>
    <col min="3593" max="3593" width="5.42578125" style="1" customWidth="1"/>
    <col min="3594" max="3837" width="9.140625" style="1"/>
    <col min="3838" max="3838" width="0" style="1" hidden="1" customWidth="1"/>
    <col min="3839" max="3839" width="2.85546875" style="1" customWidth="1"/>
    <col min="3840" max="3840" width="32.42578125" style="1" customWidth="1"/>
    <col min="3841" max="3841" width="6.7109375" style="1" customWidth="1"/>
    <col min="3842" max="3842" width="15.140625" style="1" customWidth="1"/>
    <col min="3843" max="3843" width="5.7109375" style="1" customWidth="1"/>
    <col min="3844" max="3844" width="6.42578125" style="1" customWidth="1"/>
    <col min="3845" max="3845" width="14.5703125" style="1" customWidth="1"/>
    <col min="3846" max="3846" width="5" style="1" customWidth="1"/>
    <col min="3847" max="3847" width="6.42578125" style="1" customWidth="1"/>
    <col min="3848" max="3848" width="14.85546875" style="1" customWidth="1"/>
    <col min="3849" max="3849" width="5.42578125" style="1" customWidth="1"/>
    <col min="3850" max="4093" width="9.140625" style="1"/>
    <col min="4094" max="4094" width="0" style="1" hidden="1" customWidth="1"/>
    <col min="4095" max="4095" width="2.85546875" style="1" customWidth="1"/>
    <col min="4096" max="4096" width="32.42578125" style="1" customWidth="1"/>
    <col min="4097" max="4097" width="6.7109375" style="1" customWidth="1"/>
    <col min="4098" max="4098" width="15.140625" style="1" customWidth="1"/>
    <col min="4099" max="4099" width="5.7109375" style="1" customWidth="1"/>
    <col min="4100" max="4100" width="6.42578125" style="1" customWidth="1"/>
    <col min="4101" max="4101" width="14.5703125" style="1" customWidth="1"/>
    <col min="4102" max="4102" width="5" style="1" customWidth="1"/>
    <col min="4103" max="4103" width="6.42578125" style="1" customWidth="1"/>
    <col min="4104" max="4104" width="14.85546875" style="1" customWidth="1"/>
    <col min="4105" max="4105" width="5.42578125" style="1" customWidth="1"/>
    <col min="4106" max="4349" width="9.140625" style="1"/>
    <col min="4350" max="4350" width="0" style="1" hidden="1" customWidth="1"/>
    <col min="4351" max="4351" width="2.85546875" style="1" customWidth="1"/>
    <col min="4352" max="4352" width="32.42578125" style="1" customWidth="1"/>
    <col min="4353" max="4353" width="6.7109375" style="1" customWidth="1"/>
    <col min="4354" max="4354" width="15.140625" style="1" customWidth="1"/>
    <col min="4355" max="4355" width="5.7109375" style="1" customWidth="1"/>
    <col min="4356" max="4356" width="6.42578125" style="1" customWidth="1"/>
    <col min="4357" max="4357" width="14.5703125" style="1" customWidth="1"/>
    <col min="4358" max="4358" width="5" style="1" customWidth="1"/>
    <col min="4359" max="4359" width="6.42578125" style="1" customWidth="1"/>
    <col min="4360" max="4360" width="14.85546875" style="1" customWidth="1"/>
    <col min="4361" max="4361" width="5.42578125" style="1" customWidth="1"/>
    <col min="4362" max="4605" width="9.140625" style="1"/>
    <col min="4606" max="4606" width="0" style="1" hidden="1" customWidth="1"/>
    <col min="4607" max="4607" width="2.85546875" style="1" customWidth="1"/>
    <col min="4608" max="4608" width="32.42578125" style="1" customWidth="1"/>
    <col min="4609" max="4609" width="6.7109375" style="1" customWidth="1"/>
    <col min="4610" max="4610" width="15.140625" style="1" customWidth="1"/>
    <col min="4611" max="4611" width="5.7109375" style="1" customWidth="1"/>
    <col min="4612" max="4612" width="6.42578125" style="1" customWidth="1"/>
    <col min="4613" max="4613" width="14.5703125" style="1" customWidth="1"/>
    <col min="4614" max="4614" width="5" style="1" customWidth="1"/>
    <col min="4615" max="4615" width="6.42578125" style="1" customWidth="1"/>
    <col min="4616" max="4616" width="14.85546875" style="1" customWidth="1"/>
    <col min="4617" max="4617" width="5.42578125" style="1" customWidth="1"/>
    <col min="4618" max="4861" width="9.140625" style="1"/>
    <col min="4862" max="4862" width="0" style="1" hidden="1" customWidth="1"/>
    <col min="4863" max="4863" width="2.85546875" style="1" customWidth="1"/>
    <col min="4864" max="4864" width="32.42578125" style="1" customWidth="1"/>
    <col min="4865" max="4865" width="6.7109375" style="1" customWidth="1"/>
    <col min="4866" max="4866" width="15.140625" style="1" customWidth="1"/>
    <col min="4867" max="4867" width="5.7109375" style="1" customWidth="1"/>
    <col min="4868" max="4868" width="6.42578125" style="1" customWidth="1"/>
    <col min="4869" max="4869" width="14.5703125" style="1" customWidth="1"/>
    <col min="4870" max="4870" width="5" style="1" customWidth="1"/>
    <col min="4871" max="4871" width="6.42578125" style="1" customWidth="1"/>
    <col min="4872" max="4872" width="14.85546875" style="1" customWidth="1"/>
    <col min="4873" max="4873" width="5.42578125" style="1" customWidth="1"/>
    <col min="4874" max="5117" width="9.140625" style="1"/>
    <col min="5118" max="5118" width="0" style="1" hidden="1" customWidth="1"/>
    <col min="5119" max="5119" width="2.85546875" style="1" customWidth="1"/>
    <col min="5120" max="5120" width="32.42578125" style="1" customWidth="1"/>
    <col min="5121" max="5121" width="6.7109375" style="1" customWidth="1"/>
    <col min="5122" max="5122" width="15.140625" style="1" customWidth="1"/>
    <col min="5123" max="5123" width="5.7109375" style="1" customWidth="1"/>
    <col min="5124" max="5124" width="6.42578125" style="1" customWidth="1"/>
    <col min="5125" max="5125" width="14.5703125" style="1" customWidth="1"/>
    <col min="5126" max="5126" width="5" style="1" customWidth="1"/>
    <col min="5127" max="5127" width="6.42578125" style="1" customWidth="1"/>
    <col min="5128" max="5128" width="14.85546875" style="1" customWidth="1"/>
    <col min="5129" max="5129" width="5.42578125" style="1" customWidth="1"/>
    <col min="5130" max="5373" width="9.140625" style="1"/>
    <col min="5374" max="5374" width="0" style="1" hidden="1" customWidth="1"/>
    <col min="5375" max="5375" width="2.85546875" style="1" customWidth="1"/>
    <col min="5376" max="5376" width="32.42578125" style="1" customWidth="1"/>
    <col min="5377" max="5377" width="6.7109375" style="1" customWidth="1"/>
    <col min="5378" max="5378" width="15.140625" style="1" customWidth="1"/>
    <col min="5379" max="5379" width="5.7109375" style="1" customWidth="1"/>
    <col min="5380" max="5380" width="6.42578125" style="1" customWidth="1"/>
    <col min="5381" max="5381" width="14.5703125" style="1" customWidth="1"/>
    <col min="5382" max="5382" width="5" style="1" customWidth="1"/>
    <col min="5383" max="5383" width="6.42578125" style="1" customWidth="1"/>
    <col min="5384" max="5384" width="14.85546875" style="1" customWidth="1"/>
    <col min="5385" max="5385" width="5.42578125" style="1" customWidth="1"/>
    <col min="5386" max="5629" width="9.140625" style="1"/>
    <col min="5630" max="5630" width="0" style="1" hidden="1" customWidth="1"/>
    <col min="5631" max="5631" width="2.85546875" style="1" customWidth="1"/>
    <col min="5632" max="5632" width="32.42578125" style="1" customWidth="1"/>
    <col min="5633" max="5633" width="6.7109375" style="1" customWidth="1"/>
    <col min="5634" max="5634" width="15.140625" style="1" customWidth="1"/>
    <col min="5635" max="5635" width="5.7109375" style="1" customWidth="1"/>
    <col min="5636" max="5636" width="6.42578125" style="1" customWidth="1"/>
    <col min="5637" max="5637" width="14.5703125" style="1" customWidth="1"/>
    <col min="5638" max="5638" width="5" style="1" customWidth="1"/>
    <col min="5639" max="5639" width="6.42578125" style="1" customWidth="1"/>
    <col min="5640" max="5640" width="14.85546875" style="1" customWidth="1"/>
    <col min="5641" max="5641" width="5.42578125" style="1" customWidth="1"/>
    <col min="5642" max="5885" width="9.140625" style="1"/>
    <col min="5886" max="5886" width="0" style="1" hidden="1" customWidth="1"/>
    <col min="5887" max="5887" width="2.85546875" style="1" customWidth="1"/>
    <col min="5888" max="5888" width="32.42578125" style="1" customWidth="1"/>
    <col min="5889" max="5889" width="6.7109375" style="1" customWidth="1"/>
    <col min="5890" max="5890" width="15.140625" style="1" customWidth="1"/>
    <col min="5891" max="5891" width="5.7109375" style="1" customWidth="1"/>
    <col min="5892" max="5892" width="6.42578125" style="1" customWidth="1"/>
    <col min="5893" max="5893" width="14.5703125" style="1" customWidth="1"/>
    <col min="5894" max="5894" width="5" style="1" customWidth="1"/>
    <col min="5895" max="5895" width="6.42578125" style="1" customWidth="1"/>
    <col min="5896" max="5896" width="14.85546875" style="1" customWidth="1"/>
    <col min="5897" max="5897" width="5.42578125" style="1" customWidth="1"/>
    <col min="5898" max="6141" width="9.140625" style="1"/>
    <col min="6142" max="6142" width="0" style="1" hidden="1" customWidth="1"/>
    <col min="6143" max="6143" width="2.85546875" style="1" customWidth="1"/>
    <col min="6144" max="6144" width="32.42578125" style="1" customWidth="1"/>
    <col min="6145" max="6145" width="6.7109375" style="1" customWidth="1"/>
    <col min="6146" max="6146" width="15.140625" style="1" customWidth="1"/>
    <col min="6147" max="6147" width="5.7109375" style="1" customWidth="1"/>
    <col min="6148" max="6148" width="6.42578125" style="1" customWidth="1"/>
    <col min="6149" max="6149" width="14.5703125" style="1" customWidth="1"/>
    <col min="6150" max="6150" width="5" style="1" customWidth="1"/>
    <col min="6151" max="6151" width="6.42578125" style="1" customWidth="1"/>
    <col min="6152" max="6152" width="14.85546875" style="1" customWidth="1"/>
    <col min="6153" max="6153" width="5.42578125" style="1" customWidth="1"/>
    <col min="6154" max="6397" width="9.140625" style="1"/>
    <col min="6398" max="6398" width="0" style="1" hidden="1" customWidth="1"/>
    <col min="6399" max="6399" width="2.85546875" style="1" customWidth="1"/>
    <col min="6400" max="6400" width="32.42578125" style="1" customWidth="1"/>
    <col min="6401" max="6401" width="6.7109375" style="1" customWidth="1"/>
    <col min="6402" max="6402" width="15.140625" style="1" customWidth="1"/>
    <col min="6403" max="6403" width="5.7109375" style="1" customWidth="1"/>
    <col min="6404" max="6404" width="6.42578125" style="1" customWidth="1"/>
    <col min="6405" max="6405" width="14.5703125" style="1" customWidth="1"/>
    <col min="6406" max="6406" width="5" style="1" customWidth="1"/>
    <col min="6407" max="6407" width="6.42578125" style="1" customWidth="1"/>
    <col min="6408" max="6408" width="14.85546875" style="1" customWidth="1"/>
    <col min="6409" max="6409" width="5.42578125" style="1" customWidth="1"/>
    <col min="6410" max="6653" width="9.140625" style="1"/>
    <col min="6654" max="6654" width="0" style="1" hidden="1" customWidth="1"/>
    <col min="6655" max="6655" width="2.85546875" style="1" customWidth="1"/>
    <col min="6656" max="6656" width="32.42578125" style="1" customWidth="1"/>
    <col min="6657" max="6657" width="6.7109375" style="1" customWidth="1"/>
    <col min="6658" max="6658" width="15.140625" style="1" customWidth="1"/>
    <col min="6659" max="6659" width="5.7109375" style="1" customWidth="1"/>
    <col min="6660" max="6660" width="6.42578125" style="1" customWidth="1"/>
    <col min="6661" max="6661" width="14.5703125" style="1" customWidth="1"/>
    <col min="6662" max="6662" width="5" style="1" customWidth="1"/>
    <col min="6663" max="6663" width="6.42578125" style="1" customWidth="1"/>
    <col min="6664" max="6664" width="14.85546875" style="1" customWidth="1"/>
    <col min="6665" max="6665" width="5.42578125" style="1" customWidth="1"/>
    <col min="6666" max="6909" width="9.140625" style="1"/>
    <col min="6910" max="6910" width="0" style="1" hidden="1" customWidth="1"/>
    <col min="6911" max="6911" width="2.85546875" style="1" customWidth="1"/>
    <col min="6912" max="6912" width="32.42578125" style="1" customWidth="1"/>
    <col min="6913" max="6913" width="6.7109375" style="1" customWidth="1"/>
    <col min="6914" max="6914" width="15.140625" style="1" customWidth="1"/>
    <col min="6915" max="6915" width="5.7109375" style="1" customWidth="1"/>
    <col min="6916" max="6916" width="6.42578125" style="1" customWidth="1"/>
    <col min="6917" max="6917" width="14.5703125" style="1" customWidth="1"/>
    <col min="6918" max="6918" width="5" style="1" customWidth="1"/>
    <col min="6919" max="6919" width="6.42578125" style="1" customWidth="1"/>
    <col min="6920" max="6920" width="14.85546875" style="1" customWidth="1"/>
    <col min="6921" max="6921" width="5.42578125" style="1" customWidth="1"/>
    <col min="6922" max="7165" width="9.140625" style="1"/>
    <col min="7166" max="7166" width="0" style="1" hidden="1" customWidth="1"/>
    <col min="7167" max="7167" width="2.85546875" style="1" customWidth="1"/>
    <col min="7168" max="7168" width="32.42578125" style="1" customWidth="1"/>
    <col min="7169" max="7169" width="6.7109375" style="1" customWidth="1"/>
    <col min="7170" max="7170" width="15.140625" style="1" customWidth="1"/>
    <col min="7171" max="7171" width="5.7109375" style="1" customWidth="1"/>
    <col min="7172" max="7172" width="6.42578125" style="1" customWidth="1"/>
    <col min="7173" max="7173" width="14.5703125" style="1" customWidth="1"/>
    <col min="7174" max="7174" width="5" style="1" customWidth="1"/>
    <col min="7175" max="7175" width="6.42578125" style="1" customWidth="1"/>
    <col min="7176" max="7176" width="14.85546875" style="1" customWidth="1"/>
    <col min="7177" max="7177" width="5.42578125" style="1" customWidth="1"/>
    <col min="7178" max="7421" width="9.140625" style="1"/>
    <col min="7422" max="7422" width="0" style="1" hidden="1" customWidth="1"/>
    <col min="7423" max="7423" width="2.85546875" style="1" customWidth="1"/>
    <col min="7424" max="7424" width="32.42578125" style="1" customWidth="1"/>
    <col min="7425" max="7425" width="6.7109375" style="1" customWidth="1"/>
    <col min="7426" max="7426" width="15.140625" style="1" customWidth="1"/>
    <col min="7427" max="7427" width="5.7109375" style="1" customWidth="1"/>
    <col min="7428" max="7428" width="6.42578125" style="1" customWidth="1"/>
    <col min="7429" max="7429" width="14.5703125" style="1" customWidth="1"/>
    <col min="7430" max="7430" width="5" style="1" customWidth="1"/>
    <col min="7431" max="7431" width="6.42578125" style="1" customWidth="1"/>
    <col min="7432" max="7432" width="14.85546875" style="1" customWidth="1"/>
    <col min="7433" max="7433" width="5.42578125" style="1" customWidth="1"/>
    <col min="7434" max="7677" width="9.140625" style="1"/>
    <col min="7678" max="7678" width="0" style="1" hidden="1" customWidth="1"/>
    <col min="7679" max="7679" width="2.85546875" style="1" customWidth="1"/>
    <col min="7680" max="7680" width="32.42578125" style="1" customWidth="1"/>
    <col min="7681" max="7681" width="6.7109375" style="1" customWidth="1"/>
    <col min="7682" max="7682" width="15.140625" style="1" customWidth="1"/>
    <col min="7683" max="7683" width="5.7109375" style="1" customWidth="1"/>
    <col min="7684" max="7684" width="6.42578125" style="1" customWidth="1"/>
    <col min="7685" max="7685" width="14.5703125" style="1" customWidth="1"/>
    <col min="7686" max="7686" width="5" style="1" customWidth="1"/>
    <col min="7687" max="7687" width="6.42578125" style="1" customWidth="1"/>
    <col min="7688" max="7688" width="14.85546875" style="1" customWidth="1"/>
    <col min="7689" max="7689" width="5.42578125" style="1" customWidth="1"/>
    <col min="7690" max="7933" width="9.140625" style="1"/>
    <col min="7934" max="7934" width="0" style="1" hidden="1" customWidth="1"/>
    <col min="7935" max="7935" width="2.85546875" style="1" customWidth="1"/>
    <col min="7936" max="7936" width="32.42578125" style="1" customWidth="1"/>
    <col min="7937" max="7937" width="6.7109375" style="1" customWidth="1"/>
    <col min="7938" max="7938" width="15.140625" style="1" customWidth="1"/>
    <col min="7939" max="7939" width="5.7109375" style="1" customWidth="1"/>
    <col min="7940" max="7940" width="6.42578125" style="1" customWidth="1"/>
    <col min="7941" max="7941" width="14.5703125" style="1" customWidth="1"/>
    <col min="7942" max="7942" width="5" style="1" customWidth="1"/>
    <col min="7943" max="7943" width="6.42578125" style="1" customWidth="1"/>
    <col min="7944" max="7944" width="14.85546875" style="1" customWidth="1"/>
    <col min="7945" max="7945" width="5.42578125" style="1" customWidth="1"/>
    <col min="7946" max="8189" width="9.140625" style="1"/>
    <col min="8190" max="8190" width="0" style="1" hidden="1" customWidth="1"/>
    <col min="8191" max="8191" width="2.85546875" style="1" customWidth="1"/>
    <col min="8192" max="8192" width="32.42578125" style="1" customWidth="1"/>
    <col min="8193" max="8193" width="6.7109375" style="1" customWidth="1"/>
    <col min="8194" max="8194" width="15.140625" style="1" customWidth="1"/>
    <col min="8195" max="8195" width="5.7109375" style="1" customWidth="1"/>
    <col min="8196" max="8196" width="6.42578125" style="1" customWidth="1"/>
    <col min="8197" max="8197" width="14.5703125" style="1" customWidth="1"/>
    <col min="8198" max="8198" width="5" style="1" customWidth="1"/>
    <col min="8199" max="8199" width="6.42578125" style="1" customWidth="1"/>
    <col min="8200" max="8200" width="14.85546875" style="1" customWidth="1"/>
    <col min="8201" max="8201" width="5.42578125" style="1" customWidth="1"/>
    <col min="8202" max="8445" width="9.140625" style="1"/>
    <col min="8446" max="8446" width="0" style="1" hidden="1" customWidth="1"/>
    <col min="8447" max="8447" width="2.85546875" style="1" customWidth="1"/>
    <col min="8448" max="8448" width="32.42578125" style="1" customWidth="1"/>
    <col min="8449" max="8449" width="6.7109375" style="1" customWidth="1"/>
    <col min="8450" max="8450" width="15.140625" style="1" customWidth="1"/>
    <col min="8451" max="8451" width="5.7109375" style="1" customWidth="1"/>
    <col min="8452" max="8452" width="6.42578125" style="1" customWidth="1"/>
    <col min="8453" max="8453" width="14.5703125" style="1" customWidth="1"/>
    <col min="8454" max="8454" width="5" style="1" customWidth="1"/>
    <col min="8455" max="8455" width="6.42578125" style="1" customWidth="1"/>
    <col min="8456" max="8456" width="14.85546875" style="1" customWidth="1"/>
    <col min="8457" max="8457" width="5.42578125" style="1" customWidth="1"/>
    <col min="8458" max="8701" width="9.140625" style="1"/>
    <col min="8702" max="8702" width="0" style="1" hidden="1" customWidth="1"/>
    <col min="8703" max="8703" width="2.85546875" style="1" customWidth="1"/>
    <col min="8704" max="8704" width="32.42578125" style="1" customWidth="1"/>
    <col min="8705" max="8705" width="6.7109375" style="1" customWidth="1"/>
    <col min="8706" max="8706" width="15.140625" style="1" customWidth="1"/>
    <col min="8707" max="8707" width="5.7109375" style="1" customWidth="1"/>
    <col min="8708" max="8708" width="6.42578125" style="1" customWidth="1"/>
    <col min="8709" max="8709" width="14.5703125" style="1" customWidth="1"/>
    <col min="8710" max="8710" width="5" style="1" customWidth="1"/>
    <col min="8711" max="8711" width="6.42578125" style="1" customWidth="1"/>
    <col min="8712" max="8712" width="14.85546875" style="1" customWidth="1"/>
    <col min="8713" max="8713" width="5.42578125" style="1" customWidth="1"/>
    <col min="8714" max="8957" width="9.140625" style="1"/>
    <col min="8958" max="8958" width="0" style="1" hidden="1" customWidth="1"/>
    <col min="8959" max="8959" width="2.85546875" style="1" customWidth="1"/>
    <col min="8960" max="8960" width="32.42578125" style="1" customWidth="1"/>
    <col min="8961" max="8961" width="6.7109375" style="1" customWidth="1"/>
    <col min="8962" max="8962" width="15.140625" style="1" customWidth="1"/>
    <col min="8963" max="8963" width="5.7109375" style="1" customWidth="1"/>
    <col min="8964" max="8964" width="6.42578125" style="1" customWidth="1"/>
    <col min="8965" max="8965" width="14.5703125" style="1" customWidth="1"/>
    <col min="8966" max="8966" width="5" style="1" customWidth="1"/>
    <col min="8967" max="8967" width="6.42578125" style="1" customWidth="1"/>
    <col min="8968" max="8968" width="14.85546875" style="1" customWidth="1"/>
    <col min="8969" max="8969" width="5.42578125" style="1" customWidth="1"/>
    <col min="8970" max="9213" width="9.140625" style="1"/>
    <col min="9214" max="9214" width="0" style="1" hidden="1" customWidth="1"/>
    <col min="9215" max="9215" width="2.85546875" style="1" customWidth="1"/>
    <col min="9216" max="9216" width="32.42578125" style="1" customWidth="1"/>
    <col min="9217" max="9217" width="6.7109375" style="1" customWidth="1"/>
    <col min="9218" max="9218" width="15.140625" style="1" customWidth="1"/>
    <col min="9219" max="9219" width="5.7109375" style="1" customWidth="1"/>
    <col min="9220" max="9220" width="6.42578125" style="1" customWidth="1"/>
    <col min="9221" max="9221" width="14.5703125" style="1" customWidth="1"/>
    <col min="9222" max="9222" width="5" style="1" customWidth="1"/>
    <col min="9223" max="9223" width="6.42578125" style="1" customWidth="1"/>
    <col min="9224" max="9224" width="14.85546875" style="1" customWidth="1"/>
    <col min="9225" max="9225" width="5.42578125" style="1" customWidth="1"/>
    <col min="9226" max="9469" width="9.140625" style="1"/>
    <col min="9470" max="9470" width="0" style="1" hidden="1" customWidth="1"/>
    <col min="9471" max="9471" width="2.85546875" style="1" customWidth="1"/>
    <col min="9472" max="9472" width="32.42578125" style="1" customWidth="1"/>
    <col min="9473" max="9473" width="6.7109375" style="1" customWidth="1"/>
    <col min="9474" max="9474" width="15.140625" style="1" customWidth="1"/>
    <col min="9475" max="9475" width="5.7109375" style="1" customWidth="1"/>
    <col min="9476" max="9476" width="6.42578125" style="1" customWidth="1"/>
    <col min="9477" max="9477" width="14.5703125" style="1" customWidth="1"/>
    <col min="9478" max="9478" width="5" style="1" customWidth="1"/>
    <col min="9479" max="9479" width="6.42578125" style="1" customWidth="1"/>
    <col min="9480" max="9480" width="14.85546875" style="1" customWidth="1"/>
    <col min="9481" max="9481" width="5.42578125" style="1" customWidth="1"/>
    <col min="9482" max="9725" width="9.140625" style="1"/>
    <col min="9726" max="9726" width="0" style="1" hidden="1" customWidth="1"/>
    <col min="9727" max="9727" width="2.85546875" style="1" customWidth="1"/>
    <col min="9728" max="9728" width="32.42578125" style="1" customWidth="1"/>
    <col min="9729" max="9729" width="6.7109375" style="1" customWidth="1"/>
    <col min="9730" max="9730" width="15.140625" style="1" customWidth="1"/>
    <col min="9731" max="9731" width="5.7109375" style="1" customWidth="1"/>
    <col min="9732" max="9732" width="6.42578125" style="1" customWidth="1"/>
    <col min="9733" max="9733" width="14.5703125" style="1" customWidth="1"/>
    <col min="9734" max="9734" width="5" style="1" customWidth="1"/>
    <col min="9735" max="9735" width="6.42578125" style="1" customWidth="1"/>
    <col min="9736" max="9736" width="14.85546875" style="1" customWidth="1"/>
    <col min="9737" max="9737" width="5.42578125" style="1" customWidth="1"/>
    <col min="9738" max="9981" width="9.140625" style="1"/>
    <col min="9982" max="9982" width="0" style="1" hidden="1" customWidth="1"/>
    <col min="9983" max="9983" width="2.85546875" style="1" customWidth="1"/>
    <col min="9984" max="9984" width="32.42578125" style="1" customWidth="1"/>
    <col min="9985" max="9985" width="6.7109375" style="1" customWidth="1"/>
    <col min="9986" max="9986" width="15.140625" style="1" customWidth="1"/>
    <col min="9987" max="9987" width="5.7109375" style="1" customWidth="1"/>
    <col min="9988" max="9988" width="6.42578125" style="1" customWidth="1"/>
    <col min="9989" max="9989" width="14.5703125" style="1" customWidth="1"/>
    <col min="9990" max="9990" width="5" style="1" customWidth="1"/>
    <col min="9991" max="9991" width="6.42578125" style="1" customWidth="1"/>
    <col min="9992" max="9992" width="14.85546875" style="1" customWidth="1"/>
    <col min="9993" max="9993" width="5.42578125" style="1" customWidth="1"/>
    <col min="9994" max="10237" width="9.140625" style="1"/>
    <col min="10238" max="10238" width="0" style="1" hidden="1" customWidth="1"/>
    <col min="10239" max="10239" width="2.85546875" style="1" customWidth="1"/>
    <col min="10240" max="10240" width="32.42578125" style="1" customWidth="1"/>
    <col min="10241" max="10241" width="6.7109375" style="1" customWidth="1"/>
    <col min="10242" max="10242" width="15.140625" style="1" customWidth="1"/>
    <col min="10243" max="10243" width="5.7109375" style="1" customWidth="1"/>
    <col min="10244" max="10244" width="6.42578125" style="1" customWidth="1"/>
    <col min="10245" max="10245" width="14.5703125" style="1" customWidth="1"/>
    <col min="10246" max="10246" width="5" style="1" customWidth="1"/>
    <col min="10247" max="10247" width="6.42578125" style="1" customWidth="1"/>
    <col min="10248" max="10248" width="14.85546875" style="1" customWidth="1"/>
    <col min="10249" max="10249" width="5.42578125" style="1" customWidth="1"/>
    <col min="10250" max="10493" width="9.140625" style="1"/>
    <col min="10494" max="10494" width="0" style="1" hidden="1" customWidth="1"/>
    <col min="10495" max="10495" width="2.85546875" style="1" customWidth="1"/>
    <col min="10496" max="10496" width="32.42578125" style="1" customWidth="1"/>
    <col min="10497" max="10497" width="6.7109375" style="1" customWidth="1"/>
    <col min="10498" max="10498" width="15.140625" style="1" customWidth="1"/>
    <col min="10499" max="10499" width="5.7109375" style="1" customWidth="1"/>
    <col min="10500" max="10500" width="6.42578125" style="1" customWidth="1"/>
    <col min="10501" max="10501" width="14.5703125" style="1" customWidth="1"/>
    <col min="10502" max="10502" width="5" style="1" customWidth="1"/>
    <col min="10503" max="10503" width="6.42578125" style="1" customWidth="1"/>
    <col min="10504" max="10504" width="14.85546875" style="1" customWidth="1"/>
    <col min="10505" max="10505" width="5.42578125" style="1" customWidth="1"/>
    <col min="10506" max="10749" width="9.140625" style="1"/>
    <col min="10750" max="10750" width="0" style="1" hidden="1" customWidth="1"/>
    <col min="10751" max="10751" width="2.85546875" style="1" customWidth="1"/>
    <col min="10752" max="10752" width="32.42578125" style="1" customWidth="1"/>
    <col min="10753" max="10753" width="6.7109375" style="1" customWidth="1"/>
    <col min="10754" max="10754" width="15.140625" style="1" customWidth="1"/>
    <col min="10755" max="10755" width="5.7109375" style="1" customWidth="1"/>
    <col min="10756" max="10756" width="6.42578125" style="1" customWidth="1"/>
    <col min="10757" max="10757" width="14.5703125" style="1" customWidth="1"/>
    <col min="10758" max="10758" width="5" style="1" customWidth="1"/>
    <col min="10759" max="10759" width="6.42578125" style="1" customWidth="1"/>
    <col min="10760" max="10760" width="14.85546875" style="1" customWidth="1"/>
    <col min="10761" max="10761" width="5.42578125" style="1" customWidth="1"/>
    <col min="10762" max="11005" width="9.140625" style="1"/>
    <col min="11006" max="11006" width="0" style="1" hidden="1" customWidth="1"/>
    <col min="11007" max="11007" width="2.85546875" style="1" customWidth="1"/>
    <col min="11008" max="11008" width="32.42578125" style="1" customWidth="1"/>
    <col min="11009" max="11009" width="6.7109375" style="1" customWidth="1"/>
    <col min="11010" max="11010" width="15.140625" style="1" customWidth="1"/>
    <col min="11011" max="11011" width="5.7109375" style="1" customWidth="1"/>
    <col min="11012" max="11012" width="6.42578125" style="1" customWidth="1"/>
    <col min="11013" max="11013" width="14.5703125" style="1" customWidth="1"/>
    <col min="11014" max="11014" width="5" style="1" customWidth="1"/>
    <col min="11015" max="11015" width="6.42578125" style="1" customWidth="1"/>
    <col min="11016" max="11016" width="14.85546875" style="1" customWidth="1"/>
    <col min="11017" max="11017" width="5.42578125" style="1" customWidth="1"/>
    <col min="11018" max="11261" width="9.140625" style="1"/>
    <col min="11262" max="11262" width="0" style="1" hidden="1" customWidth="1"/>
    <col min="11263" max="11263" width="2.85546875" style="1" customWidth="1"/>
    <col min="11264" max="11264" width="32.42578125" style="1" customWidth="1"/>
    <col min="11265" max="11265" width="6.7109375" style="1" customWidth="1"/>
    <col min="11266" max="11266" width="15.140625" style="1" customWidth="1"/>
    <col min="11267" max="11267" width="5.7109375" style="1" customWidth="1"/>
    <col min="11268" max="11268" width="6.42578125" style="1" customWidth="1"/>
    <col min="11269" max="11269" width="14.5703125" style="1" customWidth="1"/>
    <col min="11270" max="11270" width="5" style="1" customWidth="1"/>
    <col min="11271" max="11271" width="6.42578125" style="1" customWidth="1"/>
    <col min="11272" max="11272" width="14.85546875" style="1" customWidth="1"/>
    <col min="11273" max="11273" width="5.42578125" style="1" customWidth="1"/>
    <col min="11274" max="11517" width="9.140625" style="1"/>
    <col min="11518" max="11518" width="0" style="1" hidden="1" customWidth="1"/>
    <col min="11519" max="11519" width="2.85546875" style="1" customWidth="1"/>
    <col min="11520" max="11520" width="32.42578125" style="1" customWidth="1"/>
    <col min="11521" max="11521" width="6.7109375" style="1" customWidth="1"/>
    <col min="11522" max="11522" width="15.140625" style="1" customWidth="1"/>
    <col min="11523" max="11523" width="5.7109375" style="1" customWidth="1"/>
    <col min="11524" max="11524" width="6.42578125" style="1" customWidth="1"/>
    <col min="11525" max="11525" width="14.5703125" style="1" customWidth="1"/>
    <col min="11526" max="11526" width="5" style="1" customWidth="1"/>
    <col min="11527" max="11527" width="6.42578125" style="1" customWidth="1"/>
    <col min="11528" max="11528" width="14.85546875" style="1" customWidth="1"/>
    <col min="11529" max="11529" width="5.42578125" style="1" customWidth="1"/>
    <col min="11530" max="11773" width="9.140625" style="1"/>
    <col min="11774" max="11774" width="0" style="1" hidden="1" customWidth="1"/>
    <col min="11775" max="11775" width="2.85546875" style="1" customWidth="1"/>
    <col min="11776" max="11776" width="32.42578125" style="1" customWidth="1"/>
    <col min="11777" max="11777" width="6.7109375" style="1" customWidth="1"/>
    <col min="11778" max="11778" width="15.140625" style="1" customWidth="1"/>
    <col min="11779" max="11779" width="5.7109375" style="1" customWidth="1"/>
    <col min="11780" max="11780" width="6.42578125" style="1" customWidth="1"/>
    <col min="11781" max="11781" width="14.5703125" style="1" customWidth="1"/>
    <col min="11782" max="11782" width="5" style="1" customWidth="1"/>
    <col min="11783" max="11783" width="6.42578125" style="1" customWidth="1"/>
    <col min="11784" max="11784" width="14.85546875" style="1" customWidth="1"/>
    <col min="11785" max="11785" width="5.42578125" style="1" customWidth="1"/>
    <col min="11786" max="12029" width="9.140625" style="1"/>
    <col min="12030" max="12030" width="0" style="1" hidden="1" customWidth="1"/>
    <col min="12031" max="12031" width="2.85546875" style="1" customWidth="1"/>
    <col min="12032" max="12032" width="32.42578125" style="1" customWidth="1"/>
    <col min="12033" max="12033" width="6.7109375" style="1" customWidth="1"/>
    <col min="12034" max="12034" width="15.140625" style="1" customWidth="1"/>
    <col min="12035" max="12035" width="5.7109375" style="1" customWidth="1"/>
    <col min="12036" max="12036" width="6.42578125" style="1" customWidth="1"/>
    <col min="12037" max="12037" width="14.5703125" style="1" customWidth="1"/>
    <col min="12038" max="12038" width="5" style="1" customWidth="1"/>
    <col min="12039" max="12039" width="6.42578125" style="1" customWidth="1"/>
    <col min="12040" max="12040" width="14.85546875" style="1" customWidth="1"/>
    <col min="12041" max="12041" width="5.42578125" style="1" customWidth="1"/>
    <col min="12042" max="12285" width="9.140625" style="1"/>
    <col min="12286" max="12286" width="0" style="1" hidden="1" customWidth="1"/>
    <col min="12287" max="12287" width="2.85546875" style="1" customWidth="1"/>
    <col min="12288" max="12288" width="32.42578125" style="1" customWidth="1"/>
    <col min="12289" max="12289" width="6.7109375" style="1" customWidth="1"/>
    <col min="12290" max="12290" width="15.140625" style="1" customWidth="1"/>
    <col min="12291" max="12291" width="5.7109375" style="1" customWidth="1"/>
    <col min="12292" max="12292" width="6.42578125" style="1" customWidth="1"/>
    <col min="12293" max="12293" width="14.5703125" style="1" customWidth="1"/>
    <col min="12294" max="12294" width="5" style="1" customWidth="1"/>
    <col min="12295" max="12295" width="6.42578125" style="1" customWidth="1"/>
    <col min="12296" max="12296" width="14.85546875" style="1" customWidth="1"/>
    <col min="12297" max="12297" width="5.42578125" style="1" customWidth="1"/>
    <col min="12298" max="12541" width="9.140625" style="1"/>
    <col min="12542" max="12542" width="0" style="1" hidden="1" customWidth="1"/>
    <col min="12543" max="12543" width="2.85546875" style="1" customWidth="1"/>
    <col min="12544" max="12544" width="32.42578125" style="1" customWidth="1"/>
    <col min="12545" max="12545" width="6.7109375" style="1" customWidth="1"/>
    <col min="12546" max="12546" width="15.140625" style="1" customWidth="1"/>
    <col min="12547" max="12547" width="5.7109375" style="1" customWidth="1"/>
    <col min="12548" max="12548" width="6.42578125" style="1" customWidth="1"/>
    <col min="12549" max="12549" width="14.5703125" style="1" customWidth="1"/>
    <col min="12550" max="12550" width="5" style="1" customWidth="1"/>
    <col min="12551" max="12551" width="6.42578125" style="1" customWidth="1"/>
    <col min="12552" max="12552" width="14.85546875" style="1" customWidth="1"/>
    <col min="12553" max="12553" width="5.42578125" style="1" customWidth="1"/>
    <col min="12554" max="12797" width="9.140625" style="1"/>
    <col min="12798" max="12798" width="0" style="1" hidden="1" customWidth="1"/>
    <col min="12799" max="12799" width="2.85546875" style="1" customWidth="1"/>
    <col min="12800" max="12800" width="32.42578125" style="1" customWidth="1"/>
    <col min="12801" max="12801" width="6.7109375" style="1" customWidth="1"/>
    <col min="12802" max="12802" width="15.140625" style="1" customWidth="1"/>
    <col min="12803" max="12803" width="5.7109375" style="1" customWidth="1"/>
    <col min="12804" max="12804" width="6.42578125" style="1" customWidth="1"/>
    <col min="12805" max="12805" width="14.5703125" style="1" customWidth="1"/>
    <col min="12806" max="12806" width="5" style="1" customWidth="1"/>
    <col min="12807" max="12807" width="6.42578125" style="1" customWidth="1"/>
    <col min="12808" max="12808" width="14.85546875" style="1" customWidth="1"/>
    <col min="12809" max="12809" width="5.42578125" style="1" customWidth="1"/>
    <col min="12810" max="13053" width="9.140625" style="1"/>
    <col min="13054" max="13054" width="0" style="1" hidden="1" customWidth="1"/>
    <col min="13055" max="13055" width="2.85546875" style="1" customWidth="1"/>
    <col min="13056" max="13056" width="32.42578125" style="1" customWidth="1"/>
    <col min="13057" max="13057" width="6.7109375" style="1" customWidth="1"/>
    <col min="13058" max="13058" width="15.140625" style="1" customWidth="1"/>
    <col min="13059" max="13059" width="5.7109375" style="1" customWidth="1"/>
    <col min="13060" max="13060" width="6.42578125" style="1" customWidth="1"/>
    <col min="13061" max="13061" width="14.5703125" style="1" customWidth="1"/>
    <col min="13062" max="13062" width="5" style="1" customWidth="1"/>
    <col min="13063" max="13063" width="6.42578125" style="1" customWidth="1"/>
    <col min="13064" max="13064" width="14.85546875" style="1" customWidth="1"/>
    <col min="13065" max="13065" width="5.42578125" style="1" customWidth="1"/>
    <col min="13066" max="13309" width="9.140625" style="1"/>
    <col min="13310" max="13310" width="0" style="1" hidden="1" customWidth="1"/>
    <col min="13311" max="13311" width="2.85546875" style="1" customWidth="1"/>
    <col min="13312" max="13312" width="32.42578125" style="1" customWidth="1"/>
    <col min="13313" max="13313" width="6.7109375" style="1" customWidth="1"/>
    <col min="13314" max="13314" width="15.140625" style="1" customWidth="1"/>
    <col min="13315" max="13315" width="5.7109375" style="1" customWidth="1"/>
    <col min="13316" max="13316" width="6.42578125" style="1" customWidth="1"/>
    <col min="13317" max="13317" width="14.5703125" style="1" customWidth="1"/>
    <col min="13318" max="13318" width="5" style="1" customWidth="1"/>
    <col min="13319" max="13319" width="6.42578125" style="1" customWidth="1"/>
    <col min="13320" max="13320" width="14.85546875" style="1" customWidth="1"/>
    <col min="13321" max="13321" width="5.42578125" style="1" customWidth="1"/>
    <col min="13322" max="13565" width="9.140625" style="1"/>
    <col min="13566" max="13566" width="0" style="1" hidden="1" customWidth="1"/>
    <col min="13567" max="13567" width="2.85546875" style="1" customWidth="1"/>
    <col min="13568" max="13568" width="32.42578125" style="1" customWidth="1"/>
    <col min="13569" max="13569" width="6.7109375" style="1" customWidth="1"/>
    <col min="13570" max="13570" width="15.140625" style="1" customWidth="1"/>
    <col min="13571" max="13571" width="5.7109375" style="1" customWidth="1"/>
    <col min="13572" max="13572" width="6.42578125" style="1" customWidth="1"/>
    <col min="13573" max="13573" width="14.5703125" style="1" customWidth="1"/>
    <col min="13574" max="13574" width="5" style="1" customWidth="1"/>
    <col min="13575" max="13575" width="6.42578125" style="1" customWidth="1"/>
    <col min="13576" max="13576" width="14.85546875" style="1" customWidth="1"/>
    <col min="13577" max="13577" width="5.42578125" style="1" customWidth="1"/>
    <col min="13578" max="13821" width="9.140625" style="1"/>
    <col min="13822" max="13822" width="0" style="1" hidden="1" customWidth="1"/>
    <col min="13823" max="13823" width="2.85546875" style="1" customWidth="1"/>
    <col min="13824" max="13824" width="32.42578125" style="1" customWidth="1"/>
    <col min="13825" max="13825" width="6.7109375" style="1" customWidth="1"/>
    <col min="13826" max="13826" width="15.140625" style="1" customWidth="1"/>
    <col min="13827" max="13827" width="5.7109375" style="1" customWidth="1"/>
    <col min="13828" max="13828" width="6.42578125" style="1" customWidth="1"/>
    <col min="13829" max="13829" width="14.5703125" style="1" customWidth="1"/>
    <col min="13830" max="13830" width="5" style="1" customWidth="1"/>
    <col min="13831" max="13831" width="6.42578125" style="1" customWidth="1"/>
    <col min="13832" max="13832" width="14.85546875" style="1" customWidth="1"/>
    <col min="13833" max="13833" width="5.42578125" style="1" customWidth="1"/>
    <col min="13834" max="14077" width="9.140625" style="1"/>
    <col min="14078" max="14078" width="0" style="1" hidden="1" customWidth="1"/>
    <col min="14079" max="14079" width="2.85546875" style="1" customWidth="1"/>
    <col min="14080" max="14080" width="32.42578125" style="1" customWidth="1"/>
    <col min="14081" max="14081" width="6.7109375" style="1" customWidth="1"/>
    <col min="14082" max="14082" width="15.140625" style="1" customWidth="1"/>
    <col min="14083" max="14083" width="5.7109375" style="1" customWidth="1"/>
    <col min="14084" max="14084" width="6.42578125" style="1" customWidth="1"/>
    <col min="14085" max="14085" width="14.5703125" style="1" customWidth="1"/>
    <col min="14086" max="14086" width="5" style="1" customWidth="1"/>
    <col min="14087" max="14087" width="6.42578125" style="1" customWidth="1"/>
    <col min="14088" max="14088" width="14.85546875" style="1" customWidth="1"/>
    <col min="14089" max="14089" width="5.42578125" style="1" customWidth="1"/>
    <col min="14090" max="14333" width="9.140625" style="1"/>
    <col min="14334" max="14334" width="0" style="1" hidden="1" customWidth="1"/>
    <col min="14335" max="14335" width="2.85546875" style="1" customWidth="1"/>
    <col min="14336" max="14336" width="32.42578125" style="1" customWidth="1"/>
    <col min="14337" max="14337" width="6.7109375" style="1" customWidth="1"/>
    <col min="14338" max="14338" width="15.140625" style="1" customWidth="1"/>
    <col min="14339" max="14339" width="5.7109375" style="1" customWidth="1"/>
    <col min="14340" max="14340" width="6.42578125" style="1" customWidth="1"/>
    <col min="14341" max="14341" width="14.5703125" style="1" customWidth="1"/>
    <col min="14342" max="14342" width="5" style="1" customWidth="1"/>
    <col min="14343" max="14343" width="6.42578125" style="1" customWidth="1"/>
    <col min="14344" max="14344" width="14.85546875" style="1" customWidth="1"/>
    <col min="14345" max="14345" width="5.42578125" style="1" customWidth="1"/>
    <col min="14346" max="14589" width="9.140625" style="1"/>
    <col min="14590" max="14590" width="0" style="1" hidden="1" customWidth="1"/>
    <col min="14591" max="14591" width="2.85546875" style="1" customWidth="1"/>
    <col min="14592" max="14592" width="32.42578125" style="1" customWidth="1"/>
    <col min="14593" max="14593" width="6.7109375" style="1" customWidth="1"/>
    <col min="14594" max="14594" width="15.140625" style="1" customWidth="1"/>
    <col min="14595" max="14595" width="5.7109375" style="1" customWidth="1"/>
    <col min="14596" max="14596" width="6.42578125" style="1" customWidth="1"/>
    <col min="14597" max="14597" width="14.5703125" style="1" customWidth="1"/>
    <col min="14598" max="14598" width="5" style="1" customWidth="1"/>
    <col min="14599" max="14599" width="6.42578125" style="1" customWidth="1"/>
    <col min="14600" max="14600" width="14.85546875" style="1" customWidth="1"/>
    <col min="14601" max="14601" width="5.42578125" style="1" customWidth="1"/>
    <col min="14602" max="14845" width="9.140625" style="1"/>
    <col min="14846" max="14846" width="0" style="1" hidden="1" customWidth="1"/>
    <col min="14847" max="14847" width="2.85546875" style="1" customWidth="1"/>
    <col min="14848" max="14848" width="32.42578125" style="1" customWidth="1"/>
    <col min="14849" max="14849" width="6.7109375" style="1" customWidth="1"/>
    <col min="14850" max="14850" width="15.140625" style="1" customWidth="1"/>
    <col min="14851" max="14851" width="5.7109375" style="1" customWidth="1"/>
    <col min="14852" max="14852" width="6.42578125" style="1" customWidth="1"/>
    <col min="14853" max="14853" width="14.5703125" style="1" customWidth="1"/>
    <col min="14854" max="14854" width="5" style="1" customWidth="1"/>
    <col min="14855" max="14855" width="6.42578125" style="1" customWidth="1"/>
    <col min="14856" max="14856" width="14.85546875" style="1" customWidth="1"/>
    <col min="14857" max="14857" width="5.42578125" style="1" customWidth="1"/>
    <col min="14858" max="15101" width="9.140625" style="1"/>
    <col min="15102" max="15102" width="0" style="1" hidden="1" customWidth="1"/>
    <col min="15103" max="15103" width="2.85546875" style="1" customWidth="1"/>
    <col min="15104" max="15104" width="32.42578125" style="1" customWidth="1"/>
    <col min="15105" max="15105" width="6.7109375" style="1" customWidth="1"/>
    <col min="15106" max="15106" width="15.140625" style="1" customWidth="1"/>
    <col min="15107" max="15107" width="5.7109375" style="1" customWidth="1"/>
    <col min="15108" max="15108" width="6.42578125" style="1" customWidth="1"/>
    <col min="15109" max="15109" width="14.5703125" style="1" customWidth="1"/>
    <col min="15110" max="15110" width="5" style="1" customWidth="1"/>
    <col min="15111" max="15111" width="6.42578125" style="1" customWidth="1"/>
    <col min="15112" max="15112" width="14.85546875" style="1" customWidth="1"/>
    <col min="15113" max="15113" width="5.42578125" style="1" customWidth="1"/>
    <col min="15114" max="15357" width="9.140625" style="1"/>
    <col min="15358" max="15358" width="0" style="1" hidden="1" customWidth="1"/>
    <col min="15359" max="15359" width="2.85546875" style="1" customWidth="1"/>
    <col min="15360" max="15360" width="32.42578125" style="1" customWidth="1"/>
    <col min="15361" max="15361" width="6.7109375" style="1" customWidth="1"/>
    <col min="15362" max="15362" width="15.140625" style="1" customWidth="1"/>
    <col min="15363" max="15363" width="5.7109375" style="1" customWidth="1"/>
    <col min="15364" max="15364" width="6.42578125" style="1" customWidth="1"/>
    <col min="15365" max="15365" width="14.5703125" style="1" customWidth="1"/>
    <col min="15366" max="15366" width="5" style="1" customWidth="1"/>
    <col min="15367" max="15367" width="6.42578125" style="1" customWidth="1"/>
    <col min="15368" max="15368" width="14.85546875" style="1" customWidth="1"/>
    <col min="15369" max="15369" width="5.42578125" style="1" customWidth="1"/>
    <col min="15370" max="15613" width="9.140625" style="1"/>
    <col min="15614" max="15614" width="0" style="1" hidden="1" customWidth="1"/>
    <col min="15615" max="15615" width="2.85546875" style="1" customWidth="1"/>
    <col min="15616" max="15616" width="32.42578125" style="1" customWidth="1"/>
    <col min="15617" max="15617" width="6.7109375" style="1" customWidth="1"/>
    <col min="15618" max="15618" width="15.140625" style="1" customWidth="1"/>
    <col min="15619" max="15619" width="5.7109375" style="1" customWidth="1"/>
    <col min="15620" max="15620" width="6.42578125" style="1" customWidth="1"/>
    <col min="15621" max="15621" width="14.5703125" style="1" customWidth="1"/>
    <col min="15622" max="15622" width="5" style="1" customWidth="1"/>
    <col min="15623" max="15623" width="6.42578125" style="1" customWidth="1"/>
    <col min="15624" max="15624" width="14.85546875" style="1" customWidth="1"/>
    <col min="15625" max="15625" width="5.42578125" style="1" customWidth="1"/>
    <col min="15626" max="15869" width="9.140625" style="1"/>
    <col min="15870" max="15870" width="0" style="1" hidden="1" customWidth="1"/>
    <col min="15871" max="15871" width="2.85546875" style="1" customWidth="1"/>
    <col min="15872" max="15872" width="32.42578125" style="1" customWidth="1"/>
    <col min="15873" max="15873" width="6.7109375" style="1" customWidth="1"/>
    <col min="15874" max="15874" width="15.140625" style="1" customWidth="1"/>
    <col min="15875" max="15875" width="5.7109375" style="1" customWidth="1"/>
    <col min="15876" max="15876" width="6.42578125" style="1" customWidth="1"/>
    <col min="15877" max="15877" width="14.5703125" style="1" customWidth="1"/>
    <col min="15878" max="15878" width="5" style="1" customWidth="1"/>
    <col min="15879" max="15879" width="6.42578125" style="1" customWidth="1"/>
    <col min="15880" max="15880" width="14.85546875" style="1" customWidth="1"/>
    <col min="15881" max="15881" width="5.42578125" style="1" customWidth="1"/>
    <col min="15882" max="16125" width="9.140625" style="1"/>
    <col min="16126" max="16126" width="0" style="1" hidden="1" customWidth="1"/>
    <col min="16127" max="16127" width="2.85546875" style="1" customWidth="1"/>
    <col min="16128" max="16128" width="32.42578125" style="1" customWidth="1"/>
    <col min="16129" max="16129" width="6.7109375" style="1" customWidth="1"/>
    <col min="16130" max="16130" width="15.140625" style="1" customWidth="1"/>
    <col min="16131" max="16131" width="5.7109375" style="1" customWidth="1"/>
    <col min="16132" max="16132" width="6.42578125" style="1" customWidth="1"/>
    <col min="16133" max="16133" width="14.5703125" style="1" customWidth="1"/>
    <col min="16134" max="16134" width="5" style="1" customWidth="1"/>
    <col min="16135" max="16135" width="6.42578125" style="1" customWidth="1"/>
    <col min="16136" max="16136" width="14.85546875" style="1" customWidth="1"/>
    <col min="16137" max="16137" width="5.42578125" style="1" customWidth="1"/>
    <col min="16138" max="16384" width="9.140625" style="1"/>
  </cols>
  <sheetData>
    <row r="1" spans="2:27" s="500" customFormat="1"/>
    <row r="2" spans="2:27" s="500" customFormat="1">
      <c r="C2" s="500" t="s">
        <v>0</v>
      </c>
    </row>
    <row r="3" spans="2:27" s="500" customFormat="1">
      <c r="C3" s="600" t="s">
        <v>361</v>
      </c>
      <c r="D3" s="601"/>
      <c r="E3" s="601"/>
      <c r="F3" s="601"/>
      <c r="G3" s="601"/>
      <c r="H3" s="601"/>
      <c r="I3" s="601"/>
    </row>
    <row r="4" spans="2:27" ht="17.100000000000001" customHeight="1">
      <c r="B4" s="1"/>
      <c r="C4" s="551" t="s">
        <v>143</v>
      </c>
      <c r="D4" s="605" t="s">
        <v>1</v>
      </c>
      <c r="E4" s="606"/>
      <c r="F4" s="607"/>
      <c r="G4" s="605" t="s">
        <v>362</v>
      </c>
      <c r="H4" s="606"/>
      <c r="I4" s="607"/>
      <c r="J4" s="1"/>
      <c r="K4" s="1"/>
      <c r="L4" s="1"/>
      <c r="M4" s="1"/>
      <c r="N4" s="1"/>
      <c r="O4" s="1"/>
      <c r="P4" s="1"/>
      <c r="Q4" s="1"/>
      <c r="R4" s="1"/>
      <c r="S4" s="1"/>
      <c r="T4" s="1"/>
      <c r="U4" s="1"/>
      <c r="V4" s="1"/>
      <c r="W4" s="1"/>
      <c r="X4" s="1"/>
      <c r="Y4" s="1"/>
      <c r="Z4" s="1"/>
      <c r="AA4" s="1"/>
    </row>
    <row r="5" spans="2:27" ht="17.100000000000001" customHeight="1">
      <c r="B5" s="1"/>
      <c r="C5" s="550" t="s">
        <v>144</v>
      </c>
      <c r="D5" s="602">
        <v>42760</v>
      </c>
      <c r="E5" s="603"/>
      <c r="F5" s="604"/>
      <c r="G5" s="602">
        <v>43005</v>
      </c>
      <c r="H5" s="603"/>
      <c r="I5" s="604"/>
      <c r="J5" s="1"/>
      <c r="K5" s="1"/>
      <c r="L5" s="1"/>
      <c r="M5" s="1"/>
      <c r="N5" s="1"/>
      <c r="O5" s="1"/>
      <c r="P5" s="1"/>
      <c r="Q5" s="1"/>
      <c r="R5" s="1"/>
      <c r="S5" s="1"/>
      <c r="T5" s="1"/>
      <c r="U5" s="1"/>
      <c r="V5" s="1"/>
      <c r="W5" s="1"/>
      <c r="X5" s="1"/>
      <c r="Y5" s="1"/>
      <c r="Z5" s="1"/>
      <c r="AA5" s="1"/>
    </row>
    <row r="6" spans="2:27" ht="17.100000000000001" customHeight="1">
      <c r="B6" s="1"/>
      <c r="C6" s="550" t="s">
        <v>145</v>
      </c>
      <c r="D6" s="602">
        <v>46593</v>
      </c>
      <c r="E6" s="603"/>
      <c r="F6" s="604"/>
      <c r="G6" s="602">
        <v>45743</v>
      </c>
      <c r="H6" s="603"/>
      <c r="I6" s="604"/>
      <c r="J6" s="1"/>
      <c r="K6" s="1"/>
      <c r="L6" s="1"/>
      <c r="M6" s="1"/>
      <c r="N6" s="1"/>
      <c r="O6" s="1"/>
      <c r="P6" s="1"/>
      <c r="Q6" s="1"/>
      <c r="R6" s="1"/>
      <c r="S6" s="1"/>
      <c r="T6" s="1"/>
      <c r="U6" s="1"/>
      <c r="V6" s="1"/>
      <c r="W6" s="1"/>
      <c r="X6" s="1"/>
      <c r="Y6" s="1"/>
      <c r="Z6" s="1"/>
      <c r="AA6" s="1"/>
    </row>
    <row r="7" spans="2:27" ht="17.100000000000001" customHeight="1">
      <c r="B7" s="1"/>
      <c r="C7" s="550" t="s">
        <v>146</v>
      </c>
      <c r="D7" s="593" t="s">
        <v>2</v>
      </c>
      <c r="E7" s="594"/>
      <c r="F7" s="595"/>
      <c r="G7" s="593" t="s">
        <v>2</v>
      </c>
      <c r="H7" s="594"/>
      <c r="I7" s="595"/>
      <c r="J7" s="1"/>
      <c r="K7" s="1"/>
      <c r="L7" s="1"/>
      <c r="M7" s="1"/>
      <c r="N7" s="1"/>
      <c r="O7" s="1"/>
      <c r="P7" s="1"/>
      <c r="Q7" s="1"/>
      <c r="R7" s="1"/>
      <c r="S7" s="1"/>
      <c r="T7" s="1"/>
      <c r="U7" s="1"/>
      <c r="V7" s="1"/>
      <c r="W7" s="1"/>
      <c r="X7" s="1"/>
      <c r="Y7" s="1"/>
      <c r="Z7" s="1"/>
      <c r="AA7" s="1"/>
    </row>
    <row r="8" spans="2:27" ht="17.100000000000001" customHeight="1">
      <c r="B8" s="1"/>
      <c r="C8" s="550" t="s">
        <v>147</v>
      </c>
      <c r="D8" s="596">
        <v>1.95</v>
      </c>
      <c r="E8" s="597"/>
      <c r="F8" s="598"/>
      <c r="G8" s="596">
        <v>0.8</v>
      </c>
      <c r="H8" s="597"/>
      <c r="I8" s="598"/>
      <c r="J8" s="1"/>
      <c r="K8" s="1"/>
      <c r="L8" s="1"/>
      <c r="M8" s="1"/>
      <c r="N8" s="1"/>
      <c r="O8" s="1"/>
      <c r="P8" s="1"/>
      <c r="Q8" s="1"/>
      <c r="R8" s="1"/>
      <c r="S8" s="1"/>
      <c r="T8" s="1"/>
      <c r="U8" s="1"/>
      <c r="V8" s="1"/>
      <c r="W8" s="1"/>
      <c r="X8" s="1"/>
      <c r="Y8" s="1"/>
      <c r="Z8" s="1"/>
      <c r="AA8" s="1"/>
    </row>
    <row r="9" spans="2:27" ht="17.100000000000001" customHeight="1">
      <c r="B9" s="1"/>
      <c r="C9" s="549" t="s">
        <v>148</v>
      </c>
      <c r="D9" s="599" t="s">
        <v>363</v>
      </c>
      <c r="E9" s="599">
        <v>39209</v>
      </c>
      <c r="F9" s="599" t="s">
        <v>3</v>
      </c>
      <c r="G9" s="599" t="s">
        <v>364</v>
      </c>
      <c r="H9" s="599">
        <v>39209</v>
      </c>
      <c r="I9" s="599" t="s">
        <v>3</v>
      </c>
      <c r="J9" s="1"/>
      <c r="K9" s="1"/>
      <c r="L9" s="1"/>
      <c r="M9" s="1"/>
      <c r="N9" s="1"/>
      <c r="O9" s="1"/>
      <c r="P9" s="1"/>
      <c r="Q9" s="1"/>
      <c r="R9" s="1"/>
      <c r="S9" s="1"/>
      <c r="T9" s="1"/>
      <c r="U9" s="1"/>
      <c r="V9" s="1"/>
      <c r="W9" s="1"/>
      <c r="X9" s="1"/>
      <c r="Y9" s="1"/>
      <c r="Z9" s="1"/>
      <c r="AA9" s="1"/>
    </row>
    <row r="10" spans="2:27" ht="17.100000000000001" customHeight="1">
      <c r="B10" s="1"/>
      <c r="C10" s="548" t="s">
        <v>149</v>
      </c>
      <c r="D10" s="585">
        <v>42935</v>
      </c>
      <c r="E10" s="586">
        <v>39211</v>
      </c>
      <c r="F10" s="586"/>
      <c r="G10" s="585">
        <v>43005</v>
      </c>
      <c r="H10" s="586">
        <v>39211</v>
      </c>
      <c r="I10" s="586"/>
      <c r="J10" s="1"/>
      <c r="K10" s="1"/>
      <c r="L10" s="1"/>
      <c r="M10" s="1"/>
      <c r="N10" s="1"/>
      <c r="O10" s="1"/>
      <c r="P10" s="1"/>
      <c r="Q10" s="1"/>
      <c r="R10" s="1"/>
      <c r="S10" s="1"/>
      <c r="T10" s="1"/>
      <c r="U10" s="1"/>
      <c r="V10" s="1"/>
      <c r="W10" s="1"/>
      <c r="X10" s="1"/>
      <c r="Y10" s="1"/>
      <c r="Z10" s="1"/>
      <c r="AA10" s="1"/>
    </row>
    <row r="11" spans="2:27" ht="17.100000000000001" customHeight="1">
      <c r="B11" s="1"/>
      <c r="C11" s="547" t="s">
        <v>150</v>
      </c>
      <c r="D11" s="587"/>
      <c r="E11" s="588"/>
      <c r="F11" s="589"/>
      <c r="G11" s="587"/>
      <c r="H11" s="588"/>
      <c r="I11" s="589"/>
      <c r="J11" s="1"/>
      <c r="K11" s="1"/>
      <c r="L11" s="1"/>
      <c r="M11" s="1"/>
      <c r="N11" s="1"/>
      <c r="O11" s="1"/>
      <c r="P11" s="1"/>
      <c r="Q11" s="1"/>
      <c r="R11" s="1"/>
      <c r="S11" s="1"/>
      <c r="T11" s="1"/>
      <c r="U11" s="1"/>
      <c r="V11" s="1"/>
      <c r="W11" s="1"/>
      <c r="X11" s="1"/>
      <c r="Y11" s="1"/>
      <c r="Z11" s="1"/>
      <c r="AA11" s="1"/>
    </row>
    <row r="12" spans="2:27" ht="17.100000000000001" customHeight="1">
      <c r="B12" s="1"/>
      <c r="C12" s="546" t="s">
        <v>151</v>
      </c>
      <c r="D12" s="545"/>
      <c r="E12" s="544">
        <v>100000000</v>
      </c>
      <c r="F12" s="543"/>
      <c r="G12" s="545"/>
      <c r="H12" s="544">
        <v>85000000</v>
      </c>
      <c r="I12" s="543"/>
      <c r="J12" s="1"/>
      <c r="K12" s="1"/>
      <c r="L12" s="1"/>
      <c r="M12" s="1"/>
      <c r="N12" s="1"/>
      <c r="O12" s="1"/>
      <c r="P12" s="1"/>
      <c r="Q12" s="1"/>
      <c r="R12" s="1"/>
      <c r="S12" s="1"/>
      <c r="T12" s="1"/>
      <c r="U12" s="1"/>
      <c r="V12" s="1"/>
      <c r="W12" s="1"/>
      <c r="X12" s="1"/>
      <c r="Y12" s="1"/>
      <c r="Z12" s="1"/>
      <c r="AA12" s="1"/>
    </row>
    <row r="13" spans="2:27" ht="17.100000000000001" customHeight="1">
      <c r="B13" s="1"/>
      <c r="C13" s="522" t="s">
        <v>152</v>
      </c>
      <c r="D13" s="590"/>
      <c r="E13" s="591"/>
      <c r="F13" s="592"/>
      <c r="G13" s="590"/>
      <c r="H13" s="591"/>
      <c r="I13" s="592"/>
      <c r="J13" s="1"/>
      <c r="K13" s="1"/>
      <c r="L13" s="1"/>
      <c r="M13" s="1"/>
      <c r="N13" s="1"/>
      <c r="O13" s="1"/>
      <c r="P13" s="1"/>
      <c r="Q13" s="1"/>
      <c r="R13" s="1"/>
      <c r="S13" s="1"/>
      <c r="T13" s="1"/>
      <c r="U13" s="1"/>
      <c r="V13" s="1"/>
      <c r="W13" s="1"/>
      <c r="X13" s="1"/>
      <c r="Y13" s="1"/>
      <c r="Z13" s="1"/>
      <c r="AA13" s="1"/>
    </row>
    <row r="14" spans="2:27" ht="17.100000000000001" customHeight="1">
      <c r="B14" s="1"/>
      <c r="C14" s="539" t="s">
        <v>153</v>
      </c>
      <c r="D14" s="578">
        <v>201750000</v>
      </c>
      <c r="E14" s="579"/>
      <c r="F14" s="580"/>
      <c r="G14" s="578">
        <v>286400000</v>
      </c>
      <c r="H14" s="579"/>
      <c r="I14" s="580"/>
      <c r="J14" s="1"/>
      <c r="K14" s="1"/>
      <c r="L14" s="1"/>
      <c r="M14" s="1"/>
      <c r="N14" s="1"/>
      <c r="O14" s="1"/>
      <c r="P14" s="1"/>
      <c r="Q14" s="1"/>
      <c r="R14" s="1"/>
      <c r="S14" s="1"/>
      <c r="T14" s="1"/>
      <c r="U14" s="1"/>
      <c r="V14" s="1"/>
      <c r="W14" s="1"/>
      <c r="X14" s="1"/>
      <c r="Y14" s="1"/>
      <c r="Z14" s="1"/>
      <c r="AA14" s="1"/>
    </row>
    <row r="15" spans="2:27" ht="17.100000000000001" hidden="1" customHeight="1">
      <c r="B15" s="1"/>
      <c r="C15" s="539" t="s">
        <v>4</v>
      </c>
      <c r="D15" s="578">
        <v>107350000</v>
      </c>
      <c r="E15" s="579"/>
      <c r="F15" s="580"/>
      <c r="G15" s="578">
        <v>94000000</v>
      </c>
      <c r="H15" s="579"/>
      <c r="I15" s="580"/>
      <c r="J15" s="1"/>
      <c r="K15" s="1"/>
      <c r="L15" s="1"/>
      <c r="M15" s="1"/>
      <c r="N15" s="1"/>
      <c r="O15" s="1"/>
      <c r="P15" s="1"/>
      <c r="Q15" s="1"/>
      <c r="R15" s="1"/>
      <c r="S15" s="1"/>
      <c r="T15" s="1"/>
      <c r="U15" s="1"/>
      <c r="V15" s="1"/>
      <c r="W15" s="1"/>
      <c r="X15" s="1"/>
      <c r="Y15" s="1"/>
      <c r="Z15" s="1"/>
      <c r="AA15" s="1"/>
    </row>
    <row r="16" spans="2:27" ht="17.100000000000001" customHeight="1">
      <c r="B16" s="1"/>
      <c r="C16" s="539" t="s">
        <v>154</v>
      </c>
      <c r="D16" s="578">
        <v>112750000</v>
      </c>
      <c r="E16" s="579"/>
      <c r="F16" s="580"/>
      <c r="G16" s="578">
        <v>231500000</v>
      </c>
      <c r="H16" s="579"/>
      <c r="I16" s="580"/>
      <c r="J16" s="1"/>
      <c r="K16" s="1"/>
      <c r="L16" s="1"/>
      <c r="M16" s="1"/>
      <c r="N16" s="1"/>
      <c r="O16" s="1"/>
      <c r="P16" s="1"/>
      <c r="Q16" s="1"/>
      <c r="R16" s="1"/>
      <c r="S16" s="1"/>
      <c r="T16" s="1"/>
      <c r="U16" s="1"/>
      <c r="V16" s="1"/>
      <c r="W16" s="1"/>
      <c r="X16" s="1"/>
      <c r="Y16" s="1"/>
      <c r="Z16" s="1"/>
      <c r="AA16" s="1"/>
    </row>
    <row r="17" spans="2:27" ht="17.100000000000001" customHeight="1">
      <c r="B17" s="1"/>
      <c r="C17" s="512" t="s">
        <v>155</v>
      </c>
      <c r="D17" s="538"/>
      <c r="E17" s="537">
        <f>+D14-D16</f>
        <v>89000000</v>
      </c>
      <c r="F17" s="536"/>
      <c r="G17" s="538"/>
      <c r="H17" s="537">
        <f>+G14-G16</f>
        <v>54900000</v>
      </c>
      <c r="I17" s="536"/>
      <c r="J17" s="1"/>
      <c r="K17" s="1"/>
      <c r="L17" s="1"/>
      <c r="M17" s="1"/>
      <c r="N17" s="1"/>
      <c r="O17" s="1"/>
      <c r="P17" s="1"/>
      <c r="Q17" s="1"/>
      <c r="R17" s="1"/>
      <c r="S17" s="1"/>
      <c r="T17" s="1"/>
      <c r="U17" s="1"/>
      <c r="V17" s="1"/>
      <c r="W17" s="1"/>
      <c r="X17" s="1"/>
      <c r="Y17" s="1"/>
      <c r="Z17" s="1"/>
      <c r="AA17" s="1"/>
    </row>
    <row r="18" spans="2:27" ht="17.100000000000001" customHeight="1">
      <c r="B18" s="1"/>
      <c r="C18" s="522" t="s">
        <v>156</v>
      </c>
      <c r="D18" s="542"/>
      <c r="E18" s="541"/>
      <c r="F18" s="540"/>
      <c r="G18" s="542"/>
      <c r="H18" s="541"/>
      <c r="I18" s="540"/>
      <c r="J18" s="1"/>
      <c r="K18" s="1"/>
      <c r="L18" s="1"/>
      <c r="M18" s="1"/>
      <c r="N18" s="1"/>
      <c r="O18" s="1"/>
      <c r="P18" s="1"/>
      <c r="Q18" s="1"/>
      <c r="R18" s="1"/>
      <c r="S18" s="1"/>
      <c r="T18" s="1"/>
      <c r="U18" s="1"/>
      <c r="V18" s="1"/>
      <c r="W18" s="1"/>
      <c r="X18" s="1"/>
      <c r="Y18" s="1"/>
      <c r="Z18" s="1"/>
      <c r="AA18" s="1"/>
    </row>
    <row r="19" spans="2:27" ht="17.100000000000001" customHeight="1">
      <c r="B19" s="1"/>
      <c r="C19" s="539" t="s">
        <v>157</v>
      </c>
      <c r="D19" s="578">
        <v>89500000</v>
      </c>
      <c r="E19" s="579"/>
      <c r="F19" s="580"/>
      <c r="G19" s="578">
        <v>85000000</v>
      </c>
      <c r="H19" s="579"/>
      <c r="I19" s="580"/>
      <c r="J19" s="1"/>
      <c r="K19" s="1"/>
      <c r="L19" s="1"/>
      <c r="M19" s="1"/>
      <c r="N19" s="1"/>
      <c r="O19" s="1"/>
      <c r="P19" s="1"/>
      <c r="Q19" s="1"/>
      <c r="R19" s="1"/>
      <c r="S19" s="1"/>
      <c r="T19" s="1"/>
      <c r="U19" s="1"/>
      <c r="V19" s="1"/>
      <c r="W19" s="1"/>
      <c r="X19" s="1"/>
      <c r="Y19" s="1"/>
      <c r="Z19" s="1"/>
      <c r="AA19" s="1"/>
    </row>
    <row r="20" spans="2:27" ht="17.100000000000001" customHeight="1">
      <c r="B20" s="1"/>
      <c r="C20" s="539" t="s">
        <v>154</v>
      </c>
      <c r="D20" s="578">
        <v>501200</v>
      </c>
      <c r="E20" s="579"/>
      <c r="F20" s="580"/>
      <c r="G20" s="578">
        <v>42500000</v>
      </c>
      <c r="H20" s="579"/>
      <c r="I20" s="580"/>
      <c r="J20" s="1"/>
      <c r="K20" s="1"/>
      <c r="L20" s="1"/>
      <c r="M20" s="1"/>
      <c r="N20" s="1"/>
      <c r="O20" s="1"/>
      <c r="P20" s="1"/>
      <c r="Q20" s="1"/>
      <c r="R20" s="1"/>
      <c r="S20" s="1"/>
      <c r="T20" s="1"/>
      <c r="U20" s="1"/>
      <c r="V20" s="1"/>
      <c r="W20" s="1"/>
      <c r="X20" s="1"/>
      <c r="Y20" s="1"/>
      <c r="Z20" s="1"/>
      <c r="AA20" s="1"/>
    </row>
    <row r="21" spans="2:27" ht="17.100000000000001" customHeight="1">
      <c r="B21" s="1"/>
      <c r="C21" s="512" t="s">
        <v>155</v>
      </c>
      <c r="D21" s="538"/>
      <c r="E21" s="537">
        <f>D19-D20</f>
        <v>88998800</v>
      </c>
      <c r="F21" s="536"/>
      <c r="G21" s="538"/>
      <c r="H21" s="537">
        <f>G19-G20</f>
        <v>42500000</v>
      </c>
      <c r="I21" s="536"/>
      <c r="J21" s="1"/>
      <c r="K21" s="1"/>
      <c r="L21" s="1"/>
      <c r="M21" s="1"/>
      <c r="N21" s="1"/>
      <c r="O21" s="1"/>
      <c r="P21" s="1"/>
      <c r="Q21" s="1"/>
      <c r="R21" s="1"/>
      <c r="S21" s="1"/>
      <c r="T21" s="1"/>
      <c r="U21" s="1"/>
      <c r="V21" s="1"/>
      <c r="W21" s="1"/>
      <c r="X21" s="1"/>
      <c r="Y21" s="1"/>
      <c r="Z21" s="1"/>
      <c r="AA21" s="1"/>
    </row>
    <row r="22" spans="2:27" ht="17.100000000000001" customHeight="1">
      <c r="B22" s="1"/>
      <c r="C22" s="535" t="s">
        <v>158</v>
      </c>
      <c r="D22" s="534"/>
      <c r="E22" s="533"/>
      <c r="F22" s="532"/>
      <c r="G22" s="534"/>
      <c r="H22" s="533"/>
      <c r="I22" s="532"/>
      <c r="J22" s="1"/>
      <c r="K22" s="1"/>
      <c r="L22" s="1"/>
      <c r="M22" s="1"/>
      <c r="N22" s="1"/>
      <c r="O22" s="1"/>
      <c r="P22" s="1"/>
      <c r="Q22" s="1"/>
      <c r="R22" s="1"/>
      <c r="S22" s="1"/>
      <c r="T22" s="1"/>
      <c r="U22" s="1"/>
      <c r="V22" s="1"/>
      <c r="W22" s="1"/>
      <c r="X22" s="1"/>
      <c r="Y22" s="1"/>
      <c r="Z22" s="1"/>
      <c r="AA22" s="1"/>
    </row>
    <row r="23" spans="2:27" ht="17.100000000000001" customHeight="1">
      <c r="B23" s="1"/>
      <c r="C23" s="531" t="s">
        <v>159</v>
      </c>
      <c r="D23" s="529" t="s">
        <v>160</v>
      </c>
      <c r="E23" s="528" t="s">
        <v>398</v>
      </c>
      <c r="F23" s="530" t="s">
        <v>397</v>
      </c>
      <c r="G23" s="529" t="s">
        <v>160</v>
      </c>
      <c r="H23" s="528" t="s">
        <v>396</v>
      </c>
      <c r="I23" s="527" t="s">
        <v>161</v>
      </c>
      <c r="J23" s="1"/>
      <c r="K23" s="1"/>
      <c r="L23" s="1"/>
      <c r="M23" s="1"/>
      <c r="N23" s="1"/>
      <c r="O23" s="1"/>
      <c r="P23" s="1"/>
      <c r="Q23" s="1"/>
      <c r="R23" s="1"/>
      <c r="S23" s="1"/>
      <c r="T23" s="1"/>
      <c r="U23" s="1"/>
      <c r="V23" s="1"/>
      <c r="W23" s="1"/>
      <c r="X23" s="1"/>
      <c r="Y23" s="1"/>
      <c r="Z23" s="1"/>
      <c r="AA23" s="1"/>
    </row>
    <row r="24" spans="2:27" ht="17.100000000000001" customHeight="1">
      <c r="B24" s="1"/>
      <c r="C24" s="526" t="s">
        <v>395</v>
      </c>
      <c r="D24" s="525" t="s">
        <v>394</v>
      </c>
      <c r="E24" s="524"/>
      <c r="F24" s="523" t="s">
        <v>162</v>
      </c>
      <c r="G24" s="525" t="s">
        <v>163</v>
      </c>
      <c r="H24" s="524"/>
      <c r="I24" s="523" t="s">
        <v>162</v>
      </c>
      <c r="J24" s="1"/>
      <c r="K24" s="1"/>
      <c r="L24" s="1"/>
      <c r="M24" s="1"/>
      <c r="N24" s="1"/>
      <c r="O24" s="1"/>
      <c r="P24" s="1"/>
      <c r="Q24" s="1"/>
      <c r="R24" s="1"/>
      <c r="S24" s="1"/>
      <c r="T24" s="1"/>
      <c r="U24" s="1"/>
      <c r="V24" s="1"/>
      <c r="W24" s="1"/>
      <c r="X24" s="1"/>
      <c r="Y24" s="1"/>
      <c r="Z24" s="1"/>
      <c r="AA24" s="1"/>
    </row>
    <row r="25" spans="2:27" ht="17.100000000000001" customHeight="1">
      <c r="B25" s="1"/>
      <c r="C25" s="522" t="s">
        <v>164</v>
      </c>
      <c r="D25" s="521">
        <v>102.76</v>
      </c>
      <c r="E25" s="519"/>
      <c r="F25" s="518">
        <v>1.66</v>
      </c>
      <c r="G25" s="520">
        <v>100.36</v>
      </c>
      <c r="H25" s="519"/>
      <c r="I25" s="518">
        <v>0.75</v>
      </c>
      <c r="J25" s="1"/>
      <c r="K25" s="1"/>
      <c r="L25" s="1"/>
      <c r="M25" s="1"/>
      <c r="N25" s="1"/>
      <c r="O25" s="1"/>
      <c r="P25" s="1"/>
      <c r="Q25" s="1"/>
      <c r="R25" s="1"/>
      <c r="S25" s="1"/>
      <c r="T25" s="1"/>
      <c r="U25" s="1"/>
      <c r="V25" s="1"/>
      <c r="W25" s="1"/>
      <c r="X25" s="1"/>
      <c r="Y25" s="1"/>
      <c r="Z25" s="1"/>
      <c r="AA25" s="1"/>
    </row>
    <row r="26" spans="2:27" ht="17.100000000000001" customHeight="1">
      <c r="B26" s="1"/>
      <c r="C26" s="517" t="s">
        <v>165</v>
      </c>
      <c r="D26" s="516">
        <v>103.23</v>
      </c>
      <c r="E26" s="514"/>
      <c r="F26" s="513">
        <v>1.61</v>
      </c>
      <c r="G26" s="515">
        <v>101.68</v>
      </c>
      <c r="H26" s="514"/>
      <c r="I26" s="513">
        <v>0.56999999999999995</v>
      </c>
      <c r="J26" s="1"/>
      <c r="K26" s="1"/>
      <c r="L26" s="1"/>
      <c r="M26" s="1"/>
      <c r="N26" s="1"/>
      <c r="O26" s="1"/>
      <c r="P26" s="1"/>
      <c r="Q26" s="1"/>
      <c r="R26" s="1"/>
      <c r="S26" s="1"/>
      <c r="T26" s="1"/>
      <c r="U26" s="1"/>
      <c r="V26" s="1"/>
      <c r="W26" s="1"/>
      <c r="X26" s="1"/>
      <c r="Y26" s="1"/>
      <c r="Z26" s="1"/>
      <c r="AA26" s="1"/>
    </row>
    <row r="27" spans="2:27" ht="17.100000000000001" customHeight="1">
      <c r="B27" s="1"/>
      <c r="C27" s="512" t="s">
        <v>166</v>
      </c>
      <c r="D27" s="511">
        <v>103</v>
      </c>
      <c r="E27" s="509"/>
      <c r="F27" s="508">
        <v>1.63</v>
      </c>
      <c r="G27" s="510">
        <v>100.79</v>
      </c>
      <c r="H27" s="509"/>
      <c r="I27" s="508">
        <v>0.69</v>
      </c>
      <c r="J27" s="1"/>
      <c r="K27" s="1"/>
      <c r="L27" s="1"/>
      <c r="M27" s="1"/>
      <c r="N27" s="1"/>
      <c r="O27" s="1"/>
      <c r="P27" s="1"/>
      <c r="Q27" s="1"/>
      <c r="R27" s="1"/>
      <c r="S27" s="1"/>
      <c r="T27" s="1"/>
      <c r="U27" s="1"/>
      <c r="V27" s="1"/>
      <c r="W27" s="1"/>
      <c r="X27" s="1"/>
      <c r="Y27" s="1"/>
      <c r="Z27" s="1"/>
      <c r="AA27" s="1"/>
    </row>
    <row r="28" spans="2:27" s="500" customFormat="1" ht="17.100000000000001" customHeight="1">
      <c r="D28" s="506"/>
      <c r="E28" s="506"/>
      <c r="F28" s="506" t="s">
        <v>4</v>
      </c>
    </row>
    <row r="29" spans="2:27" s="500" customFormat="1" ht="15.75">
      <c r="D29" s="506"/>
      <c r="E29" s="507"/>
      <c r="F29" s="506"/>
    </row>
    <row r="30" spans="2:27" s="500" customFormat="1" ht="15.75">
      <c r="C30" s="505" t="s">
        <v>4</v>
      </c>
      <c r="D30" s="581"/>
      <c r="E30" s="581"/>
      <c r="F30" s="581"/>
    </row>
    <row r="31" spans="2:27" s="500" customFormat="1" ht="15.75">
      <c r="C31" s="505"/>
      <c r="D31" s="582"/>
      <c r="E31" s="582"/>
      <c r="F31" s="582"/>
    </row>
    <row r="32" spans="2:27" s="500" customFormat="1" ht="15.75">
      <c r="C32" s="505"/>
      <c r="D32" s="582"/>
      <c r="E32" s="582"/>
      <c r="F32" s="582"/>
    </row>
    <row r="33" spans="2:27" s="500" customFormat="1" ht="15.75">
      <c r="C33" s="505"/>
      <c r="D33" s="583"/>
      <c r="E33" s="583"/>
      <c r="F33" s="583"/>
    </row>
    <row r="34" spans="2:27" s="500" customFormat="1" ht="15.75">
      <c r="C34" s="505"/>
      <c r="D34" s="584"/>
      <c r="E34" s="584"/>
      <c r="F34" s="584"/>
    </row>
    <row r="35" spans="2:27" s="500" customFormat="1" ht="15.75">
      <c r="C35" s="505"/>
      <c r="D35" s="582"/>
      <c r="E35" s="582"/>
      <c r="F35" s="582"/>
    </row>
    <row r="36" spans="2:27" s="500" customFormat="1" ht="15.75">
      <c r="C36" s="505"/>
      <c r="D36" s="582"/>
      <c r="E36" s="581"/>
      <c r="F36" s="581"/>
    </row>
    <row r="37" spans="2:27" s="500" customFormat="1" ht="15.75">
      <c r="C37" s="505"/>
      <c r="D37" s="581"/>
      <c r="E37" s="581"/>
      <c r="F37" s="581"/>
    </row>
    <row r="38" spans="2:27" s="500" customFormat="1" ht="15.75">
      <c r="C38" s="505"/>
      <c r="D38" s="503"/>
      <c r="E38" s="503"/>
      <c r="F38" s="503"/>
    </row>
    <row r="39" spans="2:27" s="500" customFormat="1" ht="15.75">
      <c r="C39" s="505"/>
      <c r="D39" s="503"/>
      <c r="E39" s="504"/>
      <c r="F39" s="503"/>
    </row>
    <row r="40" spans="2:27" s="500" customFormat="1" ht="15.75">
      <c r="C40" s="502"/>
      <c r="D40" s="581"/>
      <c r="E40" s="581"/>
      <c r="F40" s="581"/>
    </row>
    <row r="41" spans="2:27" s="500" customFormat="1">
      <c r="C41" s="501"/>
      <c r="D41" s="501"/>
      <c r="E41" s="501"/>
      <c r="F41" s="501"/>
    </row>
    <row r="42" spans="2:27">
      <c r="B42" s="1"/>
      <c r="J42" s="1"/>
      <c r="K42" s="1"/>
      <c r="L42" s="1"/>
      <c r="M42" s="1"/>
      <c r="N42" s="1"/>
      <c r="O42" s="1"/>
      <c r="P42" s="1"/>
      <c r="Q42" s="1"/>
      <c r="R42" s="1"/>
      <c r="S42" s="1"/>
      <c r="T42" s="1"/>
      <c r="U42" s="1"/>
      <c r="V42" s="1"/>
      <c r="W42" s="1"/>
      <c r="X42" s="1"/>
      <c r="Y42" s="1"/>
      <c r="Z42" s="1"/>
      <c r="AA42" s="1"/>
    </row>
    <row r="43" spans="2:27">
      <c r="B43" s="1"/>
      <c r="J43" s="1"/>
      <c r="K43" s="1"/>
      <c r="L43" s="1"/>
      <c r="M43" s="1"/>
      <c r="N43" s="1"/>
      <c r="O43" s="1"/>
      <c r="P43" s="1"/>
      <c r="Q43" s="1"/>
      <c r="R43" s="1"/>
      <c r="S43" s="1"/>
      <c r="T43" s="1"/>
      <c r="U43" s="1"/>
      <c r="V43" s="1"/>
      <c r="W43" s="1"/>
      <c r="X43" s="1"/>
      <c r="Y43" s="1"/>
      <c r="Z43" s="1"/>
      <c r="AA43" s="1"/>
    </row>
    <row r="44" spans="2:27">
      <c r="B44" s="1"/>
      <c r="J44" s="1"/>
      <c r="K44" s="1"/>
      <c r="L44" s="1"/>
      <c r="M44" s="1"/>
      <c r="N44" s="1"/>
      <c r="O44" s="1"/>
      <c r="P44" s="1"/>
      <c r="Q44" s="1"/>
      <c r="R44" s="1"/>
      <c r="S44" s="1"/>
      <c r="T44" s="1"/>
      <c r="U44" s="1"/>
      <c r="V44" s="1"/>
      <c r="W44" s="1"/>
      <c r="X44" s="1"/>
      <c r="Y44" s="1"/>
      <c r="Z44" s="1"/>
      <c r="AA44" s="1"/>
    </row>
    <row r="45" spans="2:27">
      <c r="B45" s="1"/>
      <c r="J45" s="1"/>
      <c r="K45" s="1"/>
      <c r="L45" s="1"/>
      <c r="M45" s="1"/>
      <c r="N45" s="1"/>
      <c r="O45" s="1"/>
      <c r="P45" s="1"/>
      <c r="Q45" s="1"/>
      <c r="R45" s="1"/>
      <c r="S45" s="1"/>
      <c r="T45" s="1"/>
      <c r="U45" s="1"/>
      <c r="V45" s="1"/>
      <c r="W45" s="1"/>
      <c r="X45" s="1"/>
      <c r="Y45" s="1"/>
      <c r="Z45" s="1"/>
      <c r="AA45" s="1"/>
    </row>
    <row r="46" spans="2:27">
      <c r="B46" s="1"/>
      <c r="J46" s="1"/>
      <c r="K46" s="1"/>
      <c r="L46" s="1"/>
      <c r="M46" s="1"/>
      <c r="N46" s="1"/>
      <c r="O46" s="1"/>
      <c r="P46" s="1"/>
      <c r="Q46" s="1"/>
      <c r="R46" s="1"/>
      <c r="S46" s="1"/>
      <c r="T46" s="1"/>
      <c r="U46" s="1"/>
      <c r="V46" s="1"/>
      <c r="W46" s="1"/>
      <c r="X46" s="1"/>
      <c r="Y46" s="1"/>
      <c r="Z46" s="1"/>
      <c r="AA46" s="1"/>
    </row>
    <row r="47" spans="2:27">
      <c r="B47" s="1"/>
      <c r="J47" s="1"/>
      <c r="K47" s="1"/>
      <c r="L47" s="1"/>
      <c r="M47" s="1"/>
      <c r="N47" s="1"/>
      <c r="O47" s="1"/>
      <c r="P47" s="1"/>
      <c r="Q47" s="1"/>
      <c r="R47" s="1"/>
      <c r="S47" s="1"/>
      <c r="T47" s="1"/>
      <c r="U47" s="1"/>
      <c r="V47" s="1"/>
      <c r="W47" s="1"/>
      <c r="X47" s="1"/>
      <c r="Y47" s="1"/>
      <c r="Z47" s="1"/>
      <c r="AA47" s="1"/>
    </row>
    <row r="48" spans="2:27">
      <c r="B48" s="1"/>
      <c r="J48" s="1"/>
      <c r="K48" s="1"/>
      <c r="L48" s="1"/>
      <c r="M48" s="1"/>
      <c r="N48" s="1"/>
      <c r="O48" s="1"/>
      <c r="P48" s="1"/>
      <c r="Q48" s="1"/>
      <c r="R48" s="1"/>
      <c r="S48" s="1"/>
      <c r="T48" s="1"/>
      <c r="U48" s="1"/>
      <c r="V48" s="1"/>
      <c r="W48" s="1"/>
      <c r="X48" s="1"/>
      <c r="Y48" s="1"/>
      <c r="Z48" s="1"/>
      <c r="AA48" s="1"/>
    </row>
    <row r="49" spans="2:27">
      <c r="B49" s="1"/>
      <c r="J49" s="1"/>
      <c r="K49" s="1"/>
      <c r="L49" s="1"/>
      <c r="M49" s="1"/>
      <c r="N49" s="1"/>
      <c r="O49" s="1"/>
      <c r="P49" s="1"/>
      <c r="Q49" s="1"/>
      <c r="R49" s="1"/>
      <c r="S49" s="1"/>
      <c r="T49" s="1"/>
      <c r="U49" s="1"/>
      <c r="V49" s="1"/>
      <c r="W49" s="1"/>
      <c r="X49" s="1"/>
      <c r="Y49" s="1"/>
      <c r="Z49" s="1"/>
      <c r="AA49" s="1"/>
    </row>
  </sheetData>
  <mergeCells count="38">
    <mergeCell ref="C3:I3"/>
    <mergeCell ref="D6:F6"/>
    <mergeCell ref="G6:I6"/>
    <mergeCell ref="D5:F5"/>
    <mergeCell ref="G5:I5"/>
    <mergeCell ref="D4:F4"/>
    <mergeCell ref="G4:I4"/>
    <mergeCell ref="D7:F7"/>
    <mergeCell ref="G7:I7"/>
    <mergeCell ref="D8:F8"/>
    <mergeCell ref="G8:I8"/>
    <mergeCell ref="D9:F9"/>
    <mergeCell ref="G9:I9"/>
    <mergeCell ref="D10:F10"/>
    <mergeCell ref="G10:I10"/>
    <mergeCell ref="D11:F11"/>
    <mergeCell ref="G11:I11"/>
    <mergeCell ref="D13:F13"/>
    <mergeCell ref="G13:I13"/>
    <mergeCell ref="D37:F37"/>
    <mergeCell ref="D40:F40"/>
    <mergeCell ref="D33:F33"/>
    <mergeCell ref="D34:F34"/>
    <mergeCell ref="D35:F35"/>
    <mergeCell ref="D36:F36"/>
    <mergeCell ref="D30:F30"/>
    <mergeCell ref="D31:F31"/>
    <mergeCell ref="D32:F32"/>
    <mergeCell ref="D19:F19"/>
    <mergeCell ref="D20:F20"/>
    <mergeCell ref="G20:I20"/>
    <mergeCell ref="D16:F16"/>
    <mergeCell ref="G16:I16"/>
    <mergeCell ref="G14:I14"/>
    <mergeCell ref="D15:F15"/>
    <mergeCell ref="G15:I15"/>
    <mergeCell ref="G19:I19"/>
    <mergeCell ref="D14:F14"/>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H43"/>
  <sheetViews>
    <sheetView topLeftCell="A19" workbookViewId="0">
      <selection activeCell="C18" sqref="C18"/>
    </sheetView>
  </sheetViews>
  <sheetFormatPr defaultRowHeight="15"/>
  <cols>
    <col min="1" max="1" width="6.42578125" customWidth="1"/>
    <col min="2" max="2" width="13.5703125" customWidth="1"/>
    <col min="3" max="3" width="18.5703125" customWidth="1"/>
    <col min="4" max="4" width="27.140625" customWidth="1"/>
  </cols>
  <sheetData>
    <row r="1" spans="2:8">
      <c r="B1" s="608" t="s">
        <v>345</v>
      </c>
      <c r="C1" s="608"/>
      <c r="D1" s="608"/>
      <c r="E1" s="609"/>
      <c r="F1" s="609"/>
      <c r="G1" s="609"/>
    </row>
    <row r="2" spans="2:8">
      <c r="B2" s="610"/>
      <c r="C2" s="610"/>
      <c r="D2" s="610"/>
      <c r="E2" s="611"/>
      <c r="F2" s="611"/>
      <c r="G2" s="611"/>
      <c r="H2" s="611"/>
    </row>
    <row r="3" spans="2:8">
      <c r="B3" s="318" t="s">
        <v>346</v>
      </c>
      <c r="C3" s="23"/>
      <c r="D3" s="23"/>
    </row>
    <row r="4" spans="2:8" ht="15.75" thickBot="1">
      <c r="B4" s="319"/>
      <c r="G4" s="23"/>
    </row>
    <row r="5" spans="2:8" ht="38.25">
      <c r="B5" s="470" t="s">
        <v>360</v>
      </c>
      <c r="C5" s="471" t="s">
        <v>347</v>
      </c>
      <c r="D5" s="472" t="s">
        <v>359</v>
      </c>
      <c r="E5" s="473" t="s">
        <v>348</v>
      </c>
    </row>
    <row r="6" spans="2:8">
      <c r="B6" s="474" t="s">
        <v>350</v>
      </c>
      <c r="C6" s="475"/>
      <c r="D6" s="475"/>
      <c r="E6" s="476">
        <v>4.22</v>
      </c>
    </row>
    <row r="7" spans="2:8">
      <c r="B7" s="474" t="s">
        <v>351</v>
      </c>
      <c r="C7" s="477">
        <v>3.55</v>
      </c>
      <c r="D7" s="477"/>
      <c r="E7" s="478">
        <f>4.22-(4.22-1.92)/2</f>
        <v>3.07</v>
      </c>
    </row>
    <row r="8" spans="2:8">
      <c r="B8" s="474" t="s">
        <v>352</v>
      </c>
      <c r="C8" s="479">
        <v>3.02</v>
      </c>
      <c r="D8" s="479"/>
      <c r="E8" s="476">
        <v>1.92</v>
      </c>
    </row>
    <row r="9" spans="2:8">
      <c r="B9" s="474" t="s">
        <v>353</v>
      </c>
      <c r="C9" s="477">
        <v>2.4900000000000002</v>
      </c>
      <c r="D9" s="477"/>
      <c r="E9" s="478">
        <v>1.6950000000000001</v>
      </c>
    </row>
    <row r="10" spans="2:8">
      <c r="B10" s="474" t="s">
        <v>349</v>
      </c>
      <c r="C10" s="479">
        <v>2.2799999999999998</v>
      </c>
      <c r="D10" s="479"/>
      <c r="E10" s="476">
        <v>1.47</v>
      </c>
    </row>
    <row r="11" spans="2:8">
      <c r="B11" s="474" t="s">
        <v>354</v>
      </c>
      <c r="C11" s="477">
        <v>2.06</v>
      </c>
      <c r="D11" s="477"/>
      <c r="E11" s="478">
        <v>1.75</v>
      </c>
    </row>
    <row r="12" spans="2:8">
      <c r="B12" s="474" t="s">
        <v>357</v>
      </c>
      <c r="C12" s="475"/>
      <c r="D12" s="475"/>
      <c r="E12" s="476">
        <v>2.02</v>
      </c>
    </row>
    <row r="13" spans="2:8">
      <c r="B13" s="474" t="s">
        <v>358</v>
      </c>
      <c r="C13" s="475"/>
      <c r="D13" s="477">
        <v>3.37</v>
      </c>
      <c r="E13" s="480"/>
    </row>
    <row r="14" spans="2:8">
      <c r="C14" s="320"/>
      <c r="D14" s="320"/>
    </row>
    <row r="15" spans="2:8">
      <c r="C15" s="320"/>
      <c r="D15" s="320"/>
    </row>
    <row r="16" spans="2:8">
      <c r="C16" s="320"/>
      <c r="D16" s="320"/>
    </row>
    <row r="17" spans="2:4">
      <c r="C17" s="320"/>
      <c r="D17" s="320"/>
    </row>
    <row r="18" spans="2:4">
      <c r="C18" s="320"/>
      <c r="D18" s="320"/>
    </row>
    <row r="19" spans="2:4">
      <c r="C19" s="320"/>
      <c r="D19" s="320"/>
    </row>
    <row r="20" spans="2:4">
      <c r="C20" s="320"/>
      <c r="D20" s="320"/>
    </row>
    <row r="21" spans="2:4">
      <c r="C21" s="320"/>
      <c r="D21" s="320"/>
    </row>
    <row r="22" spans="2:4">
      <c r="C22" s="320"/>
      <c r="D22" s="320"/>
    </row>
    <row r="23" spans="2:4">
      <c r="C23" s="320"/>
      <c r="D23" s="320"/>
    </row>
    <row r="24" spans="2:4">
      <c r="C24" s="320"/>
      <c r="D24" s="320"/>
    </row>
    <row r="25" spans="2:4">
      <c r="C25" s="320"/>
      <c r="D25" s="320"/>
    </row>
    <row r="26" spans="2:4">
      <c r="C26" s="320"/>
      <c r="D26" s="320"/>
    </row>
    <row r="27" spans="2:4">
      <c r="C27" s="320"/>
      <c r="D27" s="320"/>
    </row>
    <row r="28" spans="2:4">
      <c r="C28" s="320"/>
      <c r="D28" s="320"/>
    </row>
    <row r="29" spans="2:4">
      <c r="C29" s="320"/>
      <c r="D29" s="320"/>
    </row>
    <row r="30" spans="2:4">
      <c r="C30" s="320"/>
      <c r="D30" s="320"/>
    </row>
    <row r="31" spans="2:4">
      <c r="B31" s="321"/>
      <c r="C31" s="322"/>
      <c r="D31" s="322"/>
    </row>
    <row r="32" spans="2:4">
      <c r="B32" s="321"/>
      <c r="C32" s="323"/>
      <c r="D32" s="323"/>
    </row>
    <row r="33" spans="2:4">
      <c r="B33" s="324"/>
      <c r="C33" s="323"/>
      <c r="D33" s="323"/>
    </row>
    <row r="34" spans="2:4">
      <c r="B34" s="481"/>
    </row>
    <row r="35" spans="2:4">
      <c r="B35" s="481"/>
    </row>
    <row r="36" spans="2:4">
      <c r="B36" s="325"/>
      <c r="C36" s="325"/>
      <c r="D36" s="325"/>
    </row>
    <row r="37" spans="2:4">
      <c r="B37" s="321"/>
      <c r="C37" s="323"/>
      <c r="D37" s="323"/>
    </row>
    <row r="38" spans="2:4">
      <c r="B38" s="321"/>
      <c r="C38" s="323"/>
      <c r="D38" s="323"/>
    </row>
    <row r="39" spans="2:4">
      <c r="B39" s="321"/>
      <c r="C39" s="323"/>
      <c r="D39" s="323"/>
    </row>
    <row r="40" spans="2:4">
      <c r="B40" s="321"/>
      <c r="C40" s="323"/>
      <c r="D40" s="323"/>
    </row>
    <row r="41" spans="2:4">
      <c r="B41" s="321"/>
      <c r="C41" s="323"/>
      <c r="D41" s="323"/>
    </row>
    <row r="42" spans="2:4">
      <c r="B42" s="481"/>
    </row>
    <row r="43" spans="2:4">
      <c r="B43" s="481"/>
    </row>
  </sheetData>
  <mergeCells count="2">
    <mergeCell ref="B1:G1"/>
    <mergeCell ref="B2:H2"/>
  </mergeCells>
  <phoneticPr fontId="33" type="noConversion"/>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2"/>
  <sheetViews>
    <sheetView workbookViewId="0">
      <selection sqref="A1:E20"/>
    </sheetView>
  </sheetViews>
  <sheetFormatPr defaultColWidth="9.140625" defaultRowHeight="15"/>
  <cols>
    <col min="1" max="1" width="20.140625" style="3" customWidth="1"/>
    <col min="2" max="2" width="19" style="3" customWidth="1"/>
    <col min="3" max="3" width="26.28515625" style="3" customWidth="1"/>
    <col min="4" max="4" width="28.5703125" style="3" customWidth="1"/>
    <col min="5" max="5" width="23.7109375" style="3" customWidth="1"/>
    <col min="6" max="16384" width="9.140625" style="3"/>
  </cols>
  <sheetData>
    <row r="1" spans="1:5">
      <c r="A1" s="612" t="s">
        <v>167</v>
      </c>
      <c r="B1" s="612"/>
      <c r="C1" s="612"/>
      <c r="D1" s="612"/>
      <c r="E1" s="612"/>
    </row>
    <row r="2" spans="1:5">
      <c r="A2" s="214" t="s">
        <v>5</v>
      </c>
      <c r="B2" s="214"/>
      <c r="C2" s="214"/>
      <c r="D2" s="215"/>
      <c r="E2" s="5" t="s">
        <v>168</v>
      </c>
    </row>
    <row r="3" spans="1:5">
      <c r="A3" s="617" t="s">
        <v>169</v>
      </c>
      <c r="B3" s="613" t="s">
        <v>170</v>
      </c>
      <c r="C3" s="614"/>
      <c r="D3" s="6" t="s">
        <v>170</v>
      </c>
      <c r="E3" s="618" t="s">
        <v>171</v>
      </c>
    </row>
    <row r="4" spans="1:5">
      <c r="A4" s="617"/>
      <c r="B4" s="615" t="s">
        <v>172</v>
      </c>
      <c r="C4" s="616"/>
      <c r="D4" s="7" t="s">
        <v>173</v>
      </c>
      <c r="E4" s="618"/>
    </row>
    <row r="5" spans="1:5">
      <c r="A5" s="617"/>
      <c r="B5" s="216" t="s">
        <v>174</v>
      </c>
      <c r="C5" s="216" t="s">
        <v>175</v>
      </c>
      <c r="D5" s="7"/>
      <c r="E5" s="618"/>
    </row>
    <row r="6" spans="1:5">
      <c r="A6" s="617"/>
      <c r="B6" s="213"/>
      <c r="C6" s="213" t="s">
        <v>176</v>
      </c>
      <c r="D6" s="8"/>
      <c r="E6" s="618"/>
    </row>
    <row r="7" spans="1:5">
      <c r="A7" s="9">
        <v>2007</v>
      </c>
      <c r="B7" s="10">
        <v>2838275</v>
      </c>
      <c r="C7" s="11">
        <v>9680</v>
      </c>
      <c r="D7" s="14">
        <v>361638</v>
      </c>
      <c r="E7" s="12">
        <f>+B7+D7</f>
        <v>3199913</v>
      </c>
    </row>
    <row r="8" spans="1:5">
      <c r="A8" s="13">
        <v>2008</v>
      </c>
      <c r="B8" s="14">
        <v>2735910</v>
      </c>
      <c r="C8" s="211">
        <v>9015</v>
      </c>
      <c r="D8" s="14">
        <v>337358</v>
      </c>
      <c r="E8" s="15">
        <f>+B8+D8</f>
        <v>3073268</v>
      </c>
    </row>
    <row r="9" spans="1:5">
      <c r="A9" s="13">
        <v>2009</v>
      </c>
      <c r="B9" s="14">
        <f>2704665.15+C9</f>
        <v>2705332.5867699999</v>
      </c>
      <c r="C9" s="211">
        <v>667.43677000000002</v>
      </c>
      <c r="D9" s="14">
        <v>304126.69576999999</v>
      </c>
      <c r="E9" s="15">
        <f t="shared" ref="E9:E17" si="0">B9+D9</f>
        <v>3009459.28254</v>
      </c>
    </row>
    <row r="10" spans="1:5">
      <c r="A10" s="13">
        <v>2010</v>
      </c>
      <c r="B10" s="14">
        <f>3652449.7229+C10</f>
        <v>3652449.7228999999</v>
      </c>
      <c r="C10" s="211">
        <v>0</v>
      </c>
      <c r="D10" s="14">
        <v>281708.0993</v>
      </c>
      <c r="E10" s="15">
        <f t="shared" si="0"/>
        <v>3934157.8221999998</v>
      </c>
    </row>
    <row r="11" spans="1:5">
      <c r="A11" s="13">
        <v>2011</v>
      </c>
      <c r="B11" s="14">
        <v>4220461.1259000003</v>
      </c>
      <c r="C11" s="211">
        <v>0</v>
      </c>
      <c r="D11" s="14">
        <v>252515.42373000001</v>
      </c>
      <c r="E11" s="15">
        <f t="shared" si="0"/>
        <v>4472976.5496300003</v>
      </c>
    </row>
    <row r="12" spans="1:5">
      <c r="A12" s="13">
        <v>2012</v>
      </c>
      <c r="B12" s="16">
        <v>4763355</v>
      </c>
      <c r="C12" s="211">
        <v>0</v>
      </c>
      <c r="D12" s="16">
        <v>217621</v>
      </c>
      <c r="E12" s="15">
        <f t="shared" si="0"/>
        <v>4980976</v>
      </c>
    </row>
    <row r="13" spans="1:5">
      <c r="A13" s="13">
        <v>2013</v>
      </c>
      <c r="B13" s="16">
        <v>6108194.8644500002</v>
      </c>
      <c r="C13" s="211">
        <v>0</v>
      </c>
      <c r="D13" s="16">
        <v>181454.44320000001</v>
      </c>
      <c r="E13" s="15">
        <f t="shared" si="0"/>
        <v>6289649.3076499999</v>
      </c>
    </row>
    <row r="14" spans="1:5">
      <c r="A14" s="13">
        <v>2014</v>
      </c>
      <c r="B14" s="16">
        <v>8091944.2034499999</v>
      </c>
      <c r="C14" s="211">
        <v>0</v>
      </c>
      <c r="D14" s="16">
        <v>159809.74699000001</v>
      </c>
      <c r="E14" s="15">
        <f t="shared" si="0"/>
        <v>8251753.9504399998</v>
      </c>
    </row>
    <row r="15" spans="1:5">
      <c r="A15" s="13">
        <v>2015</v>
      </c>
      <c r="B15" s="16">
        <v>7148729.2904500002</v>
      </c>
      <c r="C15" s="211">
        <v>0</v>
      </c>
      <c r="D15" s="16">
        <v>134553.61549</v>
      </c>
      <c r="E15" s="15">
        <f t="shared" si="0"/>
        <v>7283282.90594</v>
      </c>
    </row>
    <row r="16" spans="1:5">
      <c r="A16" s="13">
        <v>2016</v>
      </c>
      <c r="B16" s="16">
        <v>6621983.3611500002</v>
      </c>
      <c r="C16" s="211">
        <v>0</v>
      </c>
      <c r="D16" s="16">
        <v>102581.96979</v>
      </c>
      <c r="E16" s="15">
        <f t="shared" si="0"/>
        <v>6724565.3309400007</v>
      </c>
    </row>
    <row r="17" spans="1:5">
      <c r="A17" s="17" t="s">
        <v>369</v>
      </c>
      <c r="B17" s="18">
        <v>6452731.0531500001</v>
      </c>
      <c r="C17" s="212">
        <v>0</v>
      </c>
      <c r="D17" s="18">
        <v>64871.607830000001</v>
      </c>
      <c r="E17" s="19">
        <f t="shared" si="0"/>
        <v>6517602.6609800002</v>
      </c>
    </row>
    <row r="18" spans="1:5">
      <c r="A18" s="20" t="s">
        <v>177</v>
      </c>
      <c r="B18" s="217"/>
      <c r="C18" s="217"/>
      <c r="D18" s="218"/>
      <c r="E18" s="219"/>
    </row>
    <row r="19" spans="1:5">
      <c r="A19" s="4" t="s">
        <v>178</v>
      </c>
      <c r="B19" s="217"/>
      <c r="C19" s="217"/>
      <c r="D19" s="217"/>
    </row>
    <row r="20" spans="1:5">
      <c r="A20" s="4" t="s">
        <v>179</v>
      </c>
      <c r="B20" s="217"/>
      <c r="C20" s="217"/>
      <c r="D20" s="215"/>
      <c r="E20" s="220"/>
    </row>
    <row r="21" spans="1:5">
      <c r="A21" s="215"/>
      <c r="B21" s="215"/>
      <c r="C21" s="215"/>
      <c r="D21" s="215"/>
    </row>
    <row r="22" spans="1:5">
      <c r="B22" s="215"/>
      <c r="C22" s="215"/>
      <c r="D22" s="215"/>
    </row>
  </sheetData>
  <mergeCells count="5">
    <mergeCell ref="A1:E1"/>
    <mergeCell ref="B3:C3"/>
    <mergeCell ref="B4:C4"/>
    <mergeCell ref="A3:A6"/>
    <mergeCell ref="E3:E6"/>
  </mergeCells>
  <phoneticPr fontId="33" type="noConversion"/>
  <pageMargins left="0.70866141732283472" right="0.70866141732283472" top="0.74803149606299213" bottom="0.74803149606299213" header="0.31496062992125984" footer="0.31496062992125984"/>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6"/>
  <sheetViews>
    <sheetView workbookViewId="0">
      <selection sqref="A1:F46"/>
    </sheetView>
  </sheetViews>
  <sheetFormatPr defaultRowHeight="15"/>
  <cols>
    <col min="1" max="1" width="16.140625" customWidth="1"/>
    <col min="2" max="2" width="12.28515625" customWidth="1"/>
    <col min="3" max="3" width="14" customWidth="1"/>
    <col min="4" max="4" width="19.85546875" customWidth="1"/>
    <col min="5" max="5" width="12.5703125" customWidth="1"/>
    <col min="6" max="6" width="14.28515625" customWidth="1"/>
  </cols>
  <sheetData>
    <row r="1" spans="1:6" ht="12.75" customHeight="1">
      <c r="A1" s="588" t="s">
        <v>180</v>
      </c>
      <c r="B1" s="588"/>
      <c r="C1" s="588"/>
      <c r="D1" s="588"/>
      <c r="E1" s="588"/>
      <c r="F1" s="588"/>
    </row>
    <row r="2" spans="1:6" ht="12.75" customHeight="1">
      <c r="A2" s="588" t="s">
        <v>370</v>
      </c>
      <c r="B2" s="588"/>
      <c r="C2" s="588"/>
      <c r="D2" s="588"/>
      <c r="E2" s="588"/>
      <c r="F2" s="588"/>
    </row>
    <row r="3" spans="1:6" ht="3.75" customHeight="1">
      <c r="A3" s="221"/>
      <c r="B3" s="221"/>
      <c r="C3" s="221"/>
      <c r="D3" s="221"/>
      <c r="E3" s="221"/>
      <c r="F3" s="221"/>
    </row>
    <row r="4" spans="1:6" ht="36" customHeight="1">
      <c r="A4" s="22" t="s">
        <v>181</v>
      </c>
      <c r="B4" s="22" t="s">
        <v>182</v>
      </c>
      <c r="C4" s="22" t="s">
        <v>183</v>
      </c>
      <c r="D4" s="22" t="s">
        <v>184</v>
      </c>
      <c r="E4" s="22" t="s">
        <v>185</v>
      </c>
      <c r="F4" s="22" t="s">
        <v>186</v>
      </c>
    </row>
    <row r="5" spans="1:6">
      <c r="A5" s="332" t="s">
        <v>6</v>
      </c>
      <c r="B5" s="326" t="s">
        <v>2</v>
      </c>
      <c r="C5" s="326" t="s">
        <v>7</v>
      </c>
      <c r="D5" s="327">
        <v>290700000</v>
      </c>
      <c r="E5" s="328">
        <v>4.4999999999999998E-2</v>
      </c>
      <c r="F5" s="326" t="s">
        <v>7</v>
      </c>
    </row>
    <row r="6" spans="1:6">
      <c r="A6" s="332" t="s">
        <v>8</v>
      </c>
      <c r="B6" s="326" t="s">
        <v>2</v>
      </c>
      <c r="C6" s="326" t="s">
        <v>9</v>
      </c>
      <c r="D6" s="327">
        <v>315825000</v>
      </c>
      <c r="E6" s="328">
        <v>0.03</v>
      </c>
      <c r="F6" s="326" t="s">
        <v>9</v>
      </c>
    </row>
    <row r="7" spans="1:6">
      <c r="A7" s="332" t="s">
        <v>10</v>
      </c>
      <c r="B7" s="326" t="s">
        <v>2</v>
      </c>
      <c r="C7" s="326" t="s">
        <v>11</v>
      </c>
      <c r="D7" s="327">
        <v>426500000</v>
      </c>
      <c r="E7" s="328">
        <v>1.0999999999999999E-2</v>
      </c>
      <c r="F7" s="326" t="s">
        <v>11</v>
      </c>
    </row>
    <row r="8" spans="1:6">
      <c r="A8" s="332" t="s">
        <v>12</v>
      </c>
      <c r="B8" s="326" t="s">
        <v>2</v>
      </c>
      <c r="C8" s="326" t="s">
        <v>13</v>
      </c>
      <c r="D8" s="327">
        <v>861251.84</v>
      </c>
      <c r="E8" s="326" t="s">
        <v>187</v>
      </c>
      <c r="F8" s="326" t="s">
        <v>355</v>
      </c>
    </row>
    <row r="9" spans="1:6">
      <c r="A9" s="332" t="s">
        <v>14</v>
      </c>
      <c r="B9" s="326" t="s">
        <v>15</v>
      </c>
      <c r="C9" s="326" t="s">
        <v>16</v>
      </c>
      <c r="D9" s="327">
        <v>98700000</v>
      </c>
      <c r="E9" s="328">
        <v>0.06</v>
      </c>
      <c r="F9" s="326" t="s">
        <v>356</v>
      </c>
    </row>
    <row r="10" spans="1:6">
      <c r="A10" s="619" t="s">
        <v>188</v>
      </c>
      <c r="B10" s="620"/>
      <c r="C10" s="621"/>
      <c r="D10" s="327">
        <v>193040421</v>
      </c>
      <c r="E10" s="326" t="s">
        <v>17</v>
      </c>
      <c r="F10" s="326" t="s">
        <v>17</v>
      </c>
    </row>
    <row r="11" spans="1:6">
      <c r="A11" s="332" t="s">
        <v>18</v>
      </c>
      <c r="B11" s="326" t="s">
        <v>2</v>
      </c>
      <c r="C11" s="326" t="s">
        <v>19</v>
      </c>
      <c r="D11" s="327">
        <v>92408.82</v>
      </c>
      <c r="E11" s="326" t="s">
        <v>187</v>
      </c>
      <c r="F11" s="326" t="s">
        <v>20</v>
      </c>
    </row>
    <row r="12" spans="1:6">
      <c r="A12" s="332" t="s">
        <v>21</v>
      </c>
      <c r="B12" s="326" t="s">
        <v>22</v>
      </c>
      <c r="C12" s="326" t="s">
        <v>23</v>
      </c>
      <c r="D12" s="327">
        <v>18859565.059999999</v>
      </c>
      <c r="E12" s="326" t="s">
        <v>24</v>
      </c>
      <c r="F12" s="326" t="s">
        <v>371</v>
      </c>
    </row>
    <row r="13" spans="1:6">
      <c r="A13" s="619" t="s">
        <v>188</v>
      </c>
      <c r="B13" s="620"/>
      <c r="C13" s="621"/>
      <c r="D13" s="327">
        <v>31243509.859999999</v>
      </c>
      <c r="E13" s="326" t="s">
        <v>17</v>
      </c>
      <c r="F13" s="326" t="s">
        <v>17</v>
      </c>
    </row>
    <row r="14" spans="1:6">
      <c r="A14" s="332" t="s">
        <v>25</v>
      </c>
      <c r="B14" s="326" t="s">
        <v>15</v>
      </c>
      <c r="C14" s="326" t="s">
        <v>23</v>
      </c>
      <c r="D14" s="327">
        <v>16706174.52</v>
      </c>
      <c r="E14" s="326" t="s">
        <v>26</v>
      </c>
      <c r="F14" s="326" t="s">
        <v>371</v>
      </c>
    </row>
    <row r="15" spans="1:6">
      <c r="A15" s="619" t="s">
        <v>188</v>
      </c>
      <c r="B15" s="620"/>
      <c r="C15" s="621"/>
      <c r="D15" s="499">
        <v>32674437.309999999</v>
      </c>
      <c r="E15" s="326" t="s">
        <v>17</v>
      </c>
      <c r="F15" s="326" t="s">
        <v>17</v>
      </c>
    </row>
    <row r="16" spans="1:6">
      <c r="A16" s="332" t="s">
        <v>27</v>
      </c>
      <c r="B16" s="326" t="s">
        <v>15</v>
      </c>
      <c r="C16" s="326" t="s">
        <v>28</v>
      </c>
      <c r="D16" s="327">
        <v>125000000</v>
      </c>
      <c r="E16" s="328">
        <v>4.4999999999999998E-2</v>
      </c>
      <c r="F16" s="326" t="s">
        <v>372</v>
      </c>
    </row>
    <row r="17" spans="1:6">
      <c r="A17" s="619" t="s">
        <v>188</v>
      </c>
      <c r="B17" s="620"/>
      <c r="C17" s="621"/>
      <c r="D17" s="327">
        <v>244478750</v>
      </c>
      <c r="E17" s="326" t="s">
        <v>17</v>
      </c>
      <c r="F17" s="326" t="s">
        <v>17</v>
      </c>
    </row>
    <row r="18" spans="1:6">
      <c r="A18" s="332" t="s">
        <v>29</v>
      </c>
      <c r="B18" s="326" t="s">
        <v>2</v>
      </c>
      <c r="C18" s="326" t="s">
        <v>30</v>
      </c>
      <c r="D18" s="327">
        <v>310000000</v>
      </c>
      <c r="E18" s="328">
        <v>2.5000000000000001E-2</v>
      </c>
      <c r="F18" s="326" t="s">
        <v>373</v>
      </c>
    </row>
    <row r="19" spans="1:6">
      <c r="A19" s="332" t="s">
        <v>31</v>
      </c>
      <c r="B19" s="326" t="s">
        <v>2</v>
      </c>
      <c r="C19" s="326" t="s">
        <v>32</v>
      </c>
      <c r="D19" s="327">
        <v>157500000</v>
      </c>
      <c r="E19" s="328">
        <v>4.9500000000000002E-2</v>
      </c>
      <c r="F19" s="326" t="s">
        <v>11</v>
      </c>
    </row>
    <row r="20" spans="1:6">
      <c r="A20" s="332" t="s">
        <v>33</v>
      </c>
      <c r="B20" s="326" t="s">
        <v>2</v>
      </c>
      <c r="C20" s="326" t="s">
        <v>34</v>
      </c>
      <c r="D20" s="327">
        <v>200000000</v>
      </c>
      <c r="E20" s="328">
        <v>5.0000000000000001E-3</v>
      </c>
      <c r="F20" s="326" t="s">
        <v>374</v>
      </c>
    </row>
    <row r="21" spans="1:6">
      <c r="A21" s="332" t="s">
        <v>35</v>
      </c>
      <c r="B21" s="326" t="s">
        <v>15</v>
      </c>
      <c r="C21" s="326" t="s">
        <v>36</v>
      </c>
      <c r="D21" s="327">
        <v>165000000</v>
      </c>
      <c r="E21" s="328">
        <v>3.5000000000000003E-2</v>
      </c>
      <c r="F21" s="326" t="s">
        <v>7</v>
      </c>
    </row>
    <row r="22" spans="1:6">
      <c r="A22" s="619" t="s">
        <v>188</v>
      </c>
      <c r="B22" s="620"/>
      <c r="C22" s="621"/>
      <c r="D22" s="327">
        <v>322711950</v>
      </c>
      <c r="E22" s="326" t="s">
        <v>17</v>
      </c>
      <c r="F22" s="326" t="s">
        <v>17</v>
      </c>
    </row>
    <row r="23" spans="1:6">
      <c r="A23" s="332" t="s">
        <v>37</v>
      </c>
      <c r="B23" s="326" t="s">
        <v>2</v>
      </c>
      <c r="C23" s="326" t="s">
        <v>38</v>
      </c>
      <c r="D23" s="327">
        <v>400000000</v>
      </c>
      <c r="E23" s="328">
        <v>1.8499999999999999E-2</v>
      </c>
      <c r="F23" s="326" t="s">
        <v>375</v>
      </c>
    </row>
    <row r="24" spans="1:6">
      <c r="A24" s="332" t="s">
        <v>39</v>
      </c>
      <c r="B24" s="326" t="s">
        <v>2</v>
      </c>
      <c r="C24" s="326" t="s">
        <v>40</v>
      </c>
      <c r="D24" s="327">
        <v>313110000</v>
      </c>
      <c r="E24" s="328">
        <v>0.05</v>
      </c>
      <c r="F24" s="326" t="s">
        <v>376</v>
      </c>
    </row>
    <row r="25" spans="1:6">
      <c r="A25" s="332" t="s">
        <v>41</v>
      </c>
      <c r="B25" s="326" t="s">
        <v>15</v>
      </c>
      <c r="C25" s="326" t="s">
        <v>42</v>
      </c>
      <c r="D25" s="327">
        <v>145000000</v>
      </c>
      <c r="E25" s="328">
        <v>0.03</v>
      </c>
      <c r="F25" s="326" t="s">
        <v>377</v>
      </c>
    </row>
    <row r="26" spans="1:6">
      <c r="A26" s="619" t="s">
        <v>188</v>
      </c>
      <c r="B26" s="620"/>
      <c r="C26" s="621"/>
      <c r="D26" s="327">
        <v>283595350</v>
      </c>
      <c r="E26" s="326" t="s">
        <v>17</v>
      </c>
      <c r="F26" s="326" t="s">
        <v>17</v>
      </c>
    </row>
    <row r="27" spans="1:6">
      <c r="A27" s="332" t="s">
        <v>43</v>
      </c>
      <c r="B27" s="326" t="s">
        <v>2</v>
      </c>
      <c r="C27" s="326" t="s">
        <v>44</v>
      </c>
      <c r="D27" s="327">
        <v>170000000</v>
      </c>
      <c r="E27" s="328">
        <v>3.0000000000000001E-3</v>
      </c>
      <c r="F27" s="326" t="s">
        <v>378</v>
      </c>
    </row>
    <row r="28" spans="1:6">
      <c r="A28" s="332" t="s">
        <v>45</v>
      </c>
      <c r="B28" s="326" t="s">
        <v>2</v>
      </c>
      <c r="C28" s="326" t="s">
        <v>46</v>
      </c>
      <c r="D28" s="327">
        <v>322900000</v>
      </c>
      <c r="E28" s="328">
        <v>0.05</v>
      </c>
      <c r="F28" s="326" t="s">
        <v>379</v>
      </c>
    </row>
    <row r="29" spans="1:6">
      <c r="A29" s="332" t="s">
        <v>47</v>
      </c>
      <c r="B29" s="326" t="s">
        <v>2</v>
      </c>
      <c r="C29" s="326" t="s">
        <v>48</v>
      </c>
      <c r="D29" s="327">
        <v>305000000</v>
      </c>
      <c r="E29" s="328">
        <v>0.05</v>
      </c>
      <c r="F29" s="326" t="s">
        <v>380</v>
      </c>
    </row>
    <row r="30" spans="1:6">
      <c r="A30" s="332" t="s">
        <v>49</v>
      </c>
      <c r="B30" s="326" t="s">
        <v>2</v>
      </c>
      <c r="C30" s="326" t="s">
        <v>50</v>
      </c>
      <c r="D30" s="327">
        <v>350000000</v>
      </c>
      <c r="E30" s="328">
        <v>0.04</v>
      </c>
      <c r="F30" s="326" t="s">
        <v>381</v>
      </c>
    </row>
    <row r="31" spans="1:6">
      <c r="A31" s="332" t="s">
        <v>51</v>
      </c>
      <c r="B31" s="326" t="s">
        <v>2</v>
      </c>
      <c r="C31" s="326" t="s">
        <v>52</v>
      </c>
      <c r="D31" s="327">
        <v>380000000</v>
      </c>
      <c r="E31" s="328">
        <v>0.04</v>
      </c>
      <c r="F31" s="326" t="s">
        <v>382</v>
      </c>
    </row>
    <row r="32" spans="1:6">
      <c r="A32" s="332" t="s">
        <v>383</v>
      </c>
      <c r="B32" s="326" t="s">
        <v>2</v>
      </c>
      <c r="C32" s="326" t="s">
        <v>384</v>
      </c>
      <c r="D32" s="497" t="s">
        <v>385</v>
      </c>
      <c r="E32" s="328">
        <v>8.0000000000000002E-3</v>
      </c>
      <c r="F32" s="326" t="s">
        <v>386</v>
      </c>
    </row>
    <row r="33" spans="1:13">
      <c r="A33" s="332" t="s">
        <v>53</v>
      </c>
      <c r="B33" s="326" t="s">
        <v>2</v>
      </c>
      <c r="C33" s="326" t="s">
        <v>54</v>
      </c>
      <c r="D33" s="327">
        <v>235000000</v>
      </c>
      <c r="E33" s="328">
        <v>2.3E-2</v>
      </c>
      <c r="F33" s="326" t="s">
        <v>387</v>
      </c>
    </row>
    <row r="34" spans="1:13">
      <c r="A34" s="332" t="s">
        <v>55</v>
      </c>
      <c r="B34" s="326" t="s">
        <v>2</v>
      </c>
      <c r="C34" s="326" t="s">
        <v>56</v>
      </c>
      <c r="D34" s="327">
        <v>50000000</v>
      </c>
      <c r="E34" s="328">
        <v>3.1E-2</v>
      </c>
      <c r="F34" s="326" t="s">
        <v>388</v>
      </c>
    </row>
    <row r="35" spans="1:13">
      <c r="A35" s="332" t="s">
        <v>57</v>
      </c>
      <c r="B35" s="326" t="s">
        <v>15</v>
      </c>
      <c r="C35" s="326" t="s">
        <v>58</v>
      </c>
      <c r="D35" s="327">
        <v>234105000</v>
      </c>
      <c r="E35" s="328">
        <v>5.7500000000000002E-2</v>
      </c>
      <c r="F35" s="326" t="s">
        <v>389</v>
      </c>
    </row>
    <row r="36" spans="1:13">
      <c r="A36" s="619" t="s">
        <v>188</v>
      </c>
      <c r="B36" s="620"/>
      <c r="C36" s="621"/>
      <c r="D36" s="327">
        <v>457869582.14999998</v>
      </c>
      <c r="E36" s="326" t="s">
        <v>17</v>
      </c>
      <c r="F36" s="326" t="s">
        <v>17</v>
      </c>
    </row>
    <row r="37" spans="1:13">
      <c r="A37" s="332" t="s">
        <v>59</v>
      </c>
      <c r="B37" s="326" t="s">
        <v>2</v>
      </c>
      <c r="C37" s="326" t="s">
        <v>60</v>
      </c>
      <c r="D37" s="327">
        <v>300000000</v>
      </c>
      <c r="E37" s="328">
        <v>2.2499999999999999E-2</v>
      </c>
      <c r="F37" s="326" t="s">
        <v>390</v>
      </c>
    </row>
    <row r="38" spans="1:13">
      <c r="A38" s="332" t="s">
        <v>61</v>
      </c>
      <c r="B38" s="326" t="s">
        <v>2</v>
      </c>
      <c r="C38" s="326" t="s">
        <v>62</v>
      </c>
      <c r="D38" s="327">
        <v>339500000</v>
      </c>
      <c r="E38" s="328">
        <v>1.95E-2</v>
      </c>
      <c r="F38" s="326" t="s">
        <v>391</v>
      </c>
    </row>
    <row r="39" spans="1:13">
      <c r="A39" s="333" t="s">
        <v>189</v>
      </c>
      <c r="B39" s="329"/>
      <c r="C39" s="330"/>
      <c r="D39" s="498" t="s">
        <v>392</v>
      </c>
      <c r="E39" s="331" t="s">
        <v>17</v>
      </c>
      <c r="F39" s="331" t="s">
        <v>17</v>
      </c>
    </row>
    <row r="40" spans="1:13" ht="4.5" customHeight="1">
      <c r="A40" s="3"/>
      <c r="B40" s="3"/>
      <c r="C40" s="3"/>
      <c r="D40" s="3"/>
      <c r="E40" s="3"/>
      <c r="F40" s="3"/>
    </row>
    <row r="41" spans="1:13">
      <c r="A41" s="21" t="s">
        <v>190</v>
      </c>
      <c r="B41" s="222"/>
      <c r="C41" s="222"/>
      <c r="D41" s="222"/>
      <c r="E41" s="222"/>
      <c r="F41" s="222"/>
      <c r="G41" s="223"/>
      <c r="H41" s="223"/>
      <c r="I41" s="223"/>
      <c r="J41" s="223"/>
      <c r="K41" s="224"/>
      <c r="L41" s="224"/>
      <c r="M41" s="224"/>
    </row>
    <row r="42" spans="1:13">
      <c r="A42" s="21" t="s">
        <v>191</v>
      </c>
      <c r="B42" s="222"/>
      <c r="C42" s="222"/>
      <c r="D42" s="222"/>
      <c r="E42" s="222"/>
      <c r="F42" s="222"/>
      <c r="G42" s="223"/>
      <c r="H42" s="223"/>
      <c r="I42" s="223"/>
      <c r="J42" s="223"/>
      <c r="K42" s="224"/>
      <c r="L42" s="224"/>
      <c r="M42" s="224"/>
    </row>
    <row r="43" spans="1:13">
      <c r="A43" s="21" t="s">
        <v>192</v>
      </c>
      <c r="B43" s="222"/>
      <c r="C43" s="222"/>
      <c r="D43" s="222"/>
      <c r="E43" s="222"/>
      <c r="F43" s="222"/>
      <c r="G43" s="223"/>
      <c r="H43" s="223"/>
      <c r="I43" s="223"/>
      <c r="J43" s="223"/>
      <c r="K43" s="224"/>
      <c r="L43" s="224"/>
      <c r="M43" s="224"/>
    </row>
    <row r="44" spans="1:13" ht="6.75" customHeight="1">
      <c r="A44" s="225"/>
      <c r="B44" s="226"/>
      <c r="C44" s="226"/>
      <c r="D44" s="226"/>
      <c r="E44" s="226"/>
      <c r="F44" s="226"/>
      <c r="G44" s="224"/>
      <c r="H44" s="224"/>
      <c r="I44" s="224"/>
      <c r="J44" s="224"/>
      <c r="K44" s="224"/>
      <c r="L44" s="224"/>
      <c r="M44" s="224"/>
    </row>
    <row r="45" spans="1:13">
      <c r="A45" s="227" t="s">
        <v>193</v>
      </c>
      <c r="B45" s="222"/>
      <c r="C45" s="222"/>
      <c r="D45" s="222"/>
      <c r="E45" s="222"/>
      <c r="F45" s="222"/>
      <c r="G45" s="223"/>
      <c r="H45" s="223"/>
      <c r="I45" s="223"/>
      <c r="J45" s="223"/>
      <c r="K45" s="223"/>
      <c r="L45" s="223"/>
      <c r="M45" s="223"/>
    </row>
    <row r="46" spans="1:13">
      <c r="A46" s="21" t="s">
        <v>393</v>
      </c>
      <c r="B46" s="3"/>
      <c r="C46" s="3"/>
      <c r="D46" s="3"/>
      <c r="E46" s="3"/>
      <c r="F46" s="3"/>
    </row>
  </sheetData>
  <mergeCells count="9">
    <mergeCell ref="A1:F1"/>
    <mergeCell ref="A2:F2"/>
    <mergeCell ref="A26:C26"/>
    <mergeCell ref="A36:C36"/>
    <mergeCell ref="A10:C10"/>
    <mergeCell ref="A13:C13"/>
    <mergeCell ref="A15:C15"/>
    <mergeCell ref="A17:C17"/>
    <mergeCell ref="A22:C22"/>
  </mergeCells>
  <phoneticPr fontId="33" type="noConversion"/>
  <pageMargins left="0.7" right="0.7" top="0.75" bottom="0.75" header="0.3" footer="0.3"/>
  <pageSetup paperSize="9"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9"/>
  <sheetViews>
    <sheetView workbookViewId="0">
      <selection activeCell="A2" sqref="A2:G18"/>
    </sheetView>
  </sheetViews>
  <sheetFormatPr defaultColWidth="9.140625" defaultRowHeight="15"/>
  <cols>
    <col min="1" max="1" width="36" style="1" customWidth="1"/>
    <col min="2" max="2" width="12.28515625" style="1" customWidth="1"/>
    <col min="3" max="3" width="9.85546875" style="1" bestFit="1" customWidth="1"/>
    <col min="4" max="4" width="12" style="1" bestFit="1" customWidth="1"/>
    <col min="5" max="5" width="19.85546875" style="1" customWidth="1"/>
    <col min="6" max="6" width="8.5703125" style="1" customWidth="1"/>
    <col min="7" max="7" width="14" style="1" customWidth="1"/>
    <col min="8" max="8" width="23.85546875" style="1" bestFit="1" customWidth="1"/>
    <col min="9" max="16384" width="9.140625" style="1"/>
  </cols>
  <sheetData>
    <row r="1" spans="1:8">
      <c r="A1" s="612" t="s">
        <v>194</v>
      </c>
      <c r="B1" s="612"/>
      <c r="C1" s="612"/>
      <c r="D1" s="612"/>
      <c r="E1" s="612"/>
      <c r="F1" s="612"/>
      <c r="G1" s="612"/>
    </row>
    <row r="2" spans="1:8">
      <c r="A2" s="612" t="s">
        <v>370</v>
      </c>
      <c r="B2" s="612"/>
      <c r="C2" s="612"/>
      <c r="D2" s="612"/>
      <c r="E2" s="612"/>
      <c r="F2" s="612"/>
      <c r="G2" s="612"/>
    </row>
    <row r="3" spans="1:8" ht="15" customHeight="1">
      <c r="A3" s="622" t="s">
        <v>181</v>
      </c>
      <c r="B3" s="622" t="s">
        <v>182</v>
      </c>
      <c r="C3" s="622" t="s">
        <v>195</v>
      </c>
      <c r="D3" s="624" t="s">
        <v>183</v>
      </c>
      <c r="E3" s="624" t="s">
        <v>184</v>
      </c>
      <c r="F3" s="624" t="s">
        <v>185</v>
      </c>
      <c r="G3" s="624" t="s">
        <v>196</v>
      </c>
    </row>
    <row r="4" spans="1:8" ht="15" customHeight="1">
      <c r="A4" s="623"/>
      <c r="B4" s="623"/>
      <c r="C4" s="623"/>
      <c r="D4" s="625"/>
      <c r="E4" s="625"/>
      <c r="F4" s="625"/>
      <c r="G4" s="625"/>
    </row>
    <row r="5" spans="1:8" s="28" customFormat="1" ht="29.25" customHeight="1">
      <c r="A5" s="24" t="s">
        <v>197</v>
      </c>
      <c r="B5" s="25" t="s">
        <v>15</v>
      </c>
      <c r="C5" s="26">
        <v>41823</v>
      </c>
      <c r="D5" s="26">
        <v>45538</v>
      </c>
      <c r="E5" s="228">
        <v>1493000000</v>
      </c>
      <c r="F5" s="229">
        <v>2.95</v>
      </c>
      <c r="G5" s="27">
        <v>43346</v>
      </c>
    </row>
    <row r="6" spans="1:8" s="32" customFormat="1" ht="16.5" customHeight="1">
      <c r="A6" s="29"/>
      <c r="B6" s="29" t="s">
        <v>188</v>
      </c>
      <c r="C6" s="31"/>
      <c r="D6" s="31"/>
      <c r="E6" s="230">
        <v>2920054190</v>
      </c>
      <c r="F6" s="231"/>
      <c r="G6" s="31"/>
    </row>
    <row r="7" spans="1:8" s="28" customFormat="1" ht="29.25" customHeight="1">
      <c r="A7" s="24" t="s">
        <v>198</v>
      </c>
      <c r="B7" s="25" t="s">
        <v>15</v>
      </c>
      <c r="C7" s="26">
        <v>42089</v>
      </c>
      <c r="D7" s="26">
        <v>44646</v>
      </c>
      <c r="E7" s="228">
        <v>1250000000</v>
      </c>
      <c r="F7" s="229">
        <v>2</v>
      </c>
      <c r="G7" s="27">
        <v>43185</v>
      </c>
    </row>
    <row r="8" spans="1:8" s="32" customFormat="1" ht="16.5" customHeight="1">
      <c r="A8" s="29"/>
      <c r="B8" s="29" t="s">
        <v>188</v>
      </c>
      <c r="C8" s="31"/>
      <c r="D8" s="31"/>
      <c r="E8" s="230">
        <v>2444787500</v>
      </c>
      <c r="F8" s="231"/>
      <c r="G8" s="31"/>
      <c r="H8" s="33"/>
    </row>
    <row r="9" spans="1:8" s="28" customFormat="1" ht="29.25" customHeight="1">
      <c r="A9" s="24" t="s">
        <v>199</v>
      </c>
      <c r="B9" s="25" t="s">
        <v>15</v>
      </c>
      <c r="C9" s="26">
        <v>42089</v>
      </c>
      <c r="D9" s="26">
        <v>46472</v>
      </c>
      <c r="E9" s="228">
        <v>1000000000</v>
      </c>
      <c r="F9" s="232">
        <v>2.625</v>
      </c>
      <c r="G9" s="27">
        <v>43185</v>
      </c>
    </row>
    <row r="10" spans="1:8" s="32" customFormat="1" ht="16.5" customHeight="1">
      <c r="A10" s="29"/>
      <c r="B10" s="29" t="s">
        <v>188</v>
      </c>
      <c r="C10" s="31"/>
      <c r="D10" s="31"/>
      <c r="E10" s="230">
        <v>1955830000</v>
      </c>
      <c r="F10" s="231"/>
      <c r="G10" s="31"/>
    </row>
    <row r="11" spans="1:8" s="28" customFormat="1" ht="29.25" customHeight="1">
      <c r="A11" s="24" t="s">
        <v>200</v>
      </c>
      <c r="B11" s="25" t="s">
        <v>15</v>
      </c>
      <c r="C11" s="26">
        <v>42089</v>
      </c>
      <c r="D11" s="26">
        <v>49394</v>
      </c>
      <c r="E11" s="228">
        <v>900000000</v>
      </c>
      <c r="F11" s="232">
        <v>3.125</v>
      </c>
      <c r="G11" s="27">
        <v>43185</v>
      </c>
    </row>
    <row r="12" spans="1:8" s="32" customFormat="1" ht="16.5" customHeight="1">
      <c r="A12" s="29"/>
      <c r="B12" s="29" t="s">
        <v>188</v>
      </c>
      <c r="C12" s="31"/>
      <c r="D12" s="31"/>
      <c r="E12" s="230">
        <v>1760247000</v>
      </c>
      <c r="F12" s="231"/>
      <c r="G12" s="31"/>
    </row>
    <row r="13" spans="1:8" s="28" customFormat="1" ht="29.25" customHeight="1">
      <c r="A13" s="24" t="s">
        <v>201</v>
      </c>
      <c r="B13" s="25" t="s">
        <v>15</v>
      </c>
      <c r="C13" s="26">
        <v>42450</v>
      </c>
      <c r="D13" s="26">
        <v>45006</v>
      </c>
      <c r="E13" s="228">
        <v>1144000000</v>
      </c>
      <c r="F13" s="232">
        <v>1.875</v>
      </c>
      <c r="G13" s="27">
        <v>43180</v>
      </c>
    </row>
    <row r="14" spans="1:8" s="32" customFormat="1" ht="16.5" customHeight="1">
      <c r="A14" s="29"/>
      <c r="B14" s="29" t="s">
        <v>188</v>
      </c>
      <c r="C14" s="31"/>
      <c r="D14" s="31"/>
      <c r="E14" s="230">
        <v>2237469520</v>
      </c>
      <c r="F14" s="231"/>
      <c r="G14" s="31"/>
    </row>
    <row r="15" spans="1:8" s="28" customFormat="1" ht="29.25" customHeight="1">
      <c r="A15" s="24" t="s">
        <v>202</v>
      </c>
      <c r="B15" s="25" t="s">
        <v>15</v>
      </c>
      <c r="C15" s="26">
        <v>42450</v>
      </c>
      <c r="D15" s="26">
        <v>46833</v>
      </c>
      <c r="E15" s="228">
        <v>850000000</v>
      </c>
      <c r="F15" s="229">
        <v>3</v>
      </c>
      <c r="G15" s="27">
        <v>43180</v>
      </c>
    </row>
    <row r="16" spans="1:8" s="32" customFormat="1" ht="16.5" customHeight="1">
      <c r="A16" s="29"/>
      <c r="B16" s="29" t="s">
        <v>188</v>
      </c>
      <c r="C16" s="30"/>
      <c r="D16" s="31"/>
      <c r="E16" s="230">
        <v>1662455500</v>
      </c>
      <c r="F16" s="233"/>
      <c r="G16" s="31"/>
    </row>
    <row r="17" spans="1:7" ht="24" customHeight="1">
      <c r="A17" s="234" t="s">
        <v>203</v>
      </c>
      <c r="B17" s="234"/>
      <c r="C17" s="234"/>
      <c r="D17" s="234"/>
      <c r="E17" s="235">
        <v>12980843710</v>
      </c>
      <c r="F17" s="234"/>
      <c r="G17" s="234"/>
    </row>
    <row r="18" spans="1:7">
      <c r="A18" s="21" t="s">
        <v>204</v>
      </c>
      <c r="B18" s="2"/>
      <c r="C18" s="2"/>
      <c r="D18" s="2"/>
      <c r="E18" s="2"/>
      <c r="F18" s="2"/>
      <c r="G18" s="2"/>
    </row>
    <row r="19" spans="1:7">
      <c r="A19" s="2"/>
      <c r="B19" s="2"/>
      <c r="C19" s="2"/>
      <c r="D19" s="2"/>
      <c r="E19" s="2"/>
      <c r="F19" s="2"/>
      <c r="G19" s="2"/>
    </row>
  </sheetData>
  <mergeCells count="9">
    <mergeCell ref="A1:G1"/>
    <mergeCell ref="A2:G2"/>
    <mergeCell ref="A3:A4"/>
    <mergeCell ref="B3:B4"/>
    <mergeCell ref="C3:C4"/>
    <mergeCell ref="D3:D4"/>
    <mergeCell ref="E3:E4"/>
    <mergeCell ref="F3:F4"/>
    <mergeCell ref="G3:G4"/>
  </mergeCells>
  <phoneticPr fontId="33"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K26" sqref="K26"/>
    </sheetView>
  </sheetViews>
  <sheetFormatPr defaultRowHeight="15"/>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G33" sqref="G33"/>
    </sheetView>
  </sheetViews>
  <sheetFormatPr defaultRowHeight="15"/>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7"/>
  <sheetViews>
    <sheetView workbookViewId="0">
      <selection sqref="A1:N21"/>
    </sheetView>
  </sheetViews>
  <sheetFormatPr defaultRowHeight="12.75"/>
  <cols>
    <col min="1" max="16384" width="9.140625" style="553"/>
  </cols>
  <sheetData>
    <row r="1" spans="1:17" ht="15.75">
      <c r="A1" s="626" t="s">
        <v>399</v>
      </c>
      <c r="B1" s="626"/>
      <c r="C1" s="626"/>
      <c r="D1" s="626"/>
      <c r="E1" s="626"/>
      <c r="F1" s="626"/>
      <c r="G1" s="626"/>
      <c r="H1" s="626"/>
      <c r="I1" s="626"/>
      <c r="J1" s="626"/>
      <c r="K1" s="626"/>
      <c r="L1" s="626"/>
      <c r="M1" s="626"/>
      <c r="N1" s="626"/>
      <c r="O1" s="552"/>
      <c r="P1" s="552"/>
      <c r="Q1" s="552"/>
    </row>
    <row r="2" spans="1:17" ht="15.75">
      <c r="A2" s="626" t="s">
        <v>400</v>
      </c>
      <c r="B2" s="626"/>
      <c r="C2" s="626"/>
      <c r="D2" s="626"/>
      <c r="E2" s="626"/>
      <c r="F2" s="626"/>
      <c r="G2" s="626"/>
      <c r="H2" s="626"/>
      <c r="I2" s="626"/>
      <c r="J2" s="626"/>
      <c r="K2" s="626"/>
      <c r="L2" s="626"/>
      <c r="M2" s="626"/>
      <c r="N2" s="626"/>
      <c r="O2" s="552"/>
      <c r="P2" s="552"/>
      <c r="Q2" s="552"/>
    </row>
    <row r="3" spans="1:17">
      <c r="A3" s="554"/>
      <c r="B3" s="554"/>
      <c r="C3" s="554"/>
      <c r="D3" s="554"/>
      <c r="E3" s="554"/>
      <c r="F3" s="554"/>
      <c r="G3" s="554"/>
      <c r="H3" s="554"/>
      <c r="I3" s="554"/>
      <c r="J3" s="554"/>
      <c r="K3" s="554"/>
      <c r="L3" s="554"/>
      <c r="M3" s="554"/>
      <c r="N3" s="554"/>
    </row>
    <row r="4" spans="1:17">
      <c r="A4" s="554"/>
      <c r="B4" s="554"/>
      <c r="C4" s="554"/>
      <c r="D4" s="554"/>
      <c r="E4" s="554"/>
      <c r="F4" s="554"/>
      <c r="G4" s="554"/>
      <c r="H4" s="554"/>
      <c r="I4" s="554"/>
      <c r="J4" s="554"/>
      <c r="K4" s="554"/>
      <c r="L4" s="554"/>
      <c r="M4" s="554"/>
      <c r="N4" s="554"/>
    </row>
    <row r="5" spans="1:17">
      <c r="A5" s="554"/>
      <c r="B5" s="554"/>
      <c r="C5" s="554"/>
      <c r="D5" s="554"/>
      <c r="E5" s="554"/>
      <c r="F5" s="554"/>
      <c r="G5" s="554"/>
      <c r="H5" s="554"/>
      <c r="I5" s="554"/>
      <c r="J5" s="554"/>
      <c r="K5" s="554"/>
      <c r="L5" s="554"/>
      <c r="M5" s="554"/>
      <c r="N5" s="554"/>
    </row>
    <row r="6" spans="1:17">
      <c r="A6" s="554"/>
      <c r="B6" s="554"/>
      <c r="C6" s="554"/>
      <c r="D6" s="554"/>
      <c r="E6" s="554"/>
      <c r="F6" s="554"/>
      <c r="G6" s="554"/>
      <c r="H6" s="554"/>
      <c r="I6" s="554"/>
      <c r="J6" s="554"/>
      <c r="K6" s="554"/>
      <c r="L6" s="554"/>
      <c r="M6" s="554"/>
      <c r="N6" s="554"/>
    </row>
    <row r="7" spans="1:17">
      <c r="A7" s="554"/>
      <c r="B7" s="554"/>
      <c r="C7" s="554"/>
      <c r="D7" s="554"/>
      <c r="E7" s="554"/>
      <c r="F7" s="554"/>
      <c r="G7" s="554"/>
      <c r="H7" s="554"/>
      <c r="I7" s="554"/>
      <c r="J7" s="554"/>
      <c r="K7" s="554"/>
      <c r="L7" s="554"/>
      <c r="M7" s="554"/>
      <c r="N7" s="554"/>
    </row>
    <row r="8" spans="1:17">
      <c r="A8" s="554"/>
      <c r="B8" s="554"/>
      <c r="C8" s="554"/>
      <c r="D8" s="554"/>
      <c r="E8" s="554"/>
      <c r="F8" s="554"/>
      <c r="G8" s="554"/>
      <c r="H8" s="554"/>
      <c r="I8" s="554"/>
      <c r="J8" s="554"/>
      <c r="K8" s="554"/>
      <c r="L8" s="554"/>
      <c r="M8" s="554"/>
      <c r="N8" s="554"/>
    </row>
    <row r="9" spans="1:17">
      <c r="A9" s="554"/>
      <c r="B9" s="554"/>
      <c r="C9" s="554"/>
      <c r="D9" s="554"/>
      <c r="E9" s="554"/>
      <c r="F9" s="554"/>
      <c r="G9" s="554"/>
      <c r="H9" s="554"/>
      <c r="I9" s="554"/>
      <c r="J9" s="554"/>
      <c r="K9" s="554"/>
      <c r="L9" s="554"/>
      <c r="M9" s="554"/>
      <c r="N9" s="554"/>
    </row>
    <row r="10" spans="1:17">
      <c r="A10" s="554"/>
      <c r="B10" s="554"/>
      <c r="C10" s="554"/>
      <c r="D10" s="554"/>
      <c r="E10" s="554"/>
      <c r="F10" s="554"/>
      <c r="G10" s="554"/>
      <c r="H10" s="554"/>
      <c r="I10" s="554"/>
      <c r="J10" s="554"/>
      <c r="K10" s="554"/>
      <c r="L10" s="554"/>
      <c r="M10" s="554"/>
      <c r="N10" s="554"/>
    </row>
    <row r="11" spans="1:17">
      <c r="A11" s="554"/>
      <c r="B11" s="554"/>
      <c r="C11" s="554"/>
      <c r="D11" s="554"/>
      <c r="E11" s="554"/>
      <c r="F11" s="554"/>
      <c r="G11" s="554"/>
      <c r="H11" s="554"/>
      <c r="I11" s="554"/>
      <c r="J11" s="554"/>
      <c r="K11" s="554"/>
      <c r="L11" s="554"/>
      <c r="M11" s="554"/>
      <c r="N11" s="554"/>
    </row>
    <row r="12" spans="1:17">
      <c r="A12" s="554"/>
      <c r="B12" s="554"/>
      <c r="C12" s="554"/>
      <c r="D12" s="554"/>
      <c r="E12" s="554"/>
      <c r="F12" s="554"/>
      <c r="G12" s="554"/>
      <c r="H12" s="554"/>
      <c r="I12" s="554"/>
      <c r="J12" s="554"/>
      <c r="K12" s="554"/>
      <c r="L12" s="554"/>
      <c r="M12" s="554"/>
      <c r="N12" s="554"/>
    </row>
    <row r="13" spans="1:17">
      <c r="A13" s="554"/>
      <c r="B13" s="554"/>
      <c r="C13" s="554"/>
      <c r="D13" s="554"/>
      <c r="E13" s="554"/>
      <c r="F13" s="554"/>
      <c r="G13" s="554"/>
      <c r="H13" s="554"/>
      <c r="I13" s="554"/>
      <c r="J13" s="554"/>
      <c r="K13" s="554"/>
      <c r="L13" s="554"/>
      <c r="M13" s="554"/>
      <c r="N13" s="554"/>
    </row>
    <row r="14" spans="1:17">
      <c r="A14" s="554"/>
      <c r="B14" s="554"/>
      <c r="C14" s="554"/>
      <c r="D14" s="554"/>
      <c r="E14" s="554"/>
      <c r="F14" s="554"/>
      <c r="G14" s="554"/>
      <c r="H14" s="554"/>
      <c r="I14" s="554"/>
      <c r="J14" s="554"/>
      <c r="K14" s="554"/>
      <c r="L14" s="554"/>
      <c r="M14" s="554"/>
      <c r="N14" s="554"/>
    </row>
    <row r="15" spans="1:17">
      <c r="A15" s="554"/>
      <c r="B15" s="554"/>
      <c r="C15" s="554"/>
      <c r="D15" s="554"/>
      <c r="E15" s="554"/>
      <c r="F15" s="554"/>
      <c r="G15" s="554"/>
      <c r="H15" s="554"/>
      <c r="I15" s="554"/>
      <c r="J15" s="554"/>
      <c r="K15" s="554"/>
      <c r="L15" s="554"/>
      <c r="M15" s="554"/>
      <c r="N15" s="554"/>
    </row>
    <row r="16" spans="1:17">
      <c r="A16" s="554"/>
      <c r="B16" s="554"/>
      <c r="C16" s="554"/>
      <c r="D16" s="554"/>
      <c r="E16" s="554"/>
      <c r="F16" s="554"/>
      <c r="G16" s="554"/>
      <c r="H16" s="554"/>
      <c r="I16" s="554"/>
      <c r="J16" s="554"/>
      <c r="K16" s="554"/>
      <c r="L16" s="554"/>
      <c r="M16" s="554"/>
      <c r="N16" s="554"/>
    </row>
    <row r="17" spans="1:14">
      <c r="A17" s="554"/>
      <c r="B17" s="554"/>
      <c r="C17" s="554"/>
      <c r="D17" s="554"/>
      <c r="E17" s="554"/>
      <c r="F17" s="554"/>
      <c r="G17" s="554"/>
      <c r="H17" s="554"/>
      <c r="I17" s="554"/>
      <c r="J17" s="554"/>
      <c r="K17" s="554"/>
      <c r="L17" s="554"/>
      <c r="M17" s="554"/>
      <c r="N17" s="554"/>
    </row>
    <row r="18" spans="1:14">
      <c r="A18" s="554"/>
      <c r="B18" s="554"/>
      <c r="C18" s="554"/>
      <c r="D18" s="554"/>
      <c r="E18" s="554"/>
      <c r="F18" s="554"/>
      <c r="G18" s="554"/>
      <c r="H18" s="554"/>
      <c r="I18" s="554"/>
      <c r="J18" s="554"/>
      <c r="K18" s="554"/>
      <c r="L18" s="554"/>
      <c r="M18" s="554"/>
      <c r="N18" s="554"/>
    </row>
    <row r="19" spans="1:14">
      <c r="A19" s="554"/>
      <c r="B19" s="554"/>
      <c r="C19" s="554"/>
      <c r="D19" s="554"/>
      <c r="E19" s="554"/>
      <c r="F19" s="554"/>
      <c r="G19" s="554"/>
      <c r="H19" s="554"/>
      <c r="I19" s="554"/>
      <c r="J19" s="554"/>
      <c r="K19" s="554"/>
      <c r="L19" s="554"/>
      <c r="M19" s="554"/>
      <c r="N19" s="554"/>
    </row>
    <row r="20" spans="1:14">
      <c r="A20" s="554"/>
      <c r="B20" s="554"/>
      <c r="C20" s="554"/>
      <c r="D20" s="554"/>
      <c r="E20" s="554"/>
      <c r="F20" s="554"/>
      <c r="G20" s="554"/>
      <c r="H20" s="554"/>
      <c r="I20" s="554"/>
      <c r="J20" s="554"/>
      <c r="K20" s="554"/>
      <c r="L20" s="554"/>
      <c r="M20" s="554"/>
      <c r="N20" s="554"/>
    </row>
    <row r="21" spans="1:14">
      <c r="A21" s="554"/>
      <c r="B21" s="554"/>
      <c r="C21" s="554"/>
      <c r="D21" s="554"/>
      <c r="E21" s="554"/>
      <c r="F21" s="554"/>
      <c r="G21" s="554"/>
      <c r="H21" s="554"/>
      <c r="I21" s="554"/>
      <c r="J21" s="554"/>
      <c r="K21" s="554"/>
      <c r="L21" s="554"/>
      <c r="M21" s="554"/>
      <c r="N21" s="554"/>
    </row>
    <row r="22" spans="1:14">
      <c r="A22" s="554"/>
      <c r="B22" s="554"/>
      <c r="C22" s="554"/>
      <c r="D22" s="554"/>
      <c r="E22" s="554"/>
      <c r="F22" s="554"/>
      <c r="G22" s="554"/>
      <c r="H22" s="554"/>
      <c r="I22" s="554"/>
      <c r="J22" s="554"/>
      <c r="K22" s="554"/>
      <c r="L22" s="554"/>
      <c r="M22" s="554"/>
      <c r="N22" s="554"/>
    </row>
    <row r="23" spans="1:14">
      <c r="A23" s="554"/>
      <c r="B23" s="554"/>
      <c r="C23" s="554"/>
      <c r="D23" s="554"/>
      <c r="E23" s="554"/>
      <c r="F23" s="554"/>
      <c r="G23" s="554"/>
      <c r="H23" s="554"/>
      <c r="I23" s="554"/>
      <c r="J23" s="554"/>
      <c r="K23" s="554"/>
      <c r="L23" s="554"/>
      <c r="M23" s="554"/>
      <c r="N23" s="554"/>
    </row>
    <row r="24" spans="1:14">
      <c r="A24" s="554"/>
      <c r="B24" s="554"/>
      <c r="C24" s="554"/>
      <c r="D24" s="554"/>
      <c r="E24" s="554"/>
      <c r="F24" s="554"/>
      <c r="G24" s="554"/>
      <c r="H24" s="554"/>
      <c r="I24" s="554"/>
      <c r="J24" s="554"/>
      <c r="K24" s="554"/>
      <c r="L24" s="554"/>
      <c r="M24" s="554"/>
      <c r="N24" s="554"/>
    </row>
    <row r="25" spans="1:14">
      <c r="A25" s="554"/>
      <c r="B25" s="554"/>
      <c r="C25" s="554"/>
      <c r="D25" s="554"/>
      <c r="E25" s="554"/>
      <c r="F25" s="554"/>
      <c r="G25" s="554"/>
      <c r="H25" s="554"/>
      <c r="I25" s="554"/>
      <c r="J25" s="554"/>
      <c r="K25" s="554"/>
      <c r="L25" s="554"/>
      <c r="M25" s="554"/>
      <c r="N25" s="554"/>
    </row>
    <row r="26" spans="1:14">
      <c r="A26" s="554"/>
      <c r="B26" s="554"/>
      <c r="C26" s="554"/>
      <c r="D26" s="554"/>
      <c r="E26" s="554"/>
      <c r="F26" s="554"/>
      <c r="G26" s="554"/>
      <c r="H26" s="554"/>
      <c r="I26" s="554"/>
      <c r="J26" s="554"/>
      <c r="K26" s="554"/>
      <c r="L26" s="554"/>
      <c r="M26" s="554"/>
      <c r="N26" s="554"/>
    </row>
    <row r="27" spans="1:14">
      <c r="A27" s="554"/>
      <c r="B27" s="554"/>
      <c r="C27" s="554"/>
      <c r="D27" s="554"/>
      <c r="E27" s="554"/>
      <c r="F27" s="554"/>
      <c r="G27" s="554"/>
      <c r="H27" s="554"/>
      <c r="I27" s="554"/>
      <c r="J27" s="554"/>
      <c r="K27" s="554"/>
      <c r="L27" s="554"/>
      <c r="M27" s="554"/>
      <c r="N27" s="554"/>
    </row>
  </sheetData>
  <mergeCells count="2">
    <mergeCell ref="A1:N1"/>
    <mergeCell ref="A2:N2"/>
  </mergeCells>
  <pageMargins left="0.75" right="0.75" top="1" bottom="1" header="0.5" footer="0.5"/>
  <pageSetup paperSize="9"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1"/>
  <sheetViews>
    <sheetView tabSelected="1" workbookViewId="0">
      <selection sqref="A1:N19"/>
    </sheetView>
  </sheetViews>
  <sheetFormatPr defaultRowHeight="12.75"/>
  <cols>
    <col min="1" max="4" width="9.140625" style="555"/>
    <col min="5" max="5" width="12" style="555" bestFit="1" customWidth="1"/>
    <col min="6" max="13" width="9.140625" style="555"/>
    <col min="14" max="14" width="10.28515625" style="555" customWidth="1"/>
    <col min="15" max="16384" width="9.140625" style="555"/>
  </cols>
  <sheetData>
    <row r="1" spans="1:14">
      <c r="A1" s="627" t="s">
        <v>401</v>
      </c>
      <c r="B1" s="627"/>
      <c r="C1" s="627"/>
      <c r="D1" s="627"/>
      <c r="E1" s="627"/>
      <c r="F1" s="627"/>
      <c r="G1" s="627"/>
      <c r="H1" s="627"/>
      <c r="I1" s="627"/>
      <c r="J1" s="627"/>
      <c r="K1" s="627"/>
      <c r="L1" s="627"/>
      <c r="M1" s="627"/>
      <c r="N1" s="627"/>
    </row>
    <row r="2" spans="1:14">
      <c r="A2" s="627" t="s">
        <v>400</v>
      </c>
      <c r="B2" s="627"/>
      <c r="C2" s="627"/>
      <c r="D2" s="627"/>
      <c r="E2" s="627"/>
      <c r="F2" s="627"/>
      <c r="G2" s="627"/>
      <c r="H2" s="627"/>
      <c r="I2" s="627"/>
      <c r="J2" s="627"/>
      <c r="K2" s="627"/>
      <c r="L2" s="627"/>
      <c r="M2" s="627"/>
      <c r="N2" s="627"/>
    </row>
    <row r="3" spans="1:14">
      <c r="A3" s="577"/>
      <c r="B3" s="577"/>
      <c r="C3" s="577"/>
      <c r="D3" s="577"/>
      <c r="E3" s="577"/>
      <c r="F3" s="577"/>
      <c r="G3" s="577"/>
      <c r="H3" s="577"/>
      <c r="I3" s="577"/>
      <c r="J3" s="577"/>
      <c r="K3" s="577"/>
      <c r="L3" s="577"/>
      <c r="M3" s="577"/>
      <c r="N3" s="577"/>
    </row>
    <row r="4" spans="1:14">
      <c r="A4" s="577"/>
      <c r="B4" s="577"/>
      <c r="C4" s="577"/>
      <c r="D4" s="577"/>
      <c r="E4" s="577"/>
      <c r="F4" s="577"/>
      <c r="G4" s="577"/>
      <c r="H4" s="577"/>
      <c r="I4" s="577"/>
      <c r="J4" s="577"/>
      <c r="K4" s="577"/>
      <c r="L4" s="577"/>
      <c r="M4" s="577"/>
      <c r="N4" s="577"/>
    </row>
    <row r="5" spans="1:14">
      <c r="A5" s="577"/>
      <c r="B5" s="577"/>
      <c r="C5" s="577"/>
      <c r="D5" s="577"/>
      <c r="E5" s="577"/>
      <c r="F5" s="577"/>
      <c r="G5" s="577"/>
      <c r="H5" s="577"/>
      <c r="I5" s="577"/>
      <c r="J5" s="577"/>
      <c r="K5" s="577"/>
      <c r="L5" s="577"/>
      <c r="M5" s="577"/>
      <c r="N5" s="577"/>
    </row>
    <row r="6" spans="1:14">
      <c r="A6" s="577"/>
      <c r="B6" s="577"/>
      <c r="C6" s="577"/>
      <c r="D6" s="577"/>
      <c r="E6" s="577"/>
      <c r="F6" s="577"/>
      <c r="G6" s="577"/>
      <c r="H6" s="577"/>
      <c r="I6" s="577"/>
      <c r="J6" s="577"/>
      <c r="K6" s="577"/>
      <c r="L6" s="577"/>
      <c r="M6" s="577"/>
      <c r="N6" s="577"/>
    </row>
    <row r="7" spans="1:14">
      <c r="A7" s="577"/>
      <c r="B7" s="577"/>
      <c r="C7" s="577"/>
      <c r="D7" s="577"/>
      <c r="E7" s="577"/>
      <c r="F7" s="577"/>
      <c r="G7" s="577"/>
      <c r="H7" s="577"/>
      <c r="I7" s="577"/>
      <c r="J7" s="577"/>
      <c r="K7" s="577"/>
      <c r="L7" s="577"/>
      <c r="M7" s="577"/>
      <c r="N7" s="577"/>
    </row>
    <row r="8" spans="1:14">
      <c r="A8" s="577"/>
      <c r="B8" s="577"/>
      <c r="C8" s="577"/>
      <c r="D8" s="577"/>
      <c r="E8" s="577"/>
      <c r="F8" s="577"/>
      <c r="G8" s="577"/>
      <c r="H8" s="577"/>
      <c r="I8" s="577"/>
      <c r="J8" s="577"/>
      <c r="K8" s="577"/>
      <c r="L8" s="577"/>
      <c r="M8" s="577"/>
      <c r="N8" s="577"/>
    </row>
    <row r="9" spans="1:14">
      <c r="A9" s="577"/>
      <c r="B9" s="577"/>
      <c r="C9" s="577"/>
      <c r="D9" s="577"/>
      <c r="E9" s="577"/>
      <c r="F9" s="577"/>
      <c r="G9" s="577"/>
      <c r="H9" s="577"/>
      <c r="I9" s="577"/>
      <c r="J9" s="577"/>
      <c r="K9" s="577"/>
      <c r="L9" s="577"/>
      <c r="M9" s="577"/>
      <c r="N9" s="577"/>
    </row>
    <row r="10" spans="1:14">
      <c r="A10" s="577"/>
      <c r="B10" s="577"/>
      <c r="C10" s="577"/>
      <c r="D10" s="577"/>
      <c r="E10" s="577"/>
      <c r="F10" s="577"/>
      <c r="G10" s="577"/>
      <c r="H10" s="577"/>
      <c r="I10" s="577"/>
      <c r="J10" s="577"/>
      <c r="K10" s="577"/>
      <c r="L10" s="577"/>
      <c r="M10" s="577"/>
      <c r="N10" s="577"/>
    </row>
    <row r="11" spans="1:14">
      <c r="A11" s="577"/>
      <c r="B11" s="577"/>
      <c r="C11" s="577"/>
      <c r="D11" s="577"/>
      <c r="E11" s="577"/>
      <c r="F11" s="577"/>
      <c r="G11" s="577"/>
      <c r="H11" s="577"/>
      <c r="I11" s="577"/>
      <c r="J11" s="577"/>
      <c r="K11" s="577"/>
      <c r="L11" s="577"/>
      <c r="M11" s="577"/>
      <c r="N11" s="577"/>
    </row>
    <row r="12" spans="1:14">
      <c r="A12" s="577"/>
      <c r="B12" s="577"/>
      <c r="C12" s="577"/>
      <c r="D12" s="577"/>
      <c r="E12" s="577"/>
      <c r="F12" s="577"/>
      <c r="G12" s="577"/>
      <c r="H12" s="577"/>
      <c r="I12" s="577"/>
      <c r="J12" s="577"/>
      <c r="K12" s="577"/>
      <c r="L12" s="577"/>
      <c r="M12" s="577"/>
      <c r="N12" s="577"/>
    </row>
    <row r="13" spans="1:14">
      <c r="A13" s="577"/>
      <c r="B13" s="577"/>
      <c r="C13" s="577"/>
      <c r="D13" s="577"/>
      <c r="E13" s="577"/>
      <c r="F13" s="577"/>
      <c r="G13" s="577"/>
      <c r="H13" s="577"/>
      <c r="I13" s="577"/>
      <c r="J13" s="577"/>
      <c r="K13" s="577"/>
      <c r="L13" s="577"/>
      <c r="M13" s="577"/>
      <c r="N13" s="577"/>
    </row>
    <row r="14" spans="1:14">
      <c r="A14" s="577"/>
      <c r="B14" s="577"/>
      <c r="C14" s="577"/>
      <c r="D14" s="577"/>
      <c r="E14" s="577"/>
      <c r="F14" s="577"/>
      <c r="G14" s="577"/>
      <c r="H14" s="577"/>
      <c r="I14" s="577"/>
      <c r="J14" s="577"/>
      <c r="K14" s="577"/>
      <c r="L14" s="577"/>
      <c r="M14" s="577"/>
      <c r="N14" s="577"/>
    </row>
    <row r="15" spans="1:14">
      <c r="A15" s="577"/>
      <c r="B15" s="577"/>
      <c r="C15" s="577"/>
      <c r="D15" s="577"/>
      <c r="E15" s="577"/>
      <c r="F15" s="577"/>
      <c r="G15" s="577"/>
      <c r="H15" s="577"/>
      <c r="I15" s="577"/>
      <c r="J15" s="577"/>
      <c r="K15" s="577"/>
      <c r="L15" s="577"/>
      <c r="M15" s="577"/>
      <c r="N15" s="577"/>
    </row>
    <row r="16" spans="1:14">
      <c r="A16" s="577"/>
      <c r="B16" s="577"/>
      <c r="C16" s="577"/>
      <c r="D16" s="577"/>
      <c r="E16" s="577"/>
      <c r="F16" s="577"/>
      <c r="G16" s="577"/>
      <c r="H16" s="577"/>
      <c r="I16" s="577"/>
      <c r="J16" s="577"/>
      <c r="K16" s="577"/>
      <c r="L16" s="577"/>
      <c r="M16" s="577"/>
      <c r="N16" s="577"/>
    </row>
    <row r="17" spans="1:14">
      <c r="A17" s="577"/>
      <c r="B17" s="577"/>
      <c r="C17" s="577"/>
      <c r="D17" s="577"/>
      <c r="E17" s="577"/>
      <c r="F17" s="577"/>
      <c r="G17" s="577"/>
      <c r="H17" s="577"/>
      <c r="I17" s="577"/>
      <c r="J17" s="577"/>
      <c r="K17" s="577"/>
      <c r="L17" s="577"/>
      <c r="M17" s="577"/>
      <c r="N17" s="577"/>
    </row>
    <row r="18" spans="1:14">
      <c r="A18" s="577"/>
      <c r="B18" s="577"/>
      <c r="C18" s="577"/>
      <c r="D18" s="577"/>
      <c r="E18" s="577"/>
      <c r="F18" s="577"/>
      <c r="G18" s="577"/>
      <c r="H18" s="577"/>
      <c r="I18" s="577"/>
      <c r="J18" s="577"/>
      <c r="K18" s="577"/>
      <c r="L18" s="577"/>
      <c r="M18" s="577"/>
      <c r="N18" s="577"/>
    </row>
    <row r="19" spans="1:14">
      <c r="A19" s="577"/>
      <c r="B19" s="577"/>
      <c r="C19" s="577"/>
      <c r="D19" s="577"/>
      <c r="E19" s="577"/>
      <c r="F19" s="577"/>
      <c r="G19" s="577"/>
      <c r="H19" s="577"/>
      <c r="I19" s="577"/>
      <c r="J19" s="577"/>
      <c r="K19" s="577"/>
      <c r="L19" s="577"/>
      <c r="M19" s="577"/>
      <c r="N19" s="577"/>
    </row>
    <row r="20" spans="1:14">
      <c r="A20" s="577"/>
      <c r="B20" s="577"/>
      <c r="C20" s="577"/>
      <c r="D20" s="577"/>
      <c r="E20" s="577"/>
      <c r="F20" s="577"/>
      <c r="G20" s="577"/>
      <c r="H20" s="577"/>
      <c r="I20" s="577"/>
      <c r="J20" s="577"/>
      <c r="K20" s="577"/>
      <c r="L20" s="577"/>
      <c r="M20" s="577"/>
      <c r="N20" s="577"/>
    </row>
    <row r="21" spans="1:14">
      <c r="A21" s="577"/>
      <c r="B21" s="577"/>
      <c r="C21" s="577"/>
      <c r="D21" s="577"/>
      <c r="E21" s="577"/>
      <c r="F21" s="577"/>
      <c r="G21" s="577"/>
      <c r="H21" s="577"/>
      <c r="I21" s="577"/>
      <c r="J21" s="577"/>
      <c r="K21" s="577"/>
      <c r="L21" s="577"/>
      <c r="M21" s="577"/>
      <c r="N21" s="577"/>
    </row>
  </sheetData>
  <mergeCells count="2">
    <mergeCell ref="A1:N1"/>
    <mergeCell ref="A2:N2"/>
  </mergeCells>
  <pageMargins left="0.75" right="0.75" top="1" bottom="1" header="0.5" footer="0.5"/>
  <pageSetup paperSize="9"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2"/>
  <sheetViews>
    <sheetView workbookViewId="0">
      <selection sqref="A1:H20"/>
    </sheetView>
  </sheetViews>
  <sheetFormatPr defaultRowHeight="15"/>
  <cols>
    <col min="1" max="1" width="40.7109375" customWidth="1"/>
    <col min="2" max="2" width="13.42578125" customWidth="1"/>
    <col min="3" max="3" width="12.140625" customWidth="1"/>
    <col min="6" max="6" width="39" customWidth="1"/>
    <col min="7" max="7" width="15.140625" customWidth="1"/>
    <col min="8" max="8" width="4.7109375" customWidth="1"/>
  </cols>
  <sheetData>
    <row r="1" spans="1:8" ht="15" customHeight="1">
      <c r="A1" s="628" t="s">
        <v>402</v>
      </c>
      <c r="B1" s="628"/>
      <c r="C1" s="628"/>
      <c r="D1" s="628"/>
      <c r="E1" s="628"/>
      <c r="F1" s="628"/>
      <c r="G1" s="628"/>
      <c r="H1" s="628"/>
    </row>
    <row r="2" spans="1:8">
      <c r="A2" s="556"/>
      <c r="B2" s="556"/>
      <c r="C2" s="556"/>
      <c r="D2" s="556"/>
      <c r="E2" s="556"/>
      <c r="F2" s="556"/>
      <c r="G2" s="556"/>
      <c r="H2" s="557"/>
    </row>
    <row r="3" spans="1:8">
      <c r="A3" s="556"/>
      <c r="B3" s="556"/>
      <c r="C3" s="556"/>
      <c r="D3" s="556"/>
      <c r="E3" s="556"/>
      <c r="F3" s="556"/>
      <c r="G3" s="556"/>
      <c r="H3" s="556"/>
    </row>
    <row r="4" spans="1:8">
      <c r="A4" s="556"/>
      <c r="B4" s="556"/>
      <c r="C4" s="556"/>
      <c r="D4" s="556"/>
      <c r="E4" s="556"/>
      <c r="F4" s="556"/>
      <c r="G4" s="556"/>
      <c r="H4" s="556"/>
    </row>
    <row r="5" spans="1:8">
      <c r="A5" s="556"/>
      <c r="B5" s="556"/>
      <c r="C5" s="556"/>
      <c r="D5" s="556"/>
      <c r="E5" s="556"/>
      <c r="F5" s="556"/>
      <c r="G5" s="556"/>
      <c r="H5" s="556"/>
    </row>
    <row r="6" spans="1:8">
      <c r="A6" s="556"/>
      <c r="B6" s="556"/>
      <c r="C6" s="556"/>
      <c r="D6" s="556"/>
      <c r="E6" s="556"/>
      <c r="F6" s="556"/>
      <c r="G6" s="556"/>
      <c r="H6" s="556"/>
    </row>
    <row r="7" spans="1:8">
      <c r="A7" s="556"/>
      <c r="B7" s="556"/>
      <c r="C7" s="556"/>
      <c r="D7" s="556"/>
      <c r="E7" s="556"/>
      <c r="F7" s="556"/>
      <c r="G7" s="556"/>
      <c r="H7" s="556"/>
    </row>
    <row r="8" spans="1:8">
      <c r="A8" s="556"/>
      <c r="B8" s="556"/>
      <c r="C8" s="556"/>
      <c r="D8" s="556"/>
      <c r="E8" s="556"/>
      <c r="F8" s="556"/>
      <c r="G8" s="556"/>
      <c r="H8" s="556"/>
    </row>
    <row r="9" spans="1:8">
      <c r="A9" s="556"/>
      <c r="B9" s="556"/>
      <c r="C9" s="556"/>
      <c r="D9" s="556"/>
      <c r="E9" s="556"/>
      <c r="F9" s="556"/>
      <c r="G9" s="556"/>
      <c r="H9" s="556"/>
    </row>
    <row r="10" spans="1:8">
      <c r="A10" s="556"/>
      <c r="B10" s="556"/>
      <c r="C10" s="556"/>
      <c r="D10" s="556"/>
      <c r="E10" s="556"/>
      <c r="F10" s="556"/>
      <c r="G10" s="556"/>
      <c r="H10" s="556"/>
    </row>
    <row r="11" spans="1:8">
      <c r="A11" s="556"/>
      <c r="B11" s="556"/>
      <c r="C11" s="556"/>
      <c r="D11" s="556"/>
      <c r="E11" s="556"/>
      <c r="F11" s="556"/>
      <c r="G11" s="556"/>
      <c r="H11" s="556"/>
    </row>
    <row r="12" spans="1:8">
      <c r="A12" s="556"/>
      <c r="B12" s="556"/>
      <c r="C12" s="556"/>
      <c r="D12" s="556"/>
      <c r="E12" s="556"/>
      <c r="F12" s="556"/>
      <c r="G12" s="556"/>
      <c r="H12" s="556"/>
    </row>
    <row r="13" spans="1:8">
      <c r="A13" s="556"/>
      <c r="B13" s="556"/>
      <c r="C13" s="556"/>
      <c r="D13" s="556"/>
      <c r="E13" s="556"/>
      <c r="F13" s="556"/>
      <c r="G13" s="556"/>
      <c r="H13" s="556"/>
    </row>
    <row r="14" spans="1:8">
      <c r="A14" s="556"/>
      <c r="B14" s="556"/>
      <c r="C14" s="556"/>
      <c r="D14" s="556"/>
      <c r="E14" s="556"/>
      <c r="F14" s="556"/>
      <c r="G14" s="556"/>
      <c r="H14" s="556"/>
    </row>
    <row r="15" spans="1:8">
      <c r="A15" s="556"/>
      <c r="B15" s="556"/>
      <c r="C15" s="556"/>
      <c r="D15" s="556"/>
      <c r="E15" s="556"/>
      <c r="F15" s="556"/>
      <c r="G15" s="556"/>
      <c r="H15" s="556"/>
    </row>
    <row r="16" spans="1:8">
      <c r="A16" s="556"/>
      <c r="B16" s="556"/>
      <c r="C16" s="556"/>
      <c r="D16" s="556"/>
      <c r="E16" s="556"/>
      <c r="F16" s="556"/>
      <c r="G16" s="556"/>
      <c r="H16" s="556"/>
    </row>
    <row r="17" spans="1:8">
      <c r="A17" s="556"/>
      <c r="B17" s="556"/>
      <c r="C17" s="556"/>
      <c r="D17" s="556"/>
      <c r="E17" s="556"/>
      <c r="F17" s="556"/>
      <c r="G17" s="556"/>
      <c r="H17" s="556"/>
    </row>
    <row r="18" spans="1:8">
      <c r="A18" s="556"/>
      <c r="B18" s="556"/>
      <c r="C18" s="556"/>
      <c r="D18" s="556"/>
      <c r="E18" s="556"/>
      <c r="F18" s="556"/>
      <c r="G18" s="556"/>
      <c r="H18" s="556"/>
    </row>
    <row r="19" spans="1:8">
      <c r="A19" s="556"/>
      <c r="B19" s="556"/>
      <c r="C19" s="556"/>
      <c r="D19" s="556"/>
      <c r="E19" s="556"/>
      <c r="F19" s="556"/>
      <c r="G19" s="556"/>
      <c r="H19" s="556"/>
    </row>
    <row r="20" spans="1:8">
      <c r="A20" s="556"/>
      <c r="B20" s="556"/>
      <c r="C20" s="556"/>
      <c r="D20" s="556"/>
      <c r="E20" s="556"/>
      <c r="F20" s="556"/>
      <c r="G20" s="556"/>
      <c r="H20" s="556"/>
    </row>
    <row r="21" spans="1:8">
      <c r="A21" s="556"/>
      <c r="B21" s="556"/>
      <c r="C21" s="556"/>
      <c r="D21" s="556"/>
      <c r="E21" s="556"/>
      <c r="F21" s="556"/>
      <c r="G21" s="556"/>
      <c r="H21" s="556"/>
    </row>
    <row r="22" spans="1:8">
      <c r="A22" s="556"/>
      <c r="B22" s="556"/>
      <c r="C22" s="556"/>
      <c r="D22" s="556"/>
      <c r="E22" s="556"/>
      <c r="F22" s="556"/>
      <c r="G22" s="556"/>
      <c r="H22" s="556"/>
    </row>
  </sheetData>
  <mergeCells count="1">
    <mergeCell ref="A1:H1"/>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7"/>
  <sheetViews>
    <sheetView topLeftCell="A3" workbookViewId="0">
      <selection activeCell="M25" sqref="M25:N25"/>
    </sheetView>
  </sheetViews>
  <sheetFormatPr defaultRowHeight="15"/>
  <cols>
    <col min="1" max="1" width="13.7109375" bestFit="1" customWidth="1"/>
    <col min="9" max="10" width="17.7109375" bestFit="1" customWidth="1"/>
    <col min="11" max="12" width="18.28515625" bestFit="1" customWidth="1"/>
    <col min="13" max="13" width="15.7109375" customWidth="1"/>
    <col min="257" max="257" width="13.7109375" bestFit="1" customWidth="1"/>
    <col min="265" max="266" width="17.7109375" bestFit="1" customWidth="1"/>
    <col min="267" max="268" width="18.28515625" bestFit="1" customWidth="1"/>
    <col min="269" max="269" width="15.7109375" customWidth="1"/>
    <col min="513" max="513" width="13.7109375" bestFit="1" customWidth="1"/>
    <col min="521" max="522" width="17.7109375" bestFit="1" customWidth="1"/>
    <col min="523" max="524" width="18.28515625" bestFit="1" customWidth="1"/>
    <col min="525" max="525" width="15.7109375" customWidth="1"/>
    <col min="769" max="769" width="13.7109375" bestFit="1" customWidth="1"/>
    <col min="777" max="778" width="17.7109375" bestFit="1" customWidth="1"/>
    <col min="779" max="780" width="18.28515625" bestFit="1" customWidth="1"/>
    <col min="781" max="781" width="15.7109375" customWidth="1"/>
    <col min="1025" max="1025" width="13.7109375" bestFit="1" customWidth="1"/>
    <col min="1033" max="1034" width="17.7109375" bestFit="1" customWidth="1"/>
    <col min="1035" max="1036" width="18.28515625" bestFit="1" customWidth="1"/>
    <col min="1037" max="1037" width="15.7109375" customWidth="1"/>
    <col min="1281" max="1281" width="13.7109375" bestFit="1" customWidth="1"/>
    <col min="1289" max="1290" width="17.7109375" bestFit="1" customWidth="1"/>
    <col min="1291" max="1292" width="18.28515625" bestFit="1" customWidth="1"/>
    <col min="1293" max="1293" width="15.7109375" customWidth="1"/>
    <col min="1537" max="1537" width="13.7109375" bestFit="1" customWidth="1"/>
    <col min="1545" max="1546" width="17.7109375" bestFit="1" customWidth="1"/>
    <col min="1547" max="1548" width="18.28515625" bestFit="1" customWidth="1"/>
    <col min="1549" max="1549" width="15.7109375" customWidth="1"/>
    <col min="1793" max="1793" width="13.7109375" bestFit="1" customWidth="1"/>
    <col min="1801" max="1802" width="17.7109375" bestFit="1" customWidth="1"/>
    <col min="1803" max="1804" width="18.28515625" bestFit="1" customWidth="1"/>
    <col min="1805" max="1805" width="15.7109375" customWidth="1"/>
    <col min="2049" max="2049" width="13.7109375" bestFit="1" customWidth="1"/>
    <col min="2057" max="2058" width="17.7109375" bestFit="1" customWidth="1"/>
    <col min="2059" max="2060" width="18.28515625" bestFit="1" customWidth="1"/>
    <col min="2061" max="2061" width="15.7109375" customWidth="1"/>
    <col min="2305" max="2305" width="13.7109375" bestFit="1" customWidth="1"/>
    <col min="2313" max="2314" width="17.7109375" bestFit="1" customWidth="1"/>
    <col min="2315" max="2316" width="18.28515625" bestFit="1" customWidth="1"/>
    <col min="2317" max="2317" width="15.7109375" customWidth="1"/>
    <col min="2561" max="2561" width="13.7109375" bestFit="1" customWidth="1"/>
    <col min="2569" max="2570" width="17.7109375" bestFit="1" customWidth="1"/>
    <col min="2571" max="2572" width="18.28515625" bestFit="1" customWidth="1"/>
    <col min="2573" max="2573" width="15.7109375" customWidth="1"/>
    <col min="2817" max="2817" width="13.7109375" bestFit="1" customWidth="1"/>
    <col min="2825" max="2826" width="17.7109375" bestFit="1" customWidth="1"/>
    <col min="2827" max="2828" width="18.28515625" bestFit="1" customWidth="1"/>
    <col min="2829" max="2829" width="15.7109375" customWidth="1"/>
    <col min="3073" max="3073" width="13.7109375" bestFit="1" customWidth="1"/>
    <col min="3081" max="3082" width="17.7109375" bestFit="1" customWidth="1"/>
    <col min="3083" max="3084" width="18.28515625" bestFit="1" customWidth="1"/>
    <col min="3085" max="3085" width="15.7109375" customWidth="1"/>
    <col min="3329" max="3329" width="13.7109375" bestFit="1" customWidth="1"/>
    <col min="3337" max="3338" width="17.7109375" bestFit="1" customWidth="1"/>
    <col min="3339" max="3340" width="18.28515625" bestFit="1" customWidth="1"/>
    <col min="3341" max="3341" width="15.7109375" customWidth="1"/>
    <col min="3585" max="3585" width="13.7109375" bestFit="1" customWidth="1"/>
    <col min="3593" max="3594" width="17.7109375" bestFit="1" customWidth="1"/>
    <col min="3595" max="3596" width="18.28515625" bestFit="1" customWidth="1"/>
    <col min="3597" max="3597" width="15.7109375" customWidth="1"/>
    <col min="3841" max="3841" width="13.7109375" bestFit="1" customWidth="1"/>
    <col min="3849" max="3850" width="17.7109375" bestFit="1" customWidth="1"/>
    <col min="3851" max="3852" width="18.28515625" bestFit="1" customWidth="1"/>
    <col min="3853" max="3853" width="15.7109375" customWidth="1"/>
    <col min="4097" max="4097" width="13.7109375" bestFit="1" customWidth="1"/>
    <col min="4105" max="4106" width="17.7109375" bestFit="1" customWidth="1"/>
    <col min="4107" max="4108" width="18.28515625" bestFit="1" customWidth="1"/>
    <col min="4109" max="4109" width="15.7109375" customWidth="1"/>
    <col min="4353" max="4353" width="13.7109375" bestFit="1" customWidth="1"/>
    <col min="4361" max="4362" width="17.7109375" bestFit="1" customWidth="1"/>
    <col min="4363" max="4364" width="18.28515625" bestFit="1" customWidth="1"/>
    <col min="4365" max="4365" width="15.7109375" customWidth="1"/>
    <col min="4609" max="4609" width="13.7109375" bestFit="1" customWidth="1"/>
    <col min="4617" max="4618" width="17.7109375" bestFit="1" customWidth="1"/>
    <col min="4619" max="4620" width="18.28515625" bestFit="1" customWidth="1"/>
    <col min="4621" max="4621" width="15.7109375" customWidth="1"/>
    <col min="4865" max="4865" width="13.7109375" bestFit="1" customWidth="1"/>
    <col min="4873" max="4874" width="17.7109375" bestFit="1" customWidth="1"/>
    <col min="4875" max="4876" width="18.28515625" bestFit="1" customWidth="1"/>
    <col min="4877" max="4877" width="15.7109375" customWidth="1"/>
    <col min="5121" max="5121" width="13.7109375" bestFit="1" customWidth="1"/>
    <col min="5129" max="5130" width="17.7109375" bestFit="1" customWidth="1"/>
    <col min="5131" max="5132" width="18.28515625" bestFit="1" customWidth="1"/>
    <col min="5133" max="5133" width="15.7109375" customWidth="1"/>
    <col min="5377" max="5377" width="13.7109375" bestFit="1" customWidth="1"/>
    <col min="5385" max="5386" width="17.7109375" bestFit="1" customWidth="1"/>
    <col min="5387" max="5388" width="18.28515625" bestFit="1" customWidth="1"/>
    <col min="5389" max="5389" width="15.7109375" customWidth="1"/>
    <col min="5633" max="5633" width="13.7109375" bestFit="1" customWidth="1"/>
    <col min="5641" max="5642" width="17.7109375" bestFit="1" customWidth="1"/>
    <col min="5643" max="5644" width="18.28515625" bestFit="1" customWidth="1"/>
    <col min="5645" max="5645" width="15.7109375" customWidth="1"/>
    <col min="5889" max="5889" width="13.7109375" bestFit="1" customWidth="1"/>
    <col min="5897" max="5898" width="17.7109375" bestFit="1" customWidth="1"/>
    <col min="5899" max="5900" width="18.28515625" bestFit="1" customWidth="1"/>
    <col min="5901" max="5901" width="15.7109375" customWidth="1"/>
    <col min="6145" max="6145" width="13.7109375" bestFit="1" customWidth="1"/>
    <col min="6153" max="6154" width="17.7109375" bestFit="1" customWidth="1"/>
    <col min="6155" max="6156" width="18.28515625" bestFit="1" customWidth="1"/>
    <col min="6157" max="6157" width="15.7109375" customWidth="1"/>
    <col min="6401" max="6401" width="13.7109375" bestFit="1" customWidth="1"/>
    <col min="6409" max="6410" width="17.7109375" bestFit="1" customWidth="1"/>
    <col min="6411" max="6412" width="18.28515625" bestFit="1" customWidth="1"/>
    <col min="6413" max="6413" width="15.7109375" customWidth="1"/>
    <col min="6657" max="6657" width="13.7109375" bestFit="1" customWidth="1"/>
    <col min="6665" max="6666" width="17.7109375" bestFit="1" customWidth="1"/>
    <col min="6667" max="6668" width="18.28515625" bestFit="1" customWidth="1"/>
    <col min="6669" max="6669" width="15.7109375" customWidth="1"/>
    <col min="6913" max="6913" width="13.7109375" bestFit="1" customWidth="1"/>
    <col min="6921" max="6922" width="17.7109375" bestFit="1" customWidth="1"/>
    <col min="6923" max="6924" width="18.28515625" bestFit="1" customWidth="1"/>
    <col min="6925" max="6925" width="15.7109375" customWidth="1"/>
    <col min="7169" max="7169" width="13.7109375" bestFit="1" customWidth="1"/>
    <col min="7177" max="7178" width="17.7109375" bestFit="1" customWidth="1"/>
    <col min="7179" max="7180" width="18.28515625" bestFit="1" customWidth="1"/>
    <col min="7181" max="7181" width="15.7109375" customWidth="1"/>
    <col min="7425" max="7425" width="13.7109375" bestFit="1" customWidth="1"/>
    <col min="7433" max="7434" width="17.7109375" bestFit="1" customWidth="1"/>
    <col min="7435" max="7436" width="18.28515625" bestFit="1" customWidth="1"/>
    <col min="7437" max="7437" width="15.7109375" customWidth="1"/>
    <col min="7681" max="7681" width="13.7109375" bestFit="1" customWidth="1"/>
    <col min="7689" max="7690" width="17.7109375" bestFit="1" customWidth="1"/>
    <col min="7691" max="7692" width="18.28515625" bestFit="1" customWidth="1"/>
    <col min="7693" max="7693" width="15.7109375" customWidth="1"/>
    <col min="7937" max="7937" width="13.7109375" bestFit="1" customWidth="1"/>
    <col min="7945" max="7946" width="17.7109375" bestFit="1" customWidth="1"/>
    <col min="7947" max="7948" width="18.28515625" bestFit="1" customWidth="1"/>
    <col min="7949" max="7949" width="15.7109375" customWidth="1"/>
    <col min="8193" max="8193" width="13.7109375" bestFit="1" customWidth="1"/>
    <col min="8201" max="8202" width="17.7109375" bestFit="1" customWidth="1"/>
    <col min="8203" max="8204" width="18.28515625" bestFit="1" customWidth="1"/>
    <col min="8205" max="8205" width="15.7109375" customWidth="1"/>
    <col min="8449" max="8449" width="13.7109375" bestFit="1" customWidth="1"/>
    <col min="8457" max="8458" width="17.7109375" bestFit="1" customWidth="1"/>
    <col min="8459" max="8460" width="18.28515625" bestFit="1" customWidth="1"/>
    <col min="8461" max="8461" width="15.7109375" customWidth="1"/>
    <col min="8705" max="8705" width="13.7109375" bestFit="1" customWidth="1"/>
    <col min="8713" max="8714" width="17.7109375" bestFit="1" customWidth="1"/>
    <col min="8715" max="8716" width="18.28515625" bestFit="1" customWidth="1"/>
    <col min="8717" max="8717" width="15.7109375" customWidth="1"/>
    <col min="8961" max="8961" width="13.7109375" bestFit="1" customWidth="1"/>
    <col min="8969" max="8970" width="17.7109375" bestFit="1" customWidth="1"/>
    <col min="8971" max="8972" width="18.28515625" bestFit="1" customWidth="1"/>
    <col min="8973" max="8973" width="15.7109375" customWidth="1"/>
    <col min="9217" max="9217" width="13.7109375" bestFit="1" customWidth="1"/>
    <col min="9225" max="9226" width="17.7109375" bestFit="1" customWidth="1"/>
    <col min="9227" max="9228" width="18.28515625" bestFit="1" customWidth="1"/>
    <col min="9229" max="9229" width="15.7109375" customWidth="1"/>
    <col min="9473" max="9473" width="13.7109375" bestFit="1" customWidth="1"/>
    <col min="9481" max="9482" width="17.7109375" bestFit="1" customWidth="1"/>
    <col min="9483" max="9484" width="18.28515625" bestFit="1" customWidth="1"/>
    <col min="9485" max="9485" width="15.7109375" customWidth="1"/>
    <col min="9729" max="9729" width="13.7109375" bestFit="1" customWidth="1"/>
    <col min="9737" max="9738" width="17.7109375" bestFit="1" customWidth="1"/>
    <col min="9739" max="9740" width="18.28515625" bestFit="1" customWidth="1"/>
    <col min="9741" max="9741" width="15.7109375" customWidth="1"/>
    <col min="9985" max="9985" width="13.7109375" bestFit="1" customWidth="1"/>
    <col min="9993" max="9994" width="17.7109375" bestFit="1" customWidth="1"/>
    <col min="9995" max="9996" width="18.28515625" bestFit="1" customWidth="1"/>
    <col min="9997" max="9997" width="15.7109375" customWidth="1"/>
    <col min="10241" max="10241" width="13.7109375" bestFit="1" customWidth="1"/>
    <col min="10249" max="10250" width="17.7109375" bestFit="1" customWidth="1"/>
    <col min="10251" max="10252" width="18.28515625" bestFit="1" customWidth="1"/>
    <col min="10253" max="10253" width="15.7109375" customWidth="1"/>
    <col min="10497" max="10497" width="13.7109375" bestFit="1" customWidth="1"/>
    <col min="10505" max="10506" width="17.7109375" bestFit="1" customWidth="1"/>
    <col min="10507" max="10508" width="18.28515625" bestFit="1" customWidth="1"/>
    <col min="10509" max="10509" width="15.7109375" customWidth="1"/>
    <col min="10753" max="10753" width="13.7109375" bestFit="1" customWidth="1"/>
    <col min="10761" max="10762" width="17.7109375" bestFit="1" customWidth="1"/>
    <col min="10763" max="10764" width="18.28515625" bestFit="1" customWidth="1"/>
    <col min="10765" max="10765" width="15.7109375" customWidth="1"/>
    <col min="11009" max="11009" width="13.7109375" bestFit="1" customWidth="1"/>
    <col min="11017" max="11018" width="17.7109375" bestFit="1" customWidth="1"/>
    <col min="11019" max="11020" width="18.28515625" bestFit="1" customWidth="1"/>
    <col min="11021" max="11021" width="15.7109375" customWidth="1"/>
    <col min="11265" max="11265" width="13.7109375" bestFit="1" customWidth="1"/>
    <col min="11273" max="11274" width="17.7109375" bestFit="1" customWidth="1"/>
    <col min="11275" max="11276" width="18.28515625" bestFit="1" customWidth="1"/>
    <col min="11277" max="11277" width="15.7109375" customWidth="1"/>
    <col min="11521" max="11521" width="13.7109375" bestFit="1" customWidth="1"/>
    <col min="11529" max="11530" width="17.7109375" bestFit="1" customWidth="1"/>
    <col min="11531" max="11532" width="18.28515625" bestFit="1" customWidth="1"/>
    <col min="11533" max="11533" width="15.7109375" customWidth="1"/>
    <col min="11777" max="11777" width="13.7109375" bestFit="1" customWidth="1"/>
    <col min="11785" max="11786" width="17.7109375" bestFit="1" customWidth="1"/>
    <col min="11787" max="11788" width="18.28515625" bestFit="1" customWidth="1"/>
    <col min="11789" max="11789" width="15.7109375" customWidth="1"/>
    <col min="12033" max="12033" width="13.7109375" bestFit="1" customWidth="1"/>
    <col min="12041" max="12042" width="17.7109375" bestFit="1" customWidth="1"/>
    <col min="12043" max="12044" width="18.28515625" bestFit="1" customWidth="1"/>
    <col min="12045" max="12045" width="15.7109375" customWidth="1"/>
    <col min="12289" max="12289" width="13.7109375" bestFit="1" customWidth="1"/>
    <col min="12297" max="12298" width="17.7109375" bestFit="1" customWidth="1"/>
    <col min="12299" max="12300" width="18.28515625" bestFit="1" customWidth="1"/>
    <col min="12301" max="12301" width="15.7109375" customWidth="1"/>
    <col min="12545" max="12545" width="13.7109375" bestFit="1" customWidth="1"/>
    <col min="12553" max="12554" width="17.7109375" bestFit="1" customWidth="1"/>
    <col min="12555" max="12556" width="18.28515625" bestFit="1" customWidth="1"/>
    <col min="12557" max="12557" width="15.7109375" customWidth="1"/>
    <col min="12801" max="12801" width="13.7109375" bestFit="1" customWidth="1"/>
    <col min="12809" max="12810" width="17.7109375" bestFit="1" customWidth="1"/>
    <col min="12811" max="12812" width="18.28515625" bestFit="1" customWidth="1"/>
    <col min="12813" max="12813" width="15.7109375" customWidth="1"/>
    <col min="13057" max="13057" width="13.7109375" bestFit="1" customWidth="1"/>
    <col min="13065" max="13066" width="17.7109375" bestFit="1" customWidth="1"/>
    <col min="13067" max="13068" width="18.28515625" bestFit="1" customWidth="1"/>
    <col min="13069" max="13069" width="15.7109375" customWidth="1"/>
    <col min="13313" max="13313" width="13.7109375" bestFit="1" customWidth="1"/>
    <col min="13321" max="13322" width="17.7109375" bestFit="1" customWidth="1"/>
    <col min="13323" max="13324" width="18.28515625" bestFit="1" customWidth="1"/>
    <col min="13325" max="13325" width="15.7109375" customWidth="1"/>
    <col min="13569" max="13569" width="13.7109375" bestFit="1" customWidth="1"/>
    <col min="13577" max="13578" width="17.7109375" bestFit="1" customWidth="1"/>
    <col min="13579" max="13580" width="18.28515625" bestFit="1" customWidth="1"/>
    <col min="13581" max="13581" width="15.7109375" customWidth="1"/>
    <col min="13825" max="13825" width="13.7109375" bestFit="1" customWidth="1"/>
    <col min="13833" max="13834" width="17.7109375" bestFit="1" customWidth="1"/>
    <col min="13835" max="13836" width="18.28515625" bestFit="1" customWidth="1"/>
    <col min="13837" max="13837" width="15.7109375" customWidth="1"/>
    <col min="14081" max="14081" width="13.7109375" bestFit="1" customWidth="1"/>
    <col min="14089" max="14090" width="17.7109375" bestFit="1" customWidth="1"/>
    <col min="14091" max="14092" width="18.28515625" bestFit="1" customWidth="1"/>
    <col min="14093" max="14093" width="15.7109375" customWidth="1"/>
    <col min="14337" max="14337" width="13.7109375" bestFit="1" customWidth="1"/>
    <col min="14345" max="14346" width="17.7109375" bestFit="1" customWidth="1"/>
    <col min="14347" max="14348" width="18.28515625" bestFit="1" customWidth="1"/>
    <col min="14349" max="14349" width="15.7109375" customWidth="1"/>
    <col min="14593" max="14593" width="13.7109375" bestFit="1" customWidth="1"/>
    <col min="14601" max="14602" width="17.7109375" bestFit="1" customWidth="1"/>
    <col min="14603" max="14604" width="18.28515625" bestFit="1" customWidth="1"/>
    <col min="14605" max="14605" width="15.7109375" customWidth="1"/>
    <col min="14849" max="14849" width="13.7109375" bestFit="1" customWidth="1"/>
    <col min="14857" max="14858" width="17.7109375" bestFit="1" customWidth="1"/>
    <col min="14859" max="14860" width="18.28515625" bestFit="1" customWidth="1"/>
    <col min="14861" max="14861" width="15.7109375" customWidth="1"/>
    <col min="15105" max="15105" width="13.7109375" bestFit="1" customWidth="1"/>
    <col min="15113" max="15114" width="17.7109375" bestFit="1" customWidth="1"/>
    <col min="15115" max="15116" width="18.28515625" bestFit="1" customWidth="1"/>
    <col min="15117" max="15117" width="15.7109375" customWidth="1"/>
    <col min="15361" max="15361" width="13.7109375" bestFit="1" customWidth="1"/>
    <col min="15369" max="15370" width="17.7109375" bestFit="1" customWidth="1"/>
    <col min="15371" max="15372" width="18.28515625" bestFit="1" customWidth="1"/>
    <col min="15373" max="15373" width="15.7109375" customWidth="1"/>
    <col min="15617" max="15617" width="13.7109375" bestFit="1" customWidth="1"/>
    <col min="15625" max="15626" width="17.7109375" bestFit="1" customWidth="1"/>
    <col min="15627" max="15628" width="18.28515625" bestFit="1" customWidth="1"/>
    <col min="15629" max="15629" width="15.7109375" customWidth="1"/>
    <col min="15873" max="15873" width="13.7109375" bestFit="1" customWidth="1"/>
    <col min="15881" max="15882" width="17.7109375" bestFit="1" customWidth="1"/>
    <col min="15883" max="15884" width="18.28515625" bestFit="1" customWidth="1"/>
    <col min="15885" max="15885" width="15.7109375" customWidth="1"/>
    <col min="16129" max="16129" width="13.7109375" bestFit="1" customWidth="1"/>
    <col min="16137" max="16138" width="17.7109375" bestFit="1" customWidth="1"/>
    <col min="16139" max="16140" width="18.28515625" bestFit="1" customWidth="1"/>
    <col min="16141" max="16141" width="15.7109375" customWidth="1"/>
  </cols>
  <sheetData>
    <row r="1" spans="1:13">
      <c r="A1" s="563"/>
      <c r="B1" s="558"/>
      <c r="C1" s="558"/>
      <c r="D1" s="558"/>
      <c r="E1" s="558"/>
      <c r="K1" s="562"/>
      <c r="L1" s="562"/>
      <c r="M1" s="562"/>
    </row>
    <row r="2" spans="1:13">
      <c r="K2" s="562"/>
      <c r="L2" s="562"/>
      <c r="M2" s="562"/>
    </row>
    <row r="3" spans="1:13">
      <c r="K3" s="562"/>
      <c r="L3" s="562"/>
      <c r="M3" s="561"/>
    </row>
    <row r="4" spans="1:13">
      <c r="K4" s="562"/>
      <c r="L4" s="562"/>
      <c r="M4" s="562"/>
    </row>
    <row r="5" spans="1:13">
      <c r="K5" s="558"/>
      <c r="L5" s="558"/>
      <c r="M5" s="558"/>
    </row>
    <row r="6" spans="1:13">
      <c r="K6" s="558"/>
      <c r="L6" s="558"/>
      <c r="M6" s="558"/>
    </row>
    <row r="7" spans="1:13">
      <c r="K7" s="558"/>
      <c r="L7" s="558"/>
      <c r="M7" s="561"/>
    </row>
    <row r="8" spans="1:13">
      <c r="J8" s="558"/>
      <c r="K8" s="558"/>
      <c r="L8" s="558"/>
      <c r="M8" s="558"/>
    </row>
    <row r="9" spans="1:13">
      <c r="J9" s="558"/>
      <c r="K9" s="558"/>
      <c r="L9" s="558"/>
      <c r="M9" s="558"/>
    </row>
    <row r="10" spans="1:13">
      <c r="J10" s="558"/>
      <c r="K10" s="558"/>
      <c r="L10" s="560"/>
      <c r="M10" s="558"/>
    </row>
    <row r="22" spans="10:15">
      <c r="J22" s="558"/>
      <c r="K22" s="558"/>
      <c r="L22" s="558"/>
      <c r="M22" s="558"/>
    </row>
    <row r="23" spans="10:15">
      <c r="J23" s="558"/>
      <c r="K23" s="558"/>
      <c r="L23" s="558"/>
      <c r="M23" s="558"/>
    </row>
    <row r="24" spans="10:15">
      <c r="J24" s="558"/>
      <c r="K24" s="558"/>
      <c r="L24" s="560"/>
      <c r="M24" s="558"/>
    </row>
    <row r="25" spans="10:15">
      <c r="J25" s="558"/>
      <c r="K25" s="558"/>
      <c r="L25" s="560"/>
      <c r="M25" s="558"/>
    </row>
    <row r="26" spans="10:15">
      <c r="J26" s="559"/>
      <c r="K26" s="558"/>
      <c r="L26" s="558"/>
      <c r="M26" s="558"/>
    </row>
    <row r="27" spans="10:15">
      <c r="J27" s="558"/>
      <c r="K27" s="558"/>
      <c r="L27" s="558"/>
      <c r="M27" s="559"/>
    </row>
    <row r="28" spans="10:15">
      <c r="J28" s="558"/>
      <c r="K28" s="558"/>
      <c r="L28" s="558"/>
      <c r="M28" s="558"/>
    </row>
    <row r="29" spans="10:15">
      <c r="J29" s="558"/>
      <c r="K29" s="558"/>
      <c r="L29" s="558"/>
      <c r="M29" s="558"/>
    </row>
    <row r="30" spans="10:15">
      <c r="J30" s="558"/>
      <c r="K30" s="558"/>
      <c r="L30" s="558"/>
      <c r="M30" s="558"/>
      <c r="N30" s="558"/>
      <c r="O30" s="558"/>
    </row>
    <row r="31" spans="10:15">
      <c r="J31" s="558"/>
      <c r="K31" s="558"/>
      <c r="L31" s="558"/>
      <c r="M31" s="558"/>
      <c r="N31" s="558"/>
      <c r="O31" s="558"/>
    </row>
    <row r="32" spans="10:15">
      <c r="J32" s="558"/>
      <c r="K32" s="558"/>
      <c r="L32" s="558"/>
      <c r="M32" s="558"/>
      <c r="N32" s="558"/>
      <c r="O32" s="558"/>
    </row>
    <row r="33" spans="10:15">
      <c r="J33" s="558"/>
      <c r="K33" s="558"/>
      <c r="L33" s="558"/>
      <c r="M33" s="558"/>
      <c r="N33" s="558"/>
      <c r="O33" s="558"/>
    </row>
    <row r="34" spans="10:15">
      <c r="J34" s="558"/>
      <c r="K34" s="558"/>
      <c r="L34" s="558"/>
      <c r="M34" s="558"/>
      <c r="N34" s="558"/>
      <c r="O34" s="558"/>
    </row>
    <row r="35" spans="10:15">
      <c r="J35" s="558"/>
      <c r="K35" s="558"/>
      <c r="L35" s="558"/>
      <c r="M35" s="558"/>
      <c r="N35" s="558"/>
      <c r="O35" s="558"/>
    </row>
    <row r="36" spans="10:15">
      <c r="J36" s="558"/>
      <c r="K36" s="558"/>
      <c r="L36" s="558"/>
      <c r="M36" s="558"/>
      <c r="N36" s="558"/>
      <c r="O36" s="558"/>
    </row>
    <row r="37" spans="10:15">
      <c r="J37" s="558"/>
      <c r="K37" s="558"/>
      <c r="L37" s="558"/>
      <c r="M37" s="558"/>
      <c r="N37" s="558"/>
      <c r="O37" s="558"/>
    </row>
    <row r="38" spans="10:15">
      <c r="J38" s="558"/>
      <c r="K38" s="558"/>
      <c r="L38" s="558"/>
      <c r="M38" s="558"/>
      <c r="N38" s="558"/>
      <c r="O38" s="558"/>
    </row>
    <row r="39" spans="10:15">
      <c r="J39" s="558"/>
      <c r="K39" s="558"/>
      <c r="L39" s="558"/>
      <c r="M39" s="558"/>
      <c r="N39" s="558"/>
      <c r="O39" s="558"/>
    </row>
    <row r="40" spans="10:15">
      <c r="J40" s="558"/>
      <c r="K40" s="558"/>
      <c r="L40" s="558"/>
      <c r="M40" s="558"/>
      <c r="N40" s="558"/>
      <c r="O40" s="558"/>
    </row>
    <row r="41" spans="10:15">
      <c r="J41" s="558"/>
      <c r="K41" s="558"/>
      <c r="L41" s="558"/>
      <c r="M41" s="558"/>
      <c r="N41" s="558"/>
      <c r="O41" s="558"/>
    </row>
    <row r="42" spans="10:15">
      <c r="J42" s="558"/>
      <c r="K42" s="558"/>
      <c r="L42" s="558"/>
      <c r="M42" s="558"/>
      <c r="N42" s="558"/>
      <c r="O42" s="558"/>
    </row>
    <row r="43" spans="10:15">
      <c r="J43" s="558"/>
      <c r="K43" s="558"/>
      <c r="L43" s="558"/>
      <c r="M43" s="558"/>
      <c r="N43" s="558"/>
      <c r="O43" s="558"/>
    </row>
    <row r="44" spans="10:15">
      <c r="N44" s="558"/>
      <c r="O44" s="558"/>
    </row>
    <row r="45" spans="10:15">
      <c r="N45" s="558"/>
      <c r="O45" s="558"/>
    </row>
    <row r="46" spans="10:15">
      <c r="N46" s="558"/>
      <c r="O46" s="558"/>
    </row>
    <row r="47" spans="10:15">
      <c r="N47" s="558"/>
      <c r="O47" s="558"/>
    </row>
    <row r="48" spans="10:15">
      <c r="N48" s="558"/>
      <c r="O48" s="558"/>
    </row>
    <row r="49" spans="14:15">
      <c r="N49" s="558"/>
      <c r="O49" s="558"/>
    </row>
    <row r="50" spans="14:15">
      <c r="N50" s="558"/>
      <c r="O50" s="558"/>
    </row>
    <row r="51" spans="14:15">
      <c r="N51" s="558"/>
      <c r="O51" s="558"/>
    </row>
    <row r="52" spans="14:15">
      <c r="N52" s="558"/>
      <c r="O52" s="558"/>
    </row>
    <row r="53" spans="14:15">
      <c r="N53" s="558"/>
      <c r="O53" s="558"/>
    </row>
    <row r="54" spans="14:15">
      <c r="N54" s="558"/>
      <c r="O54" s="558"/>
    </row>
    <row r="55" spans="14:15">
      <c r="N55" s="558"/>
      <c r="O55" s="558"/>
    </row>
    <row r="56" spans="14:15">
      <c r="N56" s="558"/>
      <c r="O56" s="558"/>
    </row>
    <row r="57" spans="14:15">
      <c r="N57" s="558"/>
      <c r="O57" s="558"/>
    </row>
  </sheetData>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7:J34"/>
  <sheetViews>
    <sheetView workbookViewId="0">
      <selection activeCell="P23" sqref="P23"/>
    </sheetView>
  </sheetViews>
  <sheetFormatPr defaultRowHeight="15"/>
  <sheetData>
    <row r="27" spans="1:10">
      <c r="A27" s="564"/>
      <c r="B27" s="564"/>
      <c r="C27" s="564"/>
      <c r="D27" s="564"/>
      <c r="E27" s="564"/>
      <c r="F27" s="564"/>
      <c r="G27" s="564"/>
      <c r="H27" s="564"/>
      <c r="I27" s="564"/>
      <c r="J27" s="564"/>
    </row>
    <row r="28" spans="1:10">
      <c r="A28" s="564"/>
      <c r="B28" s="564"/>
      <c r="C28" s="564"/>
      <c r="D28" s="564"/>
      <c r="E28" s="564"/>
      <c r="F28" s="564"/>
      <c r="G28" s="564"/>
      <c r="H28" s="564"/>
      <c r="I28" s="564"/>
      <c r="J28" s="564"/>
    </row>
    <row r="29" spans="1:10">
      <c r="A29" s="564"/>
      <c r="B29" s="564"/>
      <c r="C29" s="564"/>
      <c r="D29" s="564"/>
      <c r="E29" s="564"/>
      <c r="F29" s="564"/>
      <c r="G29" s="564"/>
      <c r="H29" s="564"/>
      <c r="I29" s="564"/>
      <c r="J29" s="564"/>
    </row>
    <row r="30" spans="1:10">
      <c r="A30" s="564"/>
      <c r="B30" s="564"/>
      <c r="C30" s="564"/>
      <c r="D30" s="564"/>
      <c r="E30" s="564"/>
      <c r="F30" s="564"/>
      <c r="G30" s="564"/>
      <c r="H30" s="564"/>
      <c r="I30" s="564"/>
      <c r="J30" s="564"/>
    </row>
    <row r="33" spans="2:2">
      <c r="B33" s="565"/>
    </row>
    <row r="34" spans="2:2">
      <c r="B34" s="565"/>
    </row>
  </sheetData>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8"/>
  <sheetViews>
    <sheetView topLeftCell="E1" workbookViewId="0">
      <selection activeCell="F4" sqref="F4"/>
    </sheetView>
  </sheetViews>
  <sheetFormatPr defaultRowHeight="15"/>
  <cols>
    <col min="1" max="1" width="20.42578125" customWidth="1"/>
    <col min="2" max="2" width="19.42578125" customWidth="1"/>
    <col min="3" max="3" width="20.28515625" customWidth="1"/>
    <col min="4" max="4" width="20.140625" customWidth="1"/>
    <col min="5" max="5" width="20" customWidth="1"/>
    <col min="6" max="6" width="19.5703125" customWidth="1"/>
    <col min="7" max="7" width="20.140625" customWidth="1"/>
    <col min="8" max="12" width="19.85546875" customWidth="1"/>
    <col min="13" max="13" width="22" customWidth="1"/>
    <col min="14" max="14" width="19.85546875" customWidth="1"/>
    <col min="256" max="256" width="35.42578125" customWidth="1"/>
    <col min="257" max="257" width="20.42578125" customWidth="1"/>
    <col min="258" max="258" width="19.42578125" customWidth="1"/>
    <col min="259" max="259" width="20.28515625" customWidth="1"/>
    <col min="260" max="260" width="20.140625" customWidth="1"/>
    <col min="261" max="261" width="20" customWidth="1"/>
    <col min="262" max="262" width="19.5703125" customWidth="1"/>
    <col min="263" max="263" width="20.140625" customWidth="1"/>
    <col min="264" max="268" width="19.85546875" customWidth="1"/>
    <col min="269" max="269" width="22" customWidth="1"/>
    <col min="270" max="270" width="19.85546875" customWidth="1"/>
    <col min="512" max="512" width="35.42578125" customWidth="1"/>
    <col min="513" max="513" width="20.42578125" customWidth="1"/>
    <col min="514" max="514" width="19.42578125" customWidth="1"/>
    <col min="515" max="515" width="20.28515625" customWidth="1"/>
    <col min="516" max="516" width="20.140625" customWidth="1"/>
    <col min="517" max="517" width="20" customWidth="1"/>
    <col min="518" max="518" width="19.5703125" customWidth="1"/>
    <col min="519" max="519" width="20.140625" customWidth="1"/>
    <col min="520" max="524" width="19.85546875" customWidth="1"/>
    <col min="525" max="525" width="22" customWidth="1"/>
    <col min="526" max="526" width="19.85546875" customWidth="1"/>
    <col min="768" max="768" width="35.42578125" customWidth="1"/>
    <col min="769" max="769" width="20.42578125" customWidth="1"/>
    <col min="770" max="770" width="19.42578125" customWidth="1"/>
    <col min="771" max="771" width="20.28515625" customWidth="1"/>
    <col min="772" max="772" width="20.140625" customWidth="1"/>
    <col min="773" max="773" width="20" customWidth="1"/>
    <col min="774" max="774" width="19.5703125" customWidth="1"/>
    <col min="775" max="775" width="20.140625" customWidth="1"/>
    <col min="776" max="780" width="19.85546875" customWidth="1"/>
    <col min="781" max="781" width="22" customWidth="1"/>
    <col min="782" max="782" width="19.85546875" customWidth="1"/>
    <col min="1024" max="1024" width="35.42578125" customWidth="1"/>
    <col min="1025" max="1025" width="20.42578125" customWidth="1"/>
    <col min="1026" max="1026" width="19.42578125" customWidth="1"/>
    <col min="1027" max="1027" width="20.28515625" customWidth="1"/>
    <col min="1028" max="1028" width="20.140625" customWidth="1"/>
    <col min="1029" max="1029" width="20" customWidth="1"/>
    <col min="1030" max="1030" width="19.5703125" customWidth="1"/>
    <col min="1031" max="1031" width="20.140625" customWidth="1"/>
    <col min="1032" max="1036" width="19.85546875" customWidth="1"/>
    <col min="1037" max="1037" width="22" customWidth="1"/>
    <col min="1038" max="1038" width="19.85546875" customWidth="1"/>
    <col min="1280" max="1280" width="35.42578125" customWidth="1"/>
    <col min="1281" max="1281" width="20.42578125" customWidth="1"/>
    <col min="1282" max="1282" width="19.42578125" customWidth="1"/>
    <col min="1283" max="1283" width="20.28515625" customWidth="1"/>
    <col min="1284" max="1284" width="20.140625" customWidth="1"/>
    <col min="1285" max="1285" width="20" customWidth="1"/>
    <col min="1286" max="1286" width="19.5703125" customWidth="1"/>
    <col min="1287" max="1287" width="20.140625" customWidth="1"/>
    <col min="1288" max="1292" width="19.85546875" customWidth="1"/>
    <col min="1293" max="1293" width="22" customWidth="1"/>
    <col min="1294" max="1294" width="19.85546875" customWidth="1"/>
    <col min="1536" max="1536" width="35.42578125" customWidth="1"/>
    <col min="1537" max="1537" width="20.42578125" customWidth="1"/>
    <col min="1538" max="1538" width="19.42578125" customWidth="1"/>
    <col min="1539" max="1539" width="20.28515625" customWidth="1"/>
    <col min="1540" max="1540" width="20.140625" customWidth="1"/>
    <col min="1541" max="1541" width="20" customWidth="1"/>
    <col min="1542" max="1542" width="19.5703125" customWidth="1"/>
    <col min="1543" max="1543" width="20.140625" customWidth="1"/>
    <col min="1544" max="1548" width="19.85546875" customWidth="1"/>
    <col min="1549" max="1549" width="22" customWidth="1"/>
    <col min="1550" max="1550" width="19.85546875" customWidth="1"/>
    <col min="1792" max="1792" width="35.42578125" customWidth="1"/>
    <col min="1793" max="1793" width="20.42578125" customWidth="1"/>
    <col min="1794" max="1794" width="19.42578125" customWidth="1"/>
    <col min="1795" max="1795" width="20.28515625" customWidth="1"/>
    <col min="1796" max="1796" width="20.140625" customWidth="1"/>
    <col min="1797" max="1797" width="20" customWidth="1"/>
    <col min="1798" max="1798" width="19.5703125" customWidth="1"/>
    <col min="1799" max="1799" width="20.140625" customWidth="1"/>
    <col min="1800" max="1804" width="19.85546875" customWidth="1"/>
    <col min="1805" max="1805" width="22" customWidth="1"/>
    <col min="1806" max="1806" width="19.85546875" customWidth="1"/>
    <col min="2048" max="2048" width="35.42578125" customWidth="1"/>
    <col min="2049" max="2049" width="20.42578125" customWidth="1"/>
    <col min="2050" max="2050" width="19.42578125" customWidth="1"/>
    <col min="2051" max="2051" width="20.28515625" customWidth="1"/>
    <col min="2052" max="2052" width="20.140625" customWidth="1"/>
    <col min="2053" max="2053" width="20" customWidth="1"/>
    <col min="2054" max="2054" width="19.5703125" customWidth="1"/>
    <col min="2055" max="2055" width="20.140625" customWidth="1"/>
    <col min="2056" max="2060" width="19.85546875" customWidth="1"/>
    <col min="2061" max="2061" width="22" customWidth="1"/>
    <col min="2062" max="2062" width="19.85546875" customWidth="1"/>
    <col min="2304" max="2304" width="35.42578125" customWidth="1"/>
    <col min="2305" max="2305" width="20.42578125" customWidth="1"/>
    <col min="2306" max="2306" width="19.42578125" customWidth="1"/>
    <col min="2307" max="2307" width="20.28515625" customWidth="1"/>
    <col min="2308" max="2308" width="20.140625" customWidth="1"/>
    <col min="2309" max="2309" width="20" customWidth="1"/>
    <col min="2310" max="2310" width="19.5703125" customWidth="1"/>
    <col min="2311" max="2311" width="20.140625" customWidth="1"/>
    <col min="2312" max="2316" width="19.85546875" customWidth="1"/>
    <col min="2317" max="2317" width="22" customWidth="1"/>
    <col min="2318" max="2318" width="19.85546875" customWidth="1"/>
    <col min="2560" max="2560" width="35.42578125" customWidth="1"/>
    <col min="2561" max="2561" width="20.42578125" customWidth="1"/>
    <col min="2562" max="2562" width="19.42578125" customWidth="1"/>
    <col min="2563" max="2563" width="20.28515625" customWidth="1"/>
    <col min="2564" max="2564" width="20.140625" customWidth="1"/>
    <col min="2565" max="2565" width="20" customWidth="1"/>
    <col min="2566" max="2566" width="19.5703125" customWidth="1"/>
    <col min="2567" max="2567" width="20.140625" customWidth="1"/>
    <col min="2568" max="2572" width="19.85546875" customWidth="1"/>
    <col min="2573" max="2573" width="22" customWidth="1"/>
    <col min="2574" max="2574" width="19.85546875" customWidth="1"/>
    <col min="2816" max="2816" width="35.42578125" customWidth="1"/>
    <col min="2817" max="2817" width="20.42578125" customWidth="1"/>
    <col min="2818" max="2818" width="19.42578125" customWidth="1"/>
    <col min="2819" max="2819" width="20.28515625" customWidth="1"/>
    <col min="2820" max="2820" width="20.140625" customWidth="1"/>
    <col min="2821" max="2821" width="20" customWidth="1"/>
    <col min="2822" max="2822" width="19.5703125" customWidth="1"/>
    <col min="2823" max="2823" width="20.140625" customWidth="1"/>
    <col min="2824" max="2828" width="19.85546875" customWidth="1"/>
    <col min="2829" max="2829" width="22" customWidth="1"/>
    <col min="2830" max="2830" width="19.85546875" customWidth="1"/>
    <col min="3072" max="3072" width="35.42578125" customWidth="1"/>
    <col min="3073" max="3073" width="20.42578125" customWidth="1"/>
    <col min="3074" max="3074" width="19.42578125" customWidth="1"/>
    <col min="3075" max="3075" width="20.28515625" customWidth="1"/>
    <col min="3076" max="3076" width="20.140625" customWidth="1"/>
    <col min="3077" max="3077" width="20" customWidth="1"/>
    <col min="3078" max="3078" width="19.5703125" customWidth="1"/>
    <col min="3079" max="3079" width="20.140625" customWidth="1"/>
    <col min="3080" max="3084" width="19.85546875" customWidth="1"/>
    <col min="3085" max="3085" width="22" customWidth="1"/>
    <col min="3086" max="3086" width="19.85546875" customWidth="1"/>
    <col min="3328" max="3328" width="35.42578125" customWidth="1"/>
    <col min="3329" max="3329" width="20.42578125" customWidth="1"/>
    <col min="3330" max="3330" width="19.42578125" customWidth="1"/>
    <col min="3331" max="3331" width="20.28515625" customWidth="1"/>
    <col min="3332" max="3332" width="20.140625" customWidth="1"/>
    <col min="3333" max="3333" width="20" customWidth="1"/>
    <col min="3334" max="3334" width="19.5703125" customWidth="1"/>
    <col min="3335" max="3335" width="20.140625" customWidth="1"/>
    <col min="3336" max="3340" width="19.85546875" customWidth="1"/>
    <col min="3341" max="3341" width="22" customWidth="1"/>
    <col min="3342" max="3342" width="19.85546875" customWidth="1"/>
    <col min="3584" max="3584" width="35.42578125" customWidth="1"/>
    <col min="3585" max="3585" width="20.42578125" customWidth="1"/>
    <col min="3586" max="3586" width="19.42578125" customWidth="1"/>
    <col min="3587" max="3587" width="20.28515625" customWidth="1"/>
    <col min="3588" max="3588" width="20.140625" customWidth="1"/>
    <col min="3589" max="3589" width="20" customWidth="1"/>
    <col min="3590" max="3590" width="19.5703125" customWidth="1"/>
    <col min="3591" max="3591" width="20.140625" customWidth="1"/>
    <col min="3592" max="3596" width="19.85546875" customWidth="1"/>
    <col min="3597" max="3597" width="22" customWidth="1"/>
    <col min="3598" max="3598" width="19.85546875" customWidth="1"/>
    <col min="3840" max="3840" width="35.42578125" customWidth="1"/>
    <col min="3841" max="3841" width="20.42578125" customWidth="1"/>
    <col min="3842" max="3842" width="19.42578125" customWidth="1"/>
    <col min="3843" max="3843" width="20.28515625" customWidth="1"/>
    <col min="3844" max="3844" width="20.140625" customWidth="1"/>
    <col min="3845" max="3845" width="20" customWidth="1"/>
    <col min="3846" max="3846" width="19.5703125" customWidth="1"/>
    <col min="3847" max="3847" width="20.140625" customWidth="1"/>
    <col min="3848" max="3852" width="19.85546875" customWidth="1"/>
    <col min="3853" max="3853" width="22" customWidth="1"/>
    <col min="3854" max="3854" width="19.85546875" customWidth="1"/>
    <col min="4096" max="4096" width="35.42578125" customWidth="1"/>
    <col min="4097" max="4097" width="20.42578125" customWidth="1"/>
    <col min="4098" max="4098" width="19.42578125" customWidth="1"/>
    <col min="4099" max="4099" width="20.28515625" customWidth="1"/>
    <col min="4100" max="4100" width="20.140625" customWidth="1"/>
    <col min="4101" max="4101" width="20" customWidth="1"/>
    <col min="4102" max="4102" width="19.5703125" customWidth="1"/>
    <col min="4103" max="4103" width="20.140625" customWidth="1"/>
    <col min="4104" max="4108" width="19.85546875" customWidth="1"/>
    <col min="4109" max="4109" width="22" customWidth="1"/>
    <col min="4110" max="4110" width="19.85546875" customWidth="1"/>
    <col min="4352" max="4352" width="35.42578125" customWidth="1"/>
    <col min="4353" max="4353" width="20.42578125" customWidth="1"/>
    <col min="4354" max="4354" width="19.42578125" customWidth="1"/>
    <col min="4355" max="4355" width="20.28515625" customWidth="1"/>
    <col min="4356" max="4356" width="20.140625" customWidth="1"/>
    <col min="4357" max="4357" width="20" customWidth="1"/>
    <col min="4358" max="4358" width="19.5703125" customWidth="1"/>
    <col min="4359" max="4359" width="20.140625" customWidth="1"/>
    <col min="4360" max="4364" width="19.85546875" customWidth="1"/>
    <col min="4365" max="4365" width="22" customWidth="1"/>
    <col min="4366" max="4366" width="19.85546875" customWidth="1"/>
    <col min="4608" max="4608" width="35.42578125" customWidth="1"/>
    <col min="4609" max="4609" width="20.42578125" customWidth="1"/>
    <col min="4610" max="4610" width="19.42578125" customWidth="1"/>
    <col min="4611" max="4611" width="20.28515625" customWidth="1"/>
    <col min="4612" max="4612" width="20.140625" customWidth="1"/>
    <col min="4613" max="4613" width="20" customWidth="1"/>
    <col min="4614" max="4614" width="19.5703125" customWidth="1"/>
    <col min="4615" max="4615" width="20.140625" customWidth="1"/>
    <col min="4616" max="4620" width="19.85546875" customWidth="1"/>
    <col min="4621" max="4621" width="22" customWidth="1"/>
    <col min="4622" max="4622" width="19.85546875" customWidth="1"/>
    <col min="4864" max="4864" width="35.42578125" customWidth="1"/>
    <col min="4865" max="4865" width="20.42578125" customWidth="1"/>
    <col min="4866" max="4866" width="19.42578125" customWidth="1"/>
    <col min="4867" max="4867" width="20.28515625" customWidth="1"/>
    <col min="4868" max="4868" width="20.140625" customWidth="1"/>
    <col min="4869" max="4869" width="20" customWidth="1"/>
    <col min="4870" max="4870" width="19.5703125" customWidth="1"/>
    <col min="4871" max="4871" width="20.140625" customWidth="1"/>
    <col min="4872" max="4876" width="19.85546875" customWidth="1"/>
    <col min="4877" max="4877" width="22" customWidth="1"/>
    <col min="4878" max="4878" width="19.85546875" customWidth="1"/>
    <col min="5120" max="5120" width="35.42578125" customWidth="1"/>
    <col min="5121" max="5121" width="20.42578125" customWidth="1"/>
    <col min="5122" max="5122" width="19.42578125" customWidth="1"/>
    <col min="5123" max="5123" width="20.28515625" customWidth="1"/>
    <col min="5124" max="5124" width="20.140625" customWidth="1"/>
    <col min="5125" max="5125" width="20" customWidth="1"/>
    <col min="5126" max="5126" width="19.5703125" customWidth="1"/>
    <col min="5127" max="5127" width="20.140625" customWidth="1"/>
    <col min="5128" max="5132" width="19.85546875" customWidth="1"/>
    <col min="5133" max="5133" width="22" customWidth="1"/>
    <col min="5134" max="5134" width="19.85546875" customWidth="1"/>
    <col min="5376" max="5376" width="35.42578125" customWidth="1"/>
    <col min="5377" max="5377" width="20.42578125" customWidth="1"/>
    <col min="5378" max="5378" width="19.42578125" customWidth="1"/>
    <col min="5379" max="5379" width="20.28515625" customWidth="1"/>
    <col min="5380" max="5380" width="20.140625" customWidth="1"/>
    <col min="5381" max="5381" width="20" customWidth="1"/>
    <col min="5382" max="5382" width="19.5703125" customWidth="1"/>
    <col min="5383" max="5383" width="20.140625" customWidth="1"/>
    <col min="5384" max="5388" width="19.85546875" customWidth="1"/>
    <col min="5389" max="5389" width="22" customWidth="1"/>
    <col min="5390" max="5390" width="19.85546875" customWidth="1"/>
    <col min="5632" max="5632" width="35.42578125" customWidth="1"/>
    <col min="5633" max="5633" width="20.42578125" customWidth="1"/>
    <col min="5634" max="5634" width="19.42578125" customWidth="1"/>
    <col min="5635" max="5635" width="20.28515625" customWidth="1"/>
    <col min="5636" max="5636" width="20.140625" customWidth="1"/>
    <col min="5637" max="5637" width="20" customWidth="1"/>
    <col min="5638" max="5638" width="19.5703125" customWidth="1"/>
    <col min="5639" max="5639" width="20.140625" customWidth="1"/>
    <col min="5640" max="5644" width="19.85546875" customWidth="1"/>
    <col min="5645" max="5645" width="22" customWidth="1"/>
    <col min="5646" max="5646" width="19.85546875" customWidth="1"/>
    <col min="5888" max="5888" width="35.42578125" customWidth="1"/>
    <col min="5889" max="5889" width="20.42578125" customWidth="1"/>
    <col min="5890" max="5890" width="19.42578125" customWidth="1"/>
    <col min="5891" max="5891" width="20.28515625" customWidth="1"/>
    <col min="5892" max="5892" width="20.140625" customWidth="1"/>
    <col min="5893" max="5893" width="20" customWidth="1"/>
    <col min="5894" max="5894" width="19.5703125" customWidth="1"/>
    <col min="5895" max="5895" width="20.140625" customWidth="1"/>
    <col min="5896" max="5900" width="19.85546875" customWidth="1"/>
    <col min="5901" max="5901" width="22" customWidth="1"/>
    <col min="5902" max="5902" width="19.85546875" customWidth="1"/>
    <col min="6144" max="6144" width="35.42578125" customWidth="1"/>
    <col min="6145" max="6145" width="20.42578125" customWidth="1"/>
    <col min="6146" max="6146" width="19.42578125" customWidth="1"/>
    <col min="6147" max="6147" width="20.28515625" customWidth="1"/>
    <col min="6148" max="6148" width="20.140625" customWidth="1"/>
    <col min="6149" max="6149" width="20" customWidth="1"/>
    <col min="6150" max="6150" width="19.5703125" customWidth="1"/>
    <col min="6151" max="6151" width="20.140625" customWidth="1"/>
    <col min="6152" max="6156" width="19.85546875" customWidth="1"/>
    <col min="6157" max="6157" width="22" customWidth="1"/>
    <col min="6158" max="6158" width="19.85546875" customWidth="1"/>
    <col min="6400" max="6400" width="35.42578125" customWidth="1"/>
    <col min="6401" max="6401" width="20.42578125" customWidth="1"/>
    <col min="6402" max="6402" width="19.42578125" customWidth="1"/>
    <col min="6403" max="6403" width="20.28515625" customWidth="1"/>
    <col min="6404" max="6404" width="20.140625" customWidth="1"/>
    <col min="6405" max="6405" width="20" customWidth="1"/>
    <col min="6406" max="6406" width="19.5703125" customWidth="1"/>
    <col min="6407" max="6407" width="20.140625" customWidth="1"/>
    <col min="6408" max="6412" width="19.85546875" customWidth="1"/>
    <col min="6413" max="6413" width="22" customWidth="1"/>
    <col min="6414" max="6414" width="19.85546875" customWidth="1"/>
    <col min="6656" max="6656" width="35.42578125" customWidth="1"/>
    <col min="6657" max="6657" width="20.42578125" customWidth="1"/>
    <col min="6658" max="6658" width="19.42578125" customWidth="1"/>
    <col min="6659" max="6659" width="20.28515625" customWidth="1"/>
    <col min="6660" max="6660" width="20.140625" customWidth="1"/>
    <col min="6661" max="6661" width="20" customWidth="1"/>
    <col min="6662" max="6662" width="19.5703125" customWidth="1"/>
    <col min="6663" max="6663" width="20.140625" customWidth="1"/>
    <col min="6664" max="6668" width="19.85546875" customWidth="1"/>
    <col min="6669" max="6669" width="22" customWidth="1"/>
    <col min="6670" max="6670" width="19.85546875" customWidth="1"/>
    <col min="6912" max="6912" width="35.42578125" customWidth="1"/>
    <col min="6913" max="6913" width="20.42578125" customWidth="1"/>
    <col min="6914" max="6914" width="19.42578125" customWidth="1"/>
    <col min="6915" max="6915" width="20.28515625" customWidth="1"/>
    <col min="6916" max="6916" width="20.140625" customWidth="1"/>
    <col min="6917" max="6917" width="20" customWidth="1"/>
    <col min="6918" max="6918" width="19.5703125" customWidth="1"/>
    <col min="6919" max="6919" width="20.140625" customWidth="1"/>
    <col min="6920" max="6924" width="19.85546875" customWidth="1"/>
    <col min="6925" max="6925" width="22" customWidth="1"/>
    <col min="6926" max="6926" width="19.85546875" customWidth="1"/>
    <col min="7168" max="7168" width="35.42578125" customWidth="1"/>
    <col min="7169" max="7169" width="20.42578125" customWidth="1"/>
    <col min="7170" max="7170" width="19.42578125" customWidth="1"/>
    <col min="7171" max="7171" width="20.28515625" customWidth="1"/>
    <col min="7172" max="7172" width="20.140625" customWidth="1"/>
    <col min="7173" max="7173" width="20" customWidth="1"/>
    <col min="7174" max="7174" width="19.5703125" customWidth="1"/>
    <col min="7175" max="7175" width="20.140625" customWidth="1"/>
    <col min="7176" max="7180" width="19.85546875" customWidth="1"/>
    <col min="7181" max="7181" width="22" customWidth="1"/>
    <col min="7182" max="7182" width="19.85546875" customWidth="1"/>
    <col min="7424" max="7424" width="35.42578125" customWidth="1"/>
    <col min="7425" max="7425" width="20.42578125" customWidth="1"/>
    <col min="7426" max="7426" width="19.42578125" customWidth="1"/>
    <col min="7427" max="7427" width="20.28515625" customWidth="1"/>
    <col min="7428" max="7428" width="20.140625" customWidth="1"/>
    <col min="7429" max="7429" width="20" customWidth="1"/>
    <col min="7430" max="7430" width="19.5703125" customWidth="1"/>
    <col min="7431" max="7431" width="20.140625" customWidth="1"/>
    <col min="7432" max="7436" width="19.85546875" customWidth="1"/>
    <col min="7437" max="7437" width="22" customWidth="1"/>
    <col min="7438" max="7438" width="19.85546875" customWidth="1"/>
    <col min="7680" max="7680" width="35.42578125" customWidth="1"/>
    <col min="7681" max="7681" width="20.42578125" customWidth="1"/>
    <col min="7682" max="7682" width="19.42578125" customWidth="1"/>
    <col min="7683" max="7683" width="20.28515625" customWidth="1"/>
    <col min="7684" max="7684" width="20.140625" customWidth="1"/>
    <col min="7685" max="7685" width="20" customWidth="1"/>
    <col min="7686" max="7686" width="19.5703125" customWidth="1"/>
    <col min="7687" max="7687" width="20.140625" customWidth="1"/>
    <col min="7688" max="7692" width="19.85546875" customWidth="1"/>
    <col min="7693" max="7693" width="22" customWidth="1"/>
    <col min="7694" max="7694" width="19.85546875" customWidth="1"/>
    <col min="7936" max="7936" width="35.42578125" customWidth="1"/>
    <col min="7937" max="7937" width="20.42578125" customWidth="1"/>
    <col min="7938" max="7938" width="19.42578125" customWidth="1"/>
    <col min="7939" max="7939" width="20.28515625" customWidth="1"/>
    <col min="7940" max="7940" width="20.140625" customWidth="1"/>
    <col min="7941" max="7941" width="20" customWidth="1"/>
    <col min="7942" max="7942" width="19.5703125" customWidth="1"/>
    <col min="7943" max="7943" width="20.140625" customWidth="1"/>
    <col min="7944" max="7948" width="19.85546875" customWidth="1"/>
    <col min="7949" max="7949" width="22" customWidth="1"/>
    <col min="7950" max="7950" width="19.85546875" customWidth="1"/>
    <col min="8192" max="8192" width="35.42578125" customWidth="1"/>
    <col min="8193" max="8193" width="20.42578125" customWidth="1"/>
    <col min="8194" max="8194" width="19.42578125" customWidth="1"/>
    <col min="8195" max="8195" width="20.28515625" customWidth="1"/>
    <col min="8196" max="8196" width="20.140625" customWidth="1"/>
    <col min="8197" max="8197" width="20" customWidth="1"/>
    <col min="8198" max="8198" width="19.5703125" customWidth="1"/>
    <col min="8199" max="8199" width="20.140625" customWidth="1"/>
    <col min="8200" max="8204" width="19.85546875" customWidth="1"/>
    <col min="8205" max="8205" width="22" customWidth="1"/>
    <col min="8206" max="8206" width="19.85546875" customWidth="1"/>
    <col min="8448" max="8448" width="35.42578125" customWidth="1"/>
    <col min="8449" max="8449" width="20.42578125" customWidth="1"/>
    <col min="8450" max="8450" width="19.42578125" customWidth="1"/>
    <col min="8451" max="8451" width="20.28515625" customWidth="1"/>
    <col min="8452" max="8452" width="20.140625" customWidth="1"/>
    <col min="8453" max="8453" width="20" customWidth="1"/>
    <col min="8454" max="8454" width="19.5703125" customWidth="1"/>
    <col min="8455" max="8455" width="20.140625" customWidth="1"/>
    <col min="8456" max="8460" width="19.85546875" customWidth="1"/>
    <col min="8461" max="8461" width="22" customWidth="1"/>
    <col min="8462" max="8462" width="19.85546875" customWidth="1"/>
    <col min="8704" max="8704" width="35.42578125" customWidth="1"/>
    <col min="8705" max="8705" width="20.42578125" customWidth="1"/>
    <col min="8706" max="8706" width="19.42578125" customWidth="1"/>
    <col min="8707" max="8707" width="20.28515625" customWidth="1"/>
    <col min="8708" max="8708" width="20.140625" customWidth="1"/>
    <col min="8709" max="8709" width="20" customWidth="1"/>
    <col min="8710" max="8710" width="19.5703125" customWidth="1"/>
    <col min="8711" max="8711" width="20.140625" customWidth="1"/>
    <col min="8712" max="8716" width="19.85546875" customWidth="1"/>
    <col min="8717" max="8717" width="22" customWidth="1"/>
    <col min="8718" max="8718" width="19.85546875" customWidth="1"/>
    <col min="8960" max="8960" width="35.42578125" customWidth="1"/>
    <col min="8961" max="8961" width="20.42578125" customWidth="1"/>
    <col min="8962" max="8962" width="19.42578125" customWidth="1"/>
    <col min="8963" max="8963" width="20.28515625" customWidth="1"/>
    <col min="8964" max="8964" width="20.140625" customWidth="1"/>
    <col min="8965" max="8965" width="20" customWidth="1"/>
    <col min="8966" max="8966" width="19.5703125" customWidth="1"/>
    <col min="8967" max="8967" width="20.140625" customWidth="1"/>
    <col min="8968" max="8972" width="19.85546875" customWidth="1"/>
    <col min="8973" max="8973" width="22" customWidth="1"/>
    <col min="8974" max="8974" width="19.85546875" customWidth="1"/>
    <col min="9216" max="9216" width="35.42578125" customWidth="1"/>
    <col min="9217" max="9217" width="20.42578125" customWidth="1"/>
    <col min="9218" max="9218" width="19.42578125" customWidth="1"/>
    <col min="9219" max="9219" width="20.28515625" customWidth="1"/>
    <col min="9220" max="9220" width="20.140625" customWidth="1"/>
    <col min="9221" max="9221" width="20" customWidth="1"/>
    <col min="9222" max="9222" width="19.5703125" customWidth="1"/>
    <col min="9223" max="9223" width="20.140625" customWidth="1"/>
    <col min="9224" max="9228" width="19.85546875" customWidth="1"/>
    <col min="9229" max="9229" width="22" customWidth="1"/>
    <col min="9230" max="9230" width="19.85546875" customWidth="1"/>
    <col min="9472" max="9472" width="35.42578125" customWidth="1"/>
    <col min="9473" max="9473" width="20.42578125" customWidth="1"/>
    <col min="9474" max="9474" width="19.42578125" customWidth="1"/>
    <col min="9475" max="9475" width="20.28515625" customWidth="1"/>
    <col min="9476" max="9476" width="20.140625" customWidth="1"/>
    <col min="9477" max="9477" width="20" customWidth="1"/>
    <col min="9478" max="9478" width="19.5703125" customWidth="1"/>
    <col min="9479" max="9479" width="20.140625" customWidth="1"/>
    <col min="9480" max="9484" width="19.85546875" customWidth="1"/>
    <col min="9485" max="9485" width="22" customWidth="1"/>
    <col min="9486" max="9486" width="19.85546875" customWidth="1"/>
    <col min="9728" max="9728" width="35.42578125" customWidth="1"/>
    <col min="9729" max="9729" width="20.42578125" customWidth="1"/>
    <col min="9730" max="9730" width="19.42578125" customWidth="1"/>
    <col min="9731" max="9731" width="20.28515625" customWidth="1"/>
    <col min="9732" max="9732" width="20.140625" customWidth="1"/>
    <col min="9733" max="9733" width="20" customWidth="1"/>
    <col min="9734" max="9734" width="19.5703125" customWidth="1"/>
    <col min="9735" max="9735" width="20.140625" customWidth="1"/>
    <col min="9736" max="9740" width="19.85546875" customWidth="1"/>
    <col min="9741" max="9741" width="22" customWidth="1"/>
    <col min="9742" max="9742" width="19.85546875" customWidth="1"/>
    <col min="9984" max="9984" width="35.42578125" customWidth="1"/>
    <col min="9985" max="9985" width="20.42578125" customWidth="1"/>
    <col min="9986" max="9986" width="19.42578125" customWidth="1"/>
    <col min="9987" max="9987" width="20.28515625" customWidth="1"/>
    <col min="9988" max="9988" width="20.140625" customWidth="1"/>
    <col min="9989" max="9989" width="20" customWidth="1"/>
    <col min="9990" max="9990" width="19.5703125" customWidth="1"/>
    <col min="9991" max="9991" width="20.140625" customWidth="1"/>
    <col min="9992" max="9996" width="19.85546875" customWidth="1"/>
    <col min="9997" max="9997" width="22" customWidth="1"/>
    <col min="9998" max="9998" width="19.85546875" customWidth="1"/>
    <col min="10240" max="10240" width="35.42578125" customWidth="1"/>
    <col min="10241" max="10241" width="20.42578125" customWidth="1"/>
    <col min="10242" max="10242" width="19.42578125" customWidth="1"/>
    <col min="10243" max="10243" width="20.28515625" customWidth="1"/>
    <col min="10244" max="10244" width="20.140625" customWidth="1"/>
    <col min="10245" max="10245" width="20" customWidth="1"/>
    <col min="10246" max="10246" width="19.5703125" customWidth="1"/>
    <col min="10247" max="10247" width="20.140625" customWidth="1"/>
    <col min="10248" max="10252" width="19.85546875" customWidth="1"/>
    <col min="10253" max="10253" width="22" customWidth="1"/>
    <col min="10254" max="10254" width="19.85546875" customWidth="1"/>
    <col min="10496" max="10496" width="35.42578125" customWidth="1"/>
    <col min="10497" max="10497" width="20.42578125" customWidth="1"/>
    <col min="10498" max="10498" width="19.42578125" customWidth="1"/>
    <col min="10499" max="10499" width="20.28515625" customWidth="1"/>
    <col min="10500" max="10500" width="20.140625" customWidth="1"/>
    <col min="10501" max="10501" width="20" customWidth="1"/>
    <col min="10502" max="10502" width="19.5703125" customWidth="1"/>
    <col min="10503" max="10503" width="20.140625" customWidth="1"/>
    <col min="10504" max="10508" width="19.85546875" customWidth="1"/>
    <col min="10509" max="10509" width="22" customWidth="1"/>
    <col min="10510" max="10510" width="19.85546875" customWidth="1"/>
    <col min="10752" max="10752" width="35.42578125" customWidth="1"/>
    <col min="10753" max="10753" width="20.42578125" customWidth="1"/>
    <col min="10754" max="10754" width="19.42578125" customWidth="1"/>
    <col min="10755" max="10755" width="20.28515625" customWidth="1"/>
    <col min="10756" max="10756" width="20.140625" customWidth="1"/>
    <col min="10757" max="10757" width="20" customWidth="1"/>
    <col min="10758" max="10758" width="19.5703125" customWidth="1"/>
    <col min="10759" max="10759" width="20.140625" customWidth="1"/>
    <col min="10760" max="10764" width="19.85546875" customWidth="1"/>
    <col min="10765" max="10765" width="22" customWidth="1"/>
    <col min="10766" max="10766" width="19.85546875" customWidth="1"/>
    <col min="11008" max="11008" width="35.42578125" customWidth="1"/>
    <col min="11009" max="11009" width="20.42578125" customWidth="1"/>
    <col min="11010" max="11010" width="19.42578125" customWidth="1"/>
    <col min="11011" max="11011" width="20.28515625" customWidth="1"/>
    <col min="11012" max="11012" width="20.140625" customWidth="1"/>
    <col min="11013" max="11013" width="20" customWidth="1"/>
    <col min="11014" max="11014" width="19.5703125" customWidth="1"/>
    <col min="11015" max="11015" width="20.140625" customWidth="1"/>
    <col min="11016" max="11020" width="19.85546875" customWidth="1"/>
    <col min="11021" max="11021" width="22" customWidth="1"/>
    <col min="11022" max="11022" width="19.85546875" customWidth="1"/>
    <col min="11264" max="11264" width="35.42578125" customWidth="1"/>
    <col min="11265" max="11265" width="20.42578125" customWidth="1"/>
    <col min="11266" max="11266" width="19.42578125" customWidth="1"/>
    <col min="11267" max="11267" width="20.28515625" customWidth="1"/>
    <col min="11268" max="11268" width="20.140625" customWidth="1"/>
    <col min="11269" max="11269" width="20" customWidth="1"/>
    <col min="11270" max="11270" width="19.5703125" customWidth="1"/>
    <col min="11271" max="11271" width="20.140625" customWidth="1"/>
    <col min="11272" max="11276" width="19.85546875" customWidth="1"/>
    <col min="11277" max="11277" width="22" customWidth="1"/>
    <col min="11278" max="11278" width="19.85546875" customWidth="1"/>
    <col min="11520" max="11520" width="35.42578125" customWidth="1"/>
    <col min="11521" max="11521" width="20.42578125" customWidth="1"/>
    <col min="11522" max="11522" width="19.42578125" customWidth="1"/>
    <col min="11523" max="11523" width="20.28515625" customWidth="1"/>
    <col min="11524" max="11524" width="20.140625" customWidth="1"/>
    <col min="11525" max="11525" width="20" customWidth="1"/>
    <col min="11526" max="11526" width="19.5703125" customWidth="1"/>
    <col min="11527" max="11527" width="20.140625" customWidth="1"/>
    <col min="11528" max="11532" width="19.85546875" customWidth="1"/>
    <col min="11533" max="11533" width="22" customWidth="1"/>
    <col min="11534" max="11534" width="19.85546875" customWidth="1"/>
    <col min="11776" max="11776" width="35.42578125" customWidth="1"/>
    <col min="11777" max="11777" width="20.42578125" customWidth="1"/>
    <col min="11778" max="11778" width="19.42578125" customWidth="1"/>
    <col min="11779" max="11779" width="20.28515625" customWidth="1"/>
    <col min="11780" max="11780" width="20.140625" customWidth="1"/>
    <col min="11781" max="11781" width="20" customWidth="1"/>
    <col min="11782" max="11782" width="19.5703125" customWidth="1"/>
    <col min="11783" max="11783" width="20.140625" customWidth="1"/>
    <col min="11784" max="11788" width="19.85546875" customWidth="1"/>
    <col min="11789" max="11789" width="22" customWidth="1"/>
    <col min="11790" max="11790" width="19.85546875" customWidth="1"/>
    <col min="12032" max="12032" width="35.42578125" customWidth="1"/>
    <col min="12033" max="12033" width="20.42578125" customWidth="1"/>
    <col min="12034" max="12034" width="19.42578125" customWidth="1"/>
    <col min="12035" max="12035" width="20.28515625" customWidth="1"/>
    <col min="12036" max="12036" width="20.140625" customWidth="1"/>
    <col min="12037" max="12037" width="20" customWidth="1"/>
    <col min="12038" max="12038" width="19.5703125" customWidth="1"/>
    <col min="12039" max="12039" width="20.140625" customWidth="1"/>
    <col min="12040" max="12044" width="19.85546875" customWidth="1"/>
    <col min="12045" max="12045" width="22" customWidth="1"/>
    <col min="12046" max="12046" width="19.85546875" customWidth="1"/>
    <col min="12288" max="12288" width="35.42578125" customWidth="1"/>
    <col min="12289" max="12289" width="20.42578125" customWidth="1"/>
    <col min="12290" max="12290" width="19.42578125" customWidth="1"/>
    <col min="12291" max="12291" width="20.28515625" customWidth="1"/>
    <col min="12292" max="12292" width="20.140625" customWidth="1"/>
    <col min="12293" max="12293" width="20" customWidth="1"/>
    <col min="12294" max="12294" width="19.5703125" customWidth="1"/>
    <col min="12295" max="12295" width="20.140625" customWidth="1"/>
    <col min="12296" max="12300" width="19.85546875" customWidth="1"/>
    <col min="12301" max="12301" width="22" customWidth="1"/>
    <col min="12302" max="12302" width="19.85546875" customWidth="1"/>
    <col min="12544" max="12544" width="35.42578125" customWidth="1"/>
    <col min="12545" max="12545" width="20.42578125" customWidth="1"/>
    <col min="12546" max="12546" width="19.42578125" customWidth="1"/>
    <col min="12547" max="12547" width="20.28515625" customWidth="1"/>
    <col min="12548" max="12548" width="20.140625" customWidth="1"/>
    <col min="12549" max="12549" width="20" customWidth="1"/>
    <col min="12550" max="12550" width="19.5703125" customWidth="1"/>
    <col min="12551" max="12551" width="20.140625" customWidth="1"/>
    <col min="12552" max="12556" width="19.85546875" customWidth="1"/>
    <col min="12557" max="12557" width="22" customWidth="1"/>
    <col min="12558" max="12558" width="19.85546875" customWidth="1"/>
    <col min="12800" max="12800" width="35.42578125" customWidth="1"/>
    <col min="12801" max="12801" width="20.42578125" customWidth="1"/>
    <col min="12802" max="12802" width="19.42578125" customWidth="1"/>
    <col min="12803" max="12803" width="20.28515625" customWidth="1"/>
    <col min="12804" max="12804" width="20.140625" customWidth="1"/>
    <col min="12805" max="12805" width="20" customWidth="1"/>
    <col min="12806" max="12806" width="19.5703125" customWidth="1"/>
    <col min="12807" max="12807" width="20.140625" customWidth="1"/>
    <col min="12808" max="12812" width="19.85546875" customWidth="1"/>
    <col min="12813" max="12813" width="22" customWidth="1"/>
    <col min="12814" max="12814" width="19.85546875" customWidth="1"/>
    <col min="13056" max="13056" width="35.42578125" customWidth="1"/>
    <col min="13057" max="13057" width="20.42578125" customWidth="1"/>
    <col min="13058" max="13058" width="19.42578125" customWidth="1"/>
    <col min="13059" max="13059" width="20.28515625" customWidth="1"/>
    <col min="13060" max="13060" width="20.140625" customWidth="1"/>
    <col min="13061" max="13061" width="20" customWidth="1"/>
    <col min="13062" max="13062" width="19.5703125" customWidth="1"/>
    <col min="13063" max="13063" width="20.140625" customWidth="1"/>
    <col min="13064" max="13068" width="19.85546875" customWidth="1"/>
    <col min="13069" max="13069" width="22" customWidth="1"/>
    <col min="13070" max="13070" width="19.85546875" customWidth="1"/>
    <col min="13312" max="13312" width="35.42578125" customWidth="1"/>
    <col min="13313" max="13313" width="20.42578125" customWidth="1"/>
    <col min="13314" max="13314" width="19.42578125" customWidth="1"/>
    <col min="13315" max="13315" width="20.28515625" customWidth="1"/>
    <col min="13316" max="13316" width="20.140625" customWidth="1"/>
    <col min="13317" max="13317" width="20" customWidth="1"/>
    <col min="13318" max="13318" width="19.5703125" customWidth="1"/>
    <col min="13319" max="13319" width="20.140625" customWidth="1"/>
    <col min="13320" max="13324" width="19.85546875" customWidth="1"/>
    <col min="13325" max="13325" width="22" customWidth="1"/>
    <col min="13326" max="13326" width="19.85546875" customWidth="1"/>
    <col min="13568" max="13568" width="35.42578125" customWidth="1"/>
    <col min="13569" max="13569" width="20.42578125" customWidth="1"/>
    <col min="13570" max="13570" width="19.42578125" customWidth="1"/>
    <col min="13571" max="13571" width="20.28515625" customWidth="1"/>
    <col min="13572" max="13572" width="20.140625" customWidth="1"/>
    <col min="13573" max="13573" width="20" customWidth="1"/>
    <col min="13574" max="13574" width="19.5703125" customWidth="1"/>
    <col min="13575" max="13575" width="20.140625" customWidth="1"/>
    <col min="13576" max="13580" width="19.85546875" customWidth="1"/>
    <col min="13581" max="13581" width="22" customWidth="1"/>
    <col min="13582" max="13582" width="19.85546875" customWidth="1"/>
    <col min="13824" max="13824" width="35.42578125" customWidth="1"/>
    <col min="13825" max="13825" width="20.42578125" customWidth="1"/>
    <col min="13826" max="13826" width="19.42578125" customWidth="1"/>
    <col min="13827" max="13827" width="20.28515625" customWidth="1"/>
    <col min="13828" max="13828" width="20.140625" customWidth="1"/>
    <col min="13829" max="13829" width="20" customWidth="1"/>
    <col min="13830" max="13830" width="19.5703125" customWidth="1"/>
    <col min="13831" max="13831" width="20.140625" customWidth="1"/>
    <col min="13832" max="13836" width="19.85546875" customWidth="1"/>
    <col min="13837" max="13837" width="22" customWidth="1"/>
    <col min="13838" max="13838" width="19.85546875" customWidth="1"/>
    <col min="14080" max="14080" width="35.42578125" customWidth="1"/>
    <col min="14081" max="14081" width="20.42578125" customWidth="1"/>
    <col min="14082" max="14082" width="19.42578125" customWidth="1"/>
    <col min="14083" max="14083" width="20.28515625" customWidth="1"/>
    <col min="14084" max="14084" width="20.140625" customWidth="1"/>
    <col min="14085" max="14085" width="20" customWidth="1"/>
    <col min="14086" max="14086" width="19.5703125" customWidth="1"/>
    <col min="14087" max="14087" width="20.140625" customWidth="1"/>
    <col min="14088" max="14092" width="19.85546875" customWidth="1"/>
    <col min="14093" max="14093" width="22" customWidth="1"/>
    <col min="14094" max="14094" width="19.85546875" customWidth="1"/>
    <col min="14336" max="14336" width="35.42578125" customWidth="1"/>
    <col min="14337" max="14337" width="20.42578125" customWidth="1"/>
    <col min="14338" max="14338" width="19.42578125" customWidth="1"/>
    <col min="14339" max="14339" width="20.28515625" customWidth="1"/>
    <col min="14340" max="14340" width="20.140625" customWidth="1"/>
    <col min="14341" max="14341" width="20" customWidth="1"/>
    <col min="14342" max="14342" width="19.5703125" customWidth="1"/>
    <col min="14343" max="14343" width="20.140625" customWidth="1"/>
    <col min="14344" max="14348" width="19.85546875" customWidth="1"/>
    <col min="14349" max="14349" width="22" customWidth="1"/>
    <col min="14350" max="14350" width="19.85546875" customWidth="1"/>
    <col min="14592" max="14592" width="35.42578125" customWidth="1"/>
    <col min="14593" max="14593" width="20.42578125" customWidth="1"/>
    <col min="14594" max="14594" width="19.42578125" customWidth="1"/>
    <col min="14595" max="14595" width="20.28515625" customWidth="1"/>
    <col min="14596" max="14596" width="20.140625" customWidth="1"/>
    <col min="14597" max="14597" width="20" customWidth="1"/>
    <col min="14598" max="14598" width="19.5703125" customWidth="1"/>
    <col min="14599" max="14599" width="20.140625" customWidth="1"/>
    <col min="14600" max="14604" width="19.85546875" customWidth="1"/>
    <col min="14605" max="14605" width="22" customWidth="1"/>
    <col min="14606" max="14606" width="19.85546875" customWidth="1"/>
    <col min="14848" max="14848" width="35.42578125" customWidth="1"/>
    <col min="14849" max="14849" width="20.42578125" customWidth="1"/>
    <col min="14850" max="14850" width="19.42578125" customWidth="1"/>
    <col min="14851" max="14851" width="20.28515625" customWidth="1"/>
    <col min="14852" max="14852" width="20.140625" customWidth="1"/>
    <col min="14853" max="14853" width="20" customWidth="1"/>
    <col min="14854" max="14854" width="19.5703125" customWidth="1"/>
    <col min="14855" max="14855" width="20.140625" customWidth="1"/>
    <col min="14856" max="14860" width="19.85546875" customWidth="1"/>
    <col min="14861" max="14861" width="22" customWidth="1"/>
    <col min="14862" max="14862" width="19.85546875" customWidth="1"/>
    <col min="15104" max="15104" width="35.42578125" customWidth="1"/>
    <col min="15105" max="15105" width="20.42578125" customWidth="1"/>
    <col min="15106" max="15106" width="19.42578125" customWidth="1"/>
    <col min="15107" max="15107" width="20.28515625" customWidth="1"/>
    <col min="15108" max="15108" width="20.140625" customWidth="1"/>
    <col min="15109" max="15109" width="20" customWidth="1"/>
    <col min="15110" max="15110" width="19.5703125" customWidth="1"/>
    <col min="15111" max="15111" width="20.140625" customWidth="1"/>
    <col min="15112" max="15116" width="19.85546875" customWidth="1"/>
    <col min="15117" max="15117" width="22" customWidth="1"/>
    <col min="15118" max="15118" width="19.85546875" customWidth="1"/>
    <col min="15360" max="15360" width="35.42578125" customWidth="1"/>
    <col min="15361" max="15361" width="20.42578125" customWidth="1"/>
    <col min="15362" max="15362" width="19.42578125" customWidth="1"/>
    <col min="15363" max="15363" width="20.28515625" customWidth="1"/>
    <col min="15364" max="15364" width="20.140625" customWidth="1"/>
    <col min="15365" max="15365" width="20" customWidth="1"/>
    <col min="15366" max="15366" width="19.5703125" customWidth="1"/>
    <col min="15367" max="15367" width="20.140625" customWidth="1"/>
    <col min="15368" max="15372" width="19.85546875" customWidth="1"/>
    <col min="15373" max="15373" width="22" customWidth="1"/>
    <col min="15374" max="15374" width="19.85546875" customWidth="1"/>
    <col min="15616" max="15616" width="35.42578125" customWidth="1"/>
    <col min="15617" max="15617" width="20.42578125" customWidth="1"/>
    <col min="15618" max="15618" width="19.42578125" customWidth="1"/>
    <col min="15619" max="15619" width="20.28515625" customWidth="1"/>
    <col min="15620" max="15620" width="20.140625" customWidth="1"/>
    <col min="15621" max="15621" width="20" customWidth="1"/>
    <col min="15622" max="15622" width="19.5703125" customWidth="1"/>
    <col min="15623" max="15623" width="20.140625" customWidth="1"/>
    <col min="15624" max="15628" width="19.85546875" customWidth="1"/>
    <col min="15629" max="15629" width="22" customWidth="1"/>
    <col min="15630" max="15630" width="19.85546875" customWidth="1"/>
    <col min="15872" max="15872" width="35.42578125" customWidth="1"/>
    <col min="15873" max="15873" width="20.42578125" customWidth="1"/>
    <col min="15874" max="15874" width="19.42578125" customWidth="1"/>
    <col min="15875" max="15875" width="20.28515625" customWidth="1"/>
    <col min="15876" max="15876" width="20.140625" customWidth="1"/>
    <col min="15877" max="15877" width="20" customWidth="1"/>
    <col min="15878" max="15878" width="19.5703125" customWidth="1"/>
    <col min="15879" max="15879" width="20.140625" customWidth="1"/>
    <col min="15880" max="15884" width="19.85546875" customWidth="1"/>
    <col min="15885" max="15885" width="22" customWidth="1"/>
    <col min="15886" max="15886" width="19.85546875" customWidth="1"/>
    <col min="16128" max="16128" width="35.42578125" customWidth="1"/>
    <col min="16129" max="16129" width="20.42578125" customWidth="1"/>
    <col min="16130" max="16130" width="19.42578125" customWidth="1"/>
    <col min="16131" max="16131" width="20.28515625" customWidth="1"/>
    <col min="16132" max="16132" width="20.140625" customWidth="1"/>
    <col min="16133" max="16133" width="20" customWidth="1"/>
    <col min="16134" max="16134" width="19.5703125" customWidth="1"/>
    <col min="16135" max="16135" width="20.140625" customWidth="1"/>
    <col min="16136" max="16140" width="19.85546875" customWidth="1"/>
    <col min="16141" max="16141" width="22" customWidth="1"/>
    <col min="16142" max="16142" width="19.85546875" customWidth="1"/>
  </cols>
  <sheetData>
    <row r="1" spans="1:11">
      <c r="A1" s="566"/>
      <c r="B1" s="567"/>
      <c r="C1" s="568"/>
      <c r="D1" s="568"/>
      <c r="E1" s="568"/>
      <c r="F1" s="567"/>
      <c r="G1" s="568"/>
      <c r="H1" s="568"/>
      <c r="I1" s="568"/>
    </row>
    <row r="3" spans="1:11">
      <c r="J3" s="569"/>
    </row>
    <row r="4" spans="1:11">
      <c r="J4" s="569"/>
    </row>
    <row r="5" spans="1:11">
      <c r="J5" s="568"/>
      <c r="K5" s="568"/>
    </row>
    <row r="6" spans="1:11">
      <c r="J6" s="570"/>
    </row>
    <row r="8" spans="1:11">
      <c r="J8" s="571"/>
    </row>
    <row r="33" spans="1:2">
      <c r="A33" s="572"/>
    </row>
    <row r="34" spans="1:2">
      <c r="A34" s="572"/>
    </row>
    <row r="35" spans="1:2">
      <c r="A35" s="572"/>
    </row>
    <row r="36" spans="1:2">
      <c r="A36" s="572"/>
    </row>
    <row r="38" spans="1:2">
      <c r="A38" s="564"/>
      <c r="B38" s="564"/>
    </row>
  </sheetData>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34" workbookViewId="0">
      <selection activeCell="A24" sqref="A24:P33"/>
    </sheetView>
  </sheetViews>
  <sheetFormatPr defaultRowHeight="15"/>
  <sheetData/>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C4" sqref="C4"/>
    </sheetView>
  </sheetViews>
  <sheetFormatPr defaultRowHeight="15"/>
  <sheetData/>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1"/>
  <sheetViews>
    <sheetView topLeftCell="A20" workbookViewId="0">
      <selection sqref="A1:E37"/>
    </sheetView>
  </sheetViews>
  <sheetFormatPr defaultRowHeight="15"/>
  <cols>
    <col min="1" max="1" width="12.7109375" customWidth="1"/>
    <col min="2" max="2" width="37.5703125" customWidth="1"/>
    <col min="3" max="3" width="15.85546875" customWidth="1"/>
    <col min="4" max="4" width="18.42578125" customWidth="1"/>
    <col min="5" max="5" width="15.5703125" customWidth="1"/>
    <col min="257" max="257" width="12.7109375" customWidth="1"/>
    <col min="258" max="258" width="37.5703125" customWidth="1"/>
    <col min="259" max="259" width="15.85546875" customWidth="1"/>
    <col min="260" max="260" width="18.42578125" customWidth="1"/>
    <col min="261" max="261" width="15.5703125" customWidth="1"/>
    <col min="513" max="513" width="12.7109375" customWidth="1"/>
    <col min="514" max="514" width="37.5703125" customWidth="1"/>
    <col min="515" max="515" width="15.85546875" customWidth="1"/>
    <col min="516" max="516" width="18.42578125" customWidth="1"/>
    <col min="517" max="517" width="15.5703125" customWidth="1"/>
    <col min="769" max="769" width="12.7109375" customWidth="1"/>
    <col min="770" max="770" width="37.5703125" customWidth="1"/>
    <col min="771" max="771" width="15.85546875" customWidth="1"/>
    <col min="772" max="772" width="18.42578125" customWidth="1"/>
    <col min="773" max="773" width="15.5703125" customWidth="1"/>
    <col min="1025" max="1025" width="12.7109375" customWidth="1"/>
    <col min="1026" max="1026" width="37.5703125" customWidth="1"/>
    <col min="1027" max="1027" width="15.85546875" customWidth="1"/>
    <col min="1028" max="1028" width="18.42578125" customWidth="1"/>
    <col min="1029" max="1029" width="15.5703125" customWidth="1"/>
    <col min="1281" max="1281" width="12.7109375" customWidth="1"/>
    <col min="1282" max="1282" width="37.5703125" customWidth="1"/>
    <col min="1283" max="1283" width="15.85546875" customWidth="1"/>
    <col min="1284" max="1284" width="18.42578125" customWidth="1"/>
    <col min="1285" max="1285" width="15.5703125" customWidth="1"/>
    <col min="1537" max="1537" width="12.7109375" customWidth="1"/>
    <col min="1538" max="1538" width="37.5703125" customWidth="1"/>
    <col min="1539" max="1539" width="15.85546875" customWidth="1"/>
    <col min="1540" max="1540" width="18.42578125" customWidth="1"/>
    <col min="1541" max="1541" width="15.5703125" customWidth="1"/>
    <col min="1793" max="1793" width="12.7109375" customWidth="1"/>
    <col min="1794" max="1794" width="37.5703125" customWidth="1"/>
    <col min="1795" max="1795" width="15.85546875" customWidth="1"/>
    <col min="1796" max="1796" width="18.42578125" customWidth="1"/>
    <col min="1797" max="1797" width="15.5703125" customWidth="1"/>
    <col min="2049" max="2049" width="12.7109375" customWidth="1"/>
    <col min="2050" max="2050" width="37.5703125" customWidth="1"/>
    <col min="2051" max="2051" width="15.85546875" customWidth="1"/>
    <col min="2052" max="2052" width="18.42578125" customWidth="1"/>
    <col min="2053" max="2053" width="15.5703125" customWidth="1"/>
    <col min="2305" max="2305" width="12.7109375" customWidth="1"/>
    <col min="2306" max="2306" width="37.5703125" customWidth="1"/>
    <col min="2307" max="2307" width="15.85546875" customWidth="1"/>
    <col min="2308" max="2308" width="18.42578125" customWidth="1"/>
    <col min="2309" max="2309" width="15.5703125" customWidth="1"/>
    <col min="2561" max="2561" width="12.7109375" customWidth="1"/>
    <col min="2562" max="2562" width="37.5703125" customWidth="1"/>
    <col min="2563" max="2563" width="15.85546875" customWidth="1"/>
    <col min="2564" max="2564" width="18.42578125" customWidth="1"/>
    <col min="2565" max="2565" width="15.5703125" customWidth="1"/>
    <col min="2817" max="2817" width="12.7109375" customWidth="1"/>
    <col min="2818" max="2818" width="37.5703125" customWidth="1"/>
    <col min="2819" max="2819" width="15.85546875" customWidth="1"/>
    <col min="2820" max="2820" width="18.42578125" customWidth="1"/>
    <col min="2821" max="2821" width="15.5703125" customWidth="1"/>
    <col min="3073" max="3073" width="12.7109375" customWidth="1"/>
    <col min="3074" max="3074" width="37.5703125" customWidth="1"/>
    <col min="3075" max="3075" width="15.85546875" customWidth="1"/>
    <col min="3076" max="3076" width="18.42578125" customWidth="1"/>
    <col min="3077" max="3077" width="15.5703125" customWidth="1"/>
    <col min="3329" max="3329" width="12.7109375" customWidth="1"/>
    <col min="3330" max="3330" width="37.5703125" customWidth="1"/>
    <col min="3331" max="3331" width="15.85546875" customWidth="1"/>
    <col min="3332" max="3332" width="18.42578125" customWidth="1"/>
    <col min="3333" max="3333" width="15.5703125" customWidth="1"/>
    <col min="3585" max="3585" width="12.7109375" customWidth="1"/>
    <col min="3586" max="3586" width="37.5703125" customWidth="1"/>
    <col min="3587" max="3587" width="15.85546875" customWidth="1"/>
    <col min="3588" max="3588" width="18.42578125" customWidth="1"/>
    <col min="3589" max="3589" width="15.5703125" customWidth="1"/>
    <col min="3841" max="3841" width="12.7109375" customWidth="1"/>
    <col min="3842" max="3842" width="37.5703125" customWidth="1"/>
    <col min="3843" max="3843" width="15.85546875" customWidth="1"/>
    <col min="3844" max="3844" width="18.42578125" customWidth="1"/>
    <col min="3845" max="3845" width="15.5703125" customWidth="1"/>
    <col min="4097" max="4097" width="12.7109375" customWidth="1"/>
    <col min="4098" max="4098" width="37.5703125" customWidth="1"/>
    <col min="4099" max="4099" width="15.85546875" customWidth="1"/>
    <col min="4100" max="4100" width="18.42578125" customWidth="1"/>
    <col min="4101" max="4101" width="15.5703125" customWidth="1"/>
    <col min="4353" max="4353" width="12.7109375" customWidth="1"/>
    <col min="4354" max="4354" width="37.5703125" customWidth="1"/>
    <col min="4355" max="4355" width="15.85546875" customWidth="1"/>
    <col min="4356" max="4356" width="18.42578125" customWidth="1"/>
    <col min="4357" max="4357" width="15.5703125" customWidth="1"/>
    <col min="4609" max="4609" width="12.7109375" customWidth="1"/>
    <col min="4610" max="4610" width="37.5703125" customWidth="1"/>
    <col min="4611" max="4611" width="15.85546875" customWidth="1"/>
    <col min="4612" max="4612" width="18.42578125" customWidth="1"/>
    <col min="4613" max="4613" width="15.5703125" customWidth="1"/>
    <col min="4865" max="4865" width="12.7109375" customWidth="1"/>
    <col min="4866" max="4866" width="37.5703125" customWidth="1"/>
    <col min="4867" max="4867" width="15.85546875" customWidth="1"/>
    <col min="4868" max="4868" width="18.42578125" customWidth="1"/>
    <col min="4869" max="4869" width="15.5703125" customWidth="1"/>
    <col min="5121" max="5121" width="12.7109375" customWidth="1"/>
    <col min="5122" max="5122" width="37.5703125" customWidth="1"/>
    <col min="5123" max="5123" width="15.85546875" customWidth="1"/>
    <col min="5124" max="5124" width="18.42578125" customWidth="1"/>
    <col min="5125" max="5125" width="15.5703125" customWidth="1"/>
    <col min="5377" max="5377" width="12.7109375" customWidth="1"/>
    <col min="5378" max="5378" width="37.5703125" customWidth="1"/>
    <col min="5379" max="5379" width="15.85546875" customWidth="1"/>
    <col min="5380" max="5380" width="18.42578125" customWidth="1"/>
    <col min="5381" max="5381" width="15.5703125" customWidth="1"/>
    <col min="5633" max="5633" width="12.7109375" customWidth="1"/>
    <col min="5634" max="5634" width="37.5703125" customWidth="1"/>
    <col min="5635" max="5635" width="15.85546875" customWidth="1"/>
    <col min="5636" max="5636" width="18.42578125" customWidth="1"/>
    <col min="5637" max="5637" width="15.5703125" customWidth="1"/>
    <col min="5889" max="5889" width="12.7109375" customWidth="1"/>
    <col min="5890" max="5890" width="37.5703125" customWidth="1"/>
    <col min="5891" max="5891" width="15.85546875" customWidth="1"/>
    <col min="5892" max="5892" width="18.42578125" customWidth="1"/>
    <col min="5893" max="5893" width="15.5703125" customWidth="1"/>
    <col min="6145" max="6145" width="12.7109375" customWidth="1"/>
    <col min="6146" max="6146" width="37.5703125" customWidth="1"/>
    <col min="6147" max="6147" width="15.85546875" customWidth="1"/>
    <col min="6148" max="6148" width="18.42578125" customWidth="1"/>
    <col min="6149" max="6149" width="15.5703125" customWidth="1"/>
    <col min="6401" max="6401" width="12.7109375" customWidth="1"/>
    <col min="6402" max="6402" width="37.5703125" customWidth="1"/>
    <col min="6403" max="6403" width="15.85546875" customWidth="1"/>
    <col min="6404" max="6404" width="18.42578125" customWidth="1"/>
    <col min="6405" max="6405" width="15.5703125" customWidth="1"/>
    <col min="6657" max="6657" width="12.7109375" customWidth="1"/>
    <col min="6658" max="6658" width="37.5703125" customWidth="1"/>
    <col min="6659" max="6659" width="15.85546875" customWidth="1"/>
    <col min="6660" max="6660" width="18.42578125" customWidth="1"/>
    <col min="6661" max="6661" width="15.5703125" customWidth="1"/>
    <col min="6913" max="6913" width="12.7109375" customWidth="1"/>
    <col min="6914" max="6914" width="37.5703125" customWidth="1"/>
    <col min="6915" max="6915" width="15.85546875" customWidth="1"/>
    <col min="6916" max="6916" width="18.42578125" customWidth="1"/>
    <col min="6917" max="6917" width="15.5703125" customWidth="1"/>
    <col min="7169" max="7169" width="12.7109375" customWidth="1"/>
    <col min="7170" max="7170" width="37.5703125" customWidth="1"/>
    <col min="7171" max="7171" width="15.85546875" customWidth="1"/>
    <col min="7172" max="7172" width="18.42578125" customWidth="1"/>
    <col min="7173" max="7173" width="15.5703125" customWidth="1"/>
    <col min="7425" max="7425" width="12.7109375" customWidth="1"/>
    <col min="7426" max="7426" width="37.5703125" customWidth="1"/>
    <col min="7427" max="7427" width="15.85546875" customWidth="1"/>
    <col min="7428" max="7428" width="18.42578125" customWidth="1"/>
    <col min="7429" max="7429" width="15.5703125" customWidth="1"/>
    <col min="7681" max="7681" width="12.7109375" customWidth="1"/>
    <col min="7682" max="7682" width="37.5703125" customWidth="1"/>
    <col min="7683" max="7683" width="15.85546875" customWidth="1"/>
    <col min="7684" max="7684" width="18.42578125" customWidth="1"/>
    <col min="7685" max="7685" width="15.5703125" customWidth="1"/>
    <col min="7937" max="7937" width="12.7109375" customWidth="1"/>
    <col min="7938" max="7938" width="37.5703125" customWidth="1"/>
    <col min="7939" max="7939" width="15.85546875" customWidth="1"/>
    <col min="7940" max="7940" width="18.42578125" customWidth="1"/>
    <col min="7941" max="7941" width="15.5703125" customWidth="1"/>
    <col min="8193" max="8193" width="12.7109375" customWidth="1"/>
    <col min="8194" max="8194" width="37.5703125" customWidth="1"/>
    <col min="8195" max="8195" width="15.85546875" customWidth="1"/>
    <col min="8196" max="8196" width="18.42578125" customWidth="1"/>
    <col min="8197" max="8197" width="15.5703125" customWidth="1"/>
    <col min="8449" max="8449" width="12.7109375" customWidth="1"/>
    <col min="8450" max="8450" width="37.5703125" customWidth="1"/>
    <col min="8451" max="8451" width="15.85546875" customWidth="1"/>
    <col min="8452" max="8452" width="18.42578125" customWidth="1"/>
    <col min="8453" max="8453" width="15.5703125" customWidth="1"/>
    <col min="8705" max="8705" width="12.7109375" customWidth="1"/>
    <col min="8706" max="8706" width="37.5703125" customWidth="1"/>
    <col min="8707" max="8707" width="15.85546875" customWidth="1"/>
    <col min="8708" max="8708" width="18.42578125" customWidth="1"/>
    <col min="8709" max="8709" width="15.5703125" customWidth="1"/>
    <col min="8961" max="8961" width="12.7109375" customWidth="1"/>
    <col min="8962" max="8962" width="37.5703125" customWidth="1"/>
    <col min="8963" max="8963" width="15.85546875" customWidth="1"/>
    <col min="8964" max="8964" width="18.42578125" customWidth="1"/>
    <col min="8965" max="8965" width="15.5703125" customWidth="1"/>
    <col min="9217" max="9217" width="12.7109375" customWidth="1"/>
    <col min="9218" max="9218" width="37.5703125" customWidth="1"/>
    <col min="9219" max="9219" width="15.85546875" customWidth="1"/>
    <col min="9220" max="9220" width="18.42578125" customWidth="1"/>
    <col min="9221" max="9221" width="15.5703125" customWidth="1"/>
    <col min="9473" max="9473" width="12.7109375" customWidth="1"/>
    <col min="9474" max="9474" width="37.5703125" customWidth="1"/>
    <col min="9475" max="9475" width="15.85546875" customWidth="1"/>
    <col min="9476" max="9476" width="18.42578125" customWidth="1"/>
    <col min="9477" max="9477" width="15.5703125" customWidth="1"/>
    <col min="9729" max="9729" width="12.7109375" customWidth="1"/>
    <col min="9730" max="9730" width="37.5703125" customWidth="1"/>
    <col min="9731" max="9731" width="15.85546875" customWidth="1"/>
    <col min="9732" max="9732" width="18.42578125" customWidth="1"/>
    <col min="9733" max="9733" width="15.5703125" customWidth="1"/>
    <col min="9985" max="9985" width="12.7109375" customWidth="1"/>
    <col min="9986" max="9986" width="37.5703125" customWidth="1"/>
    <col min="9987" max="9987" width="15.85546875" customWidth="1"/>
    <col min="9988" max="9988" width="18.42578125" customWidth="1"/>
    <col min="9989" max="9989" width="15.5703125" customWidth="1"/>
    <col min="10241" max="10241" width="12.7109375" customWidth="1"/>
    <col min="10242" max="10242" width="37.5703125" customWidth="1"/>
    <col min="10243" max="10243" width="15.85546875" customWidth="1"/>
    <col min="10244" max="10244" width="18.42578125" customWidth="1"/>
    <col min="10245" max="10245" width="15.5703125" customWidth="1"/>
    <col min="10497" max="10497" width="12.7109375" customWidth="1"/>
    <col min="10498" max="10498" width="37.5703125" customWidth="1"/>
    <col min="10499" max="10499" width="15.85546875" customWidth="1"/>
    <col min="10500" max="10500" width="18.42578125" customWidth="1"/>
    <col min="10501" max="10501" width="15.5703125" customWidth="1"/>
    <col min="10753" max="10753" width="12.7109375" customWidth="1"/>
    <col min="10754" max="10754" width="37.5703125" customWidth="1"/>
    <col min="10755" max="10755" width="15.85546875" customWidth="1"/>
    <col min="10756" max="10756" width="18.42578125" customWidth="1"/>
    <col min="10757" max="10757" width="15.5703125" customWidth="1"/>
    <col min="11009" max="11009" width="12.7109375" customWidth="1"/>
    <col min="11010" max="11010" width="37.5703125" customWidth="1"/>
    <col min="11011" max="11011" width="15.85546875" customWidth="1"/>
    <col min="11012" max="11012" width="18.42578125" customWidth="1"/>
    <col min="11013" max="11013" width="15.5703125" customWidth="1"/>
    <col min="11265" max="11265" width="12.7109375" customWidth="1"/>
    <col min="11266" max="11266" width="37.5703125" customWidth="1"/>
    <col min="11267" max="11267" width="15.85546875" customWidth="1"/>
    <col min="11268" max="11268" width="18.42578125" customWidth="1"/>
    <col min="11269" max="11269" width="15.5703125" customWidth="1"/>
    <col min="11521" max="11521" width="12.7109375" customWidth="1"/>
    <col min="11522" max="11522" width="37.5703125" customWidth="1"/>
    <col min="11523" max="11523" width="15.85546875" customWidth="1"/>
    <col min="11524" max="11524" width="18.42578125" customWidth="1"/>
    <col min="11525" max="11525" width="15.5703125" customWidth="1"/>
    <col min="11777" max="11777" width="12.7109375" customWidth="1"/>
    <col min="11778" max="11778" width="37.5703125" customWidth="1"/>
    <col min="11779" max="11779" width="15.85546875" customWidth="1"/>
    <col min="11780" max="11780" width="18.42578125" customWidth="1"/>
    <col min="11781" max="11781" width="15.5703125" customWidth="1"/>
    <col min="12033" max="12033" width="12.7109375" customWidth="1"/>
    <col min="12034" max="12034" width="37.5703125" customWidth="1"/>
    <col min="12035" max="12035" width="15.85546875" customWidth="1"/>
    <col min="12036" max="12036" width="18.42578125" customWidth="1"/>
    <col min="12037" max="12037" width="15.5703125" customWidth="1"/>
    <col min="12289" max="12289" width="12.7109375" customWidth="1"/>
    <col min="12290" max="12290" width="37.5703125" customWidth="1"/>
    <col min="12291" max="12291" width="15.85546875" customWidth="1"/>
    <col min="12292" max="12292" width="18.42578125" customWidth="1"/>
    <col min="12293" max="12293" width="15.5703125" customWidth="1"/>
    <col min="12545" max="12545" width="12.7109375" customWidth="1"/>
    <col min="12546" max="12546" width="37.5703125" customWidth="1"/>
    <col min="12547" max="12547" width="15.85546875" customWidth="1"/>
    <col min="12548" max="12548" width="18.42578125" customWidth="1"/>
    <col min="12549" max="12549" width="15.5703125" customWidth="1"/>
    <col min="12801" max="12801" width="12.7109375" customWidth="1"/>
    <col min="12802" max="12802" width="37.5703125" customWidth="1"/>
    <col min="12803" max="12803" width="15.85546875" customWidth="1"/>
    <col min="12804" max="12804" width="18.42578125" customWidth="1"/>
    <col min="12805" max="12805" width="15.5703125" customWidth="1"/>
    <col min="13057" max="13057" width="12.7109375" customWidth="1"/>
    <col min="13058" max="13058" width="37.5703125" customWidth="1"/>
    <col min="13059" max="13059" width="15.85546875" customWidth="1"/>
    <col min="13060" max="13060" width="18.42578125" customWidth="1"/>
    <col min="13061" max="13061" width="15.5703125" customWidth="1"/>
    <col min="13313" max="13313" width="12.7109375" customWidth="1"/>
    <col min="13314" max="13314" width="37.5703125" customWidth="1"/>
    <col min="13315" max="13315" width="15.85546875" customWidth="1"/>
    <col min="13316" max="13316" width="18.42578125" customWidth="1"/>
    <col min="13317" max="13317" width="15.5703125" customWidth="1"/>
    <col min="13569" max="13569" width="12.7109375" customWidth="1"/>
    <col min="13570" max="13570" width="37.5703125" customWidth="1"/>
    <col min="13571" max="13571" width="15.85546875" customWidth="1"/>
    <col min="13572" max="13572" width="18.42578125" customWidth="1"/>
    <col min="13573" max="13573" width="15.5703125" customWidth="1"/>
    <col min="13825" max="13825" width="12.7109375" customWidth="1"/>
    <col min="13826" max="13826" width="37.5703125" customWidth="1"/>
    <col min="13827" max="13827" width="15.85546875" customWidth="1"/>
    <col min="13828" max="13828" width="18.42578125" customWidth="1"/>
    <col min="13829" max="13829" width="15.5703125" customWidth="1"/>
    <col min="14081" max="14081" width="12.7109375" customWidth="1"/>
    <col min="14082" max="14082" width="37.5703125" customWidth="1"/>
    <col min="14083" max="14083" width="15.85546875" customWidth="1"/>
    <col min="14084" max="14084" width="18.42578125" customWidth="1"/>
    <col min="14085" max="14085" width="15.5703125" customWidth="1"/>
    <col min="14337" max="14337" width="12.7109375" customWidth="1"/>
    <col min="14338" max="14338" width="37.5703125" customWidth="1"/>
    <col min="14339" max="14339" width="15.85546875" customWidth="1"/>
    <col min="14340" max="14340" width="18.42578125" customWidth="1"/>
    <col min="14341" max="14341" width="15.5703125" customWidth="1"/>
    <col min="14593" max="14593" width="12.7109375" customWidth="1"/>
    <col min="14594" max="14594" width="37.5703125" customWidth="1"/>
    <col min="14595" max="14595" width="15.85546875" customWidth="1"/>
    <col min="14596" max="14596" width="18.42578125" customWidth="1"/>
    <col min="14597" max="14597" width="15.5703125" customWidth="1"/>
    <col min="14849" max="14849" width="12.7109375" customWidth="1"/>
    <col min="14850" max="14850" width="37.5703125" customWidth="1"/>
    <col min="14851" max="14851" width="15.85546875" customWidth="1"/>
    <col min="14852" max="14852" width="18.42578125" customWidth="1"/>
    <col min="14853" max="14853" width="15.5703125" customWidth="1"/>
    <col min="15105" max="15105" width="12.7109375" customWidth="1"/>
    <col min="15106" max="15106" width="37.5703125" customWidth="1"/>
    <col min="15107" max="15107" width="15.85546875" customWidth="1"/>
    <col min="15108" max="15108" width="18.42578125" customWidth="1"/>
    <col min="15109" max="15109" width="15.5703125" customWidth="1"/>
    <col min="15361" max="15361" width="12.7109375" customWidth="1"/>
    <col min="15362" max="15362" width="37.5703125" customWidth="1"/>
    <col min="15363" max="15363" width="15.85546875" customWidth="1"/>
    <col min="15364" max="15364" width="18.42578125" customWidth="1"/>
    <col min="15365" max="15365" width="15.5703125" customWidth="1"/>
    <col min="15617" max="15617" width="12.7109375" customWidth="1"/>
    <col min="15618" max="15618" width="37.5703125" customWidth="1"/>
    <col min="15619" max="15619" width="15.85546875" customWidth="1"/>
    <col min="15620" max="15620" width="18.42578125" customWidth="1"/>
    <col min="15621" max="15621" width="15.5703125" customWidth="1"/>
    <col min="15873" max="15873" width="12.7109375" customWidth="1"/>
    <col min="15874" max="15874" width="37.5703125" customWidth="1"/>
    <col min="15875" max="15875" width="15.85546875" customWidth="1"/>
    <col min="15876" max="15876" width="18.42578125" customWidth="1"/>
    <col min="15877" max="15877" width="15.5703125" customWidth="1"/>
    <col min="16129" max="16129" width="12.7109375" customWidth="1"/>
    <col min="16130" max="16130" width="37.5703125" customWidth="1"/>
    <col min="16131" max="16131" width="15.85546875" customWidth="1"/>
    <col min="16132" max="16132" width="18.42578125" customWidth="1"/>
    <col min="16133" max="16133" width="15.5703125" customWidth="1"/>
  </cols>
  <sheetData>
    <row r="1" spans="1:5">
      <c r="A1" s="631" t="s">
        <v>205</v>
      </c>
      <c r="B1" s="631"/>
      <c r="C1" s="631"/>
      <c r="D1" s="631"/>
      <c r="E1" s="631"/>
    </row>
    <row r="2" spans="1:5">
      <c r="A2" s="632" t="s">
        <v>206</v>
      </c>
      <c r="B2" s="632"/>
      <c r="C2" s="632"/>
      <c r="D2" s="632"/>
      <c r="E2" s="632"/>
    </row>
    <row r="3" spans="1:5" ht="15.75" thickBot="1">
      <c r="A3" s="632" t="s">
        <v>207</v>
      </c>
      <c r="B3" s="632"/>
      <c r="C3" s="632"/>
      <c r="D3" s="632"/>
      <c r="E3" s="632"/>
    </row>
    <row r="4" spans="1:5" ht="25.5" customHeight="1" thickBot="1">
      <c r="A4" s="573" t="s">
        <v>208</v>
      </c>
      <c r="B4" s="574" t="s">
        <v>209</v>
      </c>
      <c r="C4" s="574" t="s">
        <v>210</v>
      </c>
      <c r="D4" s="574" t="s">
        <v>211</v>
      </c>
      <c r="E4" s="575" t="s">
        <v>212</v>
      </c>
    </row>
    <row r="5" spans="1:5" ht="18" customHeight="1" thickBot="1">
      <c r="A5" s="633" t="s">
        <v>213</v>
      </c>
      <c r="B5" s="634"/>
      <c r="C5" s="634"/>
      <c r="D5" s="634"/>
      <c r="E5" s="635"/>
    </row>
    <row r="6" spans="1:5" ht="18" customHeight="1">
      <c r="A6" s="236" t="s">
        <v>63</v>
      </c>
      <c r="B6" s="237" t="s">
        <v>214</v>
      </c>
      <c r="C6" s="238" t="s">
        <v>64</v>
      </c>
      <c r="D6" s="239" t="s">
        <v>215</v>
      </c>
      <c r="E6" s="240" t="s">
        <v>216</v>
      </c>
    </row>
    <row r="7" spans="1:5" ht="18" customHeight="1">
      <c r="A7" s="241" t="s">
        <v>65</v>
      </c>
      <c r="B7" s="34" t="s">
        <v>217</v>
      </c>
      <c r="C7" s="35" t="s">
        <v>66</v>
      </c>
      <c r="D7" s="242" t="s">
        <v>216</v>
      </c>
      <c r="E7" s="243" t="s">
        <v>216</v>
      </c>
    </row>
    <row r="8" spans="1:5" ht="18" customHeight="1">
      <c r="A8" s="241" t="s">
        <v>67</v>
      </c>
      <c r="B8" s="34" t="s">
        <v>218</v>
      </c>
      <c r="C8" s="35" t="s">
        <v>68</v>
      </c>
      <c r="D8" s="242" t="s">
        <v>215</v>
      </c>
      <c r="E8" s="243" t="s">
        <v>216</v>
      </c>
    </row>
    <row r="9" spans="1:5" ht="18" customHeight="1">
      <c r="A9" s="241" t="s">
        <v>69</v>
      </c>
      <c r="B9" s="34" t="s">
        <v>219</v>
      </c>
      <c r="C9" s="35" t="s">
        <v>70</v>
      </c>
      <c r="D9" s="242" t="s">
        <v>216</v>
      </c>
      <c r="E9" s="243" t="s">
        <v>216</v>
      </c>
    </row>
    <row r="10" spans="1:5" ht="18" customHeight="1">
      <c r="A10" s="241" t="s">
        <v>71</v>
      </c>
      <c r="B10" s="34" t="s">
        <v>220</v>
      </c>
      <c r="C10" s="35" t="s">
        <v>72</v>
      </c>
      <c r="D10" s="242" t="s">
        <v>216</v>
      </c>
      <c r="E10" s="243" t="s">
        <v>216</v>
      </c>
    </row>
    <row r="11" spans="1:5" ht="18" customHeight="1">
      <c r="A11" s="241" t="s">
        <v>73</v>
      </c>
      <c r="B11" s="34" t="s">
        <v>221</v>
      </c>
      <c r="C11" s="35" t="s">
        <v>74</v>
      </c>
      <c r="D11" s="36" t="s">
        <v>215</v>
      </c>
      <c r="E11" s="244" t="s">
        <v>216</v>
      </c>
    </row>
    <row r="12" spans="1:5" ht="18" customHeight="1">
      <c r="A12" s="241" t="s">
        <v>75</v>
      </c>
      <c r="B12" s="34" t="s">
        <v>222</v>
      </c>
      <c r="C12" s="35" t="s">
        <v>76</v>
      </c>
      <c r="D12" s="242" t="s">
        <v>215</v>
      </c>
      <c r="E12" s="243" t="s">
        <v>216</v>
      </c>
    </row>
    <row r="13" spans="1:5" ht="18" customHeight="1">
      <c r="A13" s="241" t="s">
        <v>77</v>
      </c>
      <c r="B13" s="34" t="s">
        <v>223</v>
      </c>
      <c r="C13" s="35" t="s">
        <v>78</v>
      </c>
      <c r="D13" s="242" t="s">
        <v>216</v>
      </c>
      <c r="E13" s="243" t="s">
        <v>216</v>
      </c>
    </row>
    <row r="14" spans="1:5" ht="18" customHeight="1">
      <c r="A14" s="241" t="s">
        <v>79</v>
      </c>
      <c r="B14" s="34" t="s">
        <v>224</v>
      </c>
      <c r="C14" s="35" t="s">
        <v>80</v>
      </c>
      <c r="D14" s="242" t="s">
        <v>215</v>
      </c>
      <c r="E14" s="243" t="s">
        <v>216</v>
      </c>
    </row>
    <row r="15" spans="1:5" ht="18" customHeight="1">
      <c r="A15" s="241" t="s">
        <v>81</v>
      </c>
      <c r="B15" s="34" t="s">
        <v>225</v>
      </c>
      <c r="C15" s="35" t="s">
        <v>82</v>
      </c>
      <c r="D15" s="242" t="s">
        <v>216</v>
      </c>
      <c r="E15" s="243" t="s">
        <v>216</v>
      </c>
    </row>
    <row r="16" spans="1:5" ht="18" customHeight="1">
      <c r="A16" s="241" t="s">
        <v>83</v>
      </c>
      <c r="B16" s="34" t="s">
        <v>226</v>
      </c>
      <c r="C16" s="37" t="s">
        <v>84</v>
      </c>
      <c r="D16" s="242" t="s">
        <v>215</v>
      </c>
      <c r="E16" s="243" t="s">
        <v>216</v>
      </c>
    </row>
    <row r="17" spans="1:5" ht="18" customHeight="1">
      <c r="A17" s="241" t="s">
        <v>85</v>
      </c>
      <c r="B17" s="34" t="s">
        <v>227</v>
      </c>
      <c r="C17" s="35" t="s">
        <v>86</v>
      </c>
      <c r="D17" s="242" t="s">
        <v>216</v>
      </c>
      <c r="E17" s="243" t="s">
        <v>216</v>
      </c>
    </row>
    <row r="18" spans="1:5" ht="18" customHeight="1">
      <c r="A18" s="241" t="s">
        <v>87</v>
      </c>
      <c r="B18" s="34" t="s">
        <v>228</v>
      </c>
      <c r="C18" s="35" t="s">
        <v>88</v>
      </c>
      <c r="D18" s="242" t="s">
        <v>215</v>
      </c>
      <c r="E18" s="243" t="s">
        <v>215</v>
      </c>
    </row>
    <row r="19" spans="1:5" ht="18" customHeight="1">
      <c r="A19" s="241" t="s">
        <v>89</v>
      </c>
      <c r="B19" s="34" t="s">
        <v>229</v>
      </c>
      <c r="C19" s="35" t="s">
        <v>90</v>
      </c>
      <c r="D19" s="242" t="s">
        <v>216</v>
      </c>
      <c r="E19" s="243" t="s">
        <v>216</v>
      </c>
    </row>
    <row r="20" spans="1:5" ht="18" customHeight="1">
      <c r="A20" s="241" t="s">
        <v>91</v>
      </c>
      <c r="B20" s="34" t="s">
        <v>230</v>
      </c>
      <c r="C20" s="35" t="s">
        <v>92</v>
      </c>
      <c r="D20" s="242" t="s">
        <v>215</v>
      </c>
      <c r="E20" s="243" t="s">
        <v>216</v>
      </c>
    </row>
    <row r="21" spans="1:5" ht="18" customHeight="1">
      <c r="A21" s="241" t="s">
        <v>93</v>
      </c>
      <c r="B21" s="34" t="s">
        <v>231</v>
      </c>
      <c r="C21" s="35" t="s">
        <v>94</v>
      </c>
      <c r="D21" s="242" t="s">
        <v>215</v>
      </c>
      <c r="E21" s="243" t="s">
        <v>216</v>
      </c>
    </row>
    <row r="22" spans="1:5" ht="18" customHeight="1">
      <c r="A22" s="241" t="s">
        <v>95</v>
      </c>
      <c r="B22" s="34" t="s">
        <v>232</v>
      </c>
      <c r="C22" s="35" t="s">
        <v>96</v>
      </c>
      <c r="D22" s="36" t="s">
        <v>215</v>
      </c>
      <c r="E22" s="244" t="s">
        <v>216</v>
      </c>
    </row>
    <row r="23" spans="1:5" ht="18" customHeight="1">
      <c r="A23" s="241" t="s">
        <v>97</v>
      </c>
      <c r="B23" s="34" t="s">
        <v>233</v>
      </c>
      <c r="C23" s="35" t="s">
        <v>98</v>
      </c>
      <c r="D23" s="242" t="s">
        <v>215</v>
      </c>
      <c r="E23" s="243" t="s">
        <v>216</v>
      </c>
    </row>
    <row r="24" spans="1:5" ht="18" customHeight="1">
      <c r="A24" s="241" t="s">
        <v>99</v>
      </c>
      <c r="B24" s="34" t="s">
        <v>234</v>
      </c>
      <c r="C24" s="35" t="s">
        <v>100</v>
      </c>
      <c r="D24" s="242" t="s">
        <v>216</v>
      </c>
      <c r="E24" s="243" t="s">
        <v>216</v>
      </c>
    </row>
    <row r="25" spans="1:5" ht="18" customHeight="1">
      <c r="A25" s="241" t="s">
        <v>101</v>
      </c>
      <c r="B25" s="34" t="s">
        <v>235</v>
      </c>
      <c r="C25" s="245" t="s">
        <v>102</v>
      </c>
      <c r="D25" s="36" t="s">
        <v>215</v>
      </c>
      <c r="E25" s="243" t="s">
        <v>216</v>
      </c>
    </row>
    <row r="26" spans="1:5" ht="18" customHeight="1">
      <c r="A26" s="241" t="s">
        <v>103</v>
      </c>
      <c r="B26" s="34" t="s">
        <v>236</v>
      </c>
      <c r="C26" s="35" t="s">
        <v>104</v>
      </c>
      <c r="D26" s="242" t="s">
        <v>216</v>
      </c>
      <c r="E26" s="243" t="s">
        <v>216</v>
      </c>
    </row>
    <row r="27" spans="1:5" ht="18" customHeight="1">
      <c r="A27" s="241" t="s">
        <v>105</v>
      </c>
      <c r="B27" s="34" t="s">
        <v>237</v>
      </c>
      <c r="C27" s="35" t="s">
        <v>106</v>
      </c>
      <c r="D27" s="242" t="s">
        <v>216</v>
      </c>
      <c r="E27" s="243" t="s">
        <v>216</v>
      </c>
    </row>
    <row r="28" spans="1:5" ht="18" customHeight="1">
      <c r="A28" s="241" t="s">
        <v>107</v>
      </c>
      <c r="B28" s="34" t="s">
        <v>238</v>
      </c>
      <c r="C28" s="35" t="s">
        <v>108</v>
      </c>
      <c r="D28" s="242" t="s">
        <v>216</v>
      </c>
      <c r="E28" s="243" t="s">
        <v>216</v>
      </c>
    </row>
    <row r="29" spans="1:5" ht="18" customHeight="1">
      <c r="A29" s="241" t="s">
        <v>109</v>
      </c>
      <c r="B29" s="246" t="s">
        <v>239</v>
      </c>
      <c r="C29" s="35" t="s">
        <v>110</v>
      </c>
      <c r="D29" s="242" t="s">
        <v>215</v>
      </c>
      <c r="E29" s="243" t="s">
        <v>216</v>
      </c>
    </row>
    <row r="30" spans="1:5" ht="18" customHeight="1" thickBot="1">
      <c r="A30" s="247" t="s">
        <v>111</v>
      </c>
      <c r="B30" s="246" t="s">
        <v>240</v>
      </c>
      <c r="C30" s="248" t="s">
        <v>112</v>
      </c>
      <c r="D30" s="249" t="s">
        <v>215</v>
      </c>
      <c r="E30" s="250" t="s">
        <v>215</v>
      </c>
    </row>
    <row r="31" spans="1:5" ht="25.5" customHeight="1" thickBot="1">
      <c r="A31" s="636" t="s">
        <v>241</v>
      </c>
      <c r="B31" s="637"/>
      <c r="C31" s="637"/>
      <c r="D31" s="637"/>
      <c r="E31" s="638"/>
    </row>
    <row r="32" spans="1:5" ht="25.5" customHeight="1" thickBot="1">
      <c r="A32" s="251" t="s">
        <v>113</v>
      </c>
      <c r="B32" s="252" t="s">
        <v>242</v>
      </c>
      <c r="C32" s="253" t="s">
        <v>114</v>
      </c>
      <c r="D32" s="254" t="s">
        <v>215</v>
      </c>
      <c r="E32" s="255" t="s">
        <v>216</v>
      </c>
    </row>
    <row r="33" spans="1:5" ht="18" customHeight="1" thickBot="1">
      <c r="A33" s="639" t="s">
        <v>243</v>
      </c>
      <c r="B33" s="640"/>
      <c r="C33" s="640"/>
      <c r="D33" s="640"/>
      <c r="E33" s="641"/>
    </row>
    <row r="34" spans="1:5" ht="25.5" customHeight="1" thickBot="1">
      <c r="A34" s="256" t="s">
        <v>115</v>
      </c>
      <c r="B34" s="257" t="s">
        <v>244</v>
      </c>
      <c r="C34" s="258" t="s">
        <v>116</v>
      </c>
      <c r="D34" s="258" t="s">
        <v>215</v>
      </c>
      <c r="E34" s="259" t="s">
        <v>215</v>
      </c>
    </row>
    <row r="35" spans="1:5" ht="17.25" customHeight="1">
      <c r="A35" s="629"/>
      <c r="B35" s="629"/>
      <c r="C35" s="629"/>
      <c r="D35" s="629"/>
      <c r="E35" s="629"/>
    </row>
    <row r="36" spans="1:5">
      <c r="A36" s="576" t="s">
        <v>245</v>
      </c>
      <c r="B36" s="556"/>
      <c r="C36" s="556"/>
      <c r="D36" s="556"/>
      <c r="E36" s="556"/>
    </row>
    <row r="37" spans="1:5" ht="13.5" customHeight="1">
      <c r="A37" s="630" t="s">
        <v>403</v>
      </c>
      <c r="B37" s="630"/>
      <c r="C37" s="630"/>
      <c r="D37" s="630"/>
      <c r="E37" s="630"/>
    </row>
    <row r="38" spans="1:5">
      <c r="A38" s="38"/>
    </row>
    <row r="39" spans="1:5">
      <c r="A39" s="38"/>
    </row>
    <row r="40" spans="1:5">
      <c r="A40" s="38"/>
    </row>
    <row r="41" spans="1:5">
      <c r="A41" s="38"/>
    </row>
    <row r="42" spans="1:5">
      <c r="A42" s="38"/>
    </row>
    <row r="43" spans="1:5">
      <c r="A43" s="38"/>
    </row>
    <row r="44" spans="1:5">
      <c r="A44" s="38"/>
    </row>
    <row r="45" spans="1:5">
      <c r="A45" s="38"/>
    </row>
    <row r="46" spans="1:5">
      <c r="A46" s="38"/>
    </row>
    <row r="47" spans="1:5">
      <c r="A47" s="38"/>
    </row>
    <row r="48" spans="1:5">
      <c r="A48" s="38"/>
    </row>
    <row r="49" spans="1:1">
      <c r="A49" s="38"/>
    </row>
    <row r="50" spans="1:1">
      <c r="A50" s="38"/>
    </row>
    <row r="51" spans="1:1">
      <c r="A51" s="38"/>
    </row>
  </sheetData>
  <mergeCells count="8">
    <mergeCell ref="A35:E35"/>
    <mergeCell ref="A37:E37"/>
    <mergeCell ref="A1:E1"/>
    <mergeCell ref="A2:E2"/>
    <mergeCell ref="A3:E3"/>
    <mergeCell ref="A5:E5"/>
    <mergeCell ref="A31:E31"/>
    <mergeCell ref="A33:E33"/>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28"/>
  <sheetViews>
    <sheetView topLeftCell="A186" workbookViewId="0">
      <selection activeCell="A159" sqref="A159:R213"/>
    </sheetView>
  </sheetViews>
  <sheetFormatPr defaultColWidth="12.5703125" defaultRowHeight="12"/>
  <cols>
    <col min="1" max="1" width="24.5703125" style="110" customWidth="1"/>
    <col min="2" max="2" width="9.5703125" style="41" customWidth="1"/>
    <col min="3" max="3" width="10.28515625" style="41" customWidth="1"/>
    <col min="4" max="4" width="6.42578125" style="41" customWidth="1"/>
    <col min="5" max="5" width="15.140625" style="41" customWidth="1"/>
    <col min="6" max="6" width="16.42578125" style="108" customWidth="1"/>
    <col min="7" max="7" width="15.140625" style="82" customWidth="1"/>
    <col min="8" max="8" width="15" style="82" customWidth="1"/>
    <col min="9" max="9" width="12.7109375" style="82" customWidth="1"/>
    <col min="10" max="10" width="14" style="109" bestFit="1" customWidth="1"/>
    <col min="11" max="11" width="11.28515625" style="82" customWidth="1"/>
    <col min="12" max="12" width="9.28515625" style="82" customWidth="1"/>
    <col min="13" max="13" width="9.7109375" style="82" customWidth="1"/>
    <col min="14" max="14" width="9.140625" style="82" customWidth="1"/>
    <col min="15" max="15" width="12.140625" style="82" customWidth="1"/>
    <col min="16" max="16" width="12.5703125" style="82" customWidth="1"/>
    <col min="17" max="17" width="13.140625" style="82" customWidth="1"/>
    <col min="18" max="18" width="12.28515625" style="82" customWidth="1"/>
    <col min="19" max="19" width="8" style="82" customWidth="1"/>
    <col min="20" max="20" width="8.5703125" style="82" customWidth="1"/>
    <col min="21" max="16384" width="12.5703125" style="82"/>
  </cols>
  <sheetData>
    <row r="1" spans="1:19" s="265" customFormat="1" ht="29.25" customHeight="1">
      <c r="A1" s="384"/>
      <c r="B1" s="385"/>
      <c r="C1" s="385"/>
      <c r="D1" s="385"/>
      <c r="E1" s="385"/>
      <c r="F1" s="386"/>
      <c r="G1" s="387"/>
      <c r="H1" s="644"/>
      <c r="I1" s="644"/>
      <c r="J1" s="388"/>
      <c r="K1" s="387"/>
      <c r="L1" s="387"/>
      <c r="M1" s="387"/>
      <c r="N1" s="387"/>
      <c r="O1" s="387"/>
      <c r="P1" s="387"/>
      <c r="Q1" s="387"/>
      <c r="R1" s="387"/>
    </row>
    <row r="2" spans="1:19" s="227" customFormat="1" ht="12.75">
      <c r="A2" s="643" t="s">
        <v>367</v>
      </c>
      <c r="B2" s="643"/>
      <c r="C2" s="643"/>
      <c r="D2" s="643"/>
      <c r="E2" s="643"/>
      <c r="F2" s="643"/>
      <c r="G2" s="643"/>
      <c r="H2" s="643"/>
      <c r="I2" s="643"/>
      <c r="J2" s="643"/>
      <c r="K2" s="643"/>
      <c r="L2" s="643"/>
      <c r="M2" s="643"/>
      <c r="N2" s="643"/>
      <c r="O2" s="643"/>
      <c r="P2" s="643"/>
      <c r="Q2" s="643"/>
      <c r="R2" s="643"/>
    </row>
    <row r="3" spans="1:19" s="227" customFormat="1">
      <c r="A3" s="389"/>
      <c r="B3" s="390"/>
      <c r="C3" s="390"/>
      <c r="D3" s="390"/>
      <c r="E3" s="390"/>
      <c r="F3" s="390"/>
      <c r="G3" s="390"/>
      <c r="H3" s="390"/>
      <c r="I3" s="390"/>
      <c r="J3" s="390"/>
      <c r="K3" s="390"/>
      <c r="L3" s="390"/>
      <c r="M3" s="390"/>
      <c r="N3" s="390"/>
      <c r="O3" s="390"/>
      <c r="P3" s="390"/>
      <c r="Q3" s="390"/>
      <c r="R3" s="390"/>
    </row>
    <row r="4" spans="1:19" s="20" customFormat="1" ht="12.75">
      <c r="A4" s="365" t="s">
        <v>246</v>
      </c>
      <c r="B4" s="334"/>
      <c r="C4" s="366"/>
      <c r="D4" s="366"/>
      <c r="E4" s="366"/>
      <c r="F4" s="367"/>
      <c r="G4" s="368"/>
      <c r="H4" s="368"/>
      <c r="I4" s="369"/>
      <c r="J4" s="391"/>
      <c r="K4" s="366"/>
      <c r="L4" s="366"/>
      <c r="M4" s="366"/>
      <c r="Q4" s="371"/>
    </row>
    <row r="5" spans="1:19" ht="24" customHeight="1">
      <c r="A5" s="267"/>
      <c r="B5" s="268" t="s">
        <v>247</v>
      </c>
      <c r="C5" s="267"/>
      <c r="D5" s="269" t="s">
        <v>4</v>
      </c>
      <c r="E5" s="270" t="s">
        <v>248</v>
      </c>
      <c r="F5" s="336"/>
      <c r="G5" s="271"/>
      <c r="H5" s="272"/>
      <c r="I5" s="272"/>
      <c r="J5" s="274"/>
      <c r="K5" s="337" t="s">
        <v>249</v>
      </c>
      <c r="L5" s="271"/>
      <c r="M5" s="271"/>
      <c r="N5" s="276"/>
      <c r="O5" s="338"/>
      <c r="P5" s="645" t="s">
        <v>250</v>
      </c>
      <c r="Q5" s="646"/>
      <c r="R5" s="267"/>
      <c r="S5" s="260"/>
    </row>
    <row r="6" spans="1:19" ht="34.5" customHeight="1">
      <c r="A6" s="279"/>
      <c r="B6" s="339"/>
      <c r="C6" s="281"/>
      <c r="D6" s="280"/>
      <c r="E6" s="340" t="s">
        <v>251</v>
      </c>
      <c r="F6" s="341" t="s">
        <v>252</v>
      </c>
      <c r="G6" s="335" t="s">
        <v>253</v>
      </c>
      <c r="H6" s="649" t="s">
        <v>254</v>
      </c>
      <c r="I6" s="283" t="s">
        <v>255</v>
      </c>
      <c r="J6" s="285" t="s">
        <v>256</v>
      </c>
      <c r="K6" s="342" t="s">
        <v>257</v>
      </c>
      <c r="L6" s="279" t="s">
        <v>258</v>
      </c>
      <c r="M6" s="342" t="s">
        <v>259</v>
      </c>
      <c r="N6" s="343" t="s">
        <v>260</v>
      </c>
      <c r="O6" s="343" t="s">
        <v>261</v>
      </c>
      <c r="P6" s="647"/>
      <c r="Q6" s="648"/>
      <c r="R6" s="343" t="s">
        <v>262</v>
      </c>
      <c r="S6" s="260"/>
    </row>
    <row r="7" spans="1:19">
      <c r="A7" s="281" t="s">
        <v>263</v>
      </c>
      <c r="B7" s="280" t="s">
        <v>264</v>
      </c>
      <c r="C7" s="281" t="s">
        <v>265</v>
      </c>
      <c r="D7" s="280" t="s">
        <v>266</v>
      </c>
      <c r="E7" s="344" t="s">
        <v>267</v>
      </c>
      <c r="F7" s="279" t="s">
        <v>268</v>
      </c>
      <c r="G7" s="296" t="s">
        <v>269</v>
      </c>
      <c r="H7" s="650"/>
      <c r="I7" s="283" t="s">
        <v>270</v>
      </c>
      <c r="J7" s="285" t="s">
        <v>270</v>
      </c>
      <c r="K7" s="291" t="s">
        <v>271</v>
      </c>
      <c r="L7" s="279" t="s">
        <v>272</v>
      </c>
      <c r="M7" s="291" t="s">
        <v>273</v>
      </c>
      <c r="N7" s="279" t="s">
        <v>274</v>
      </c>
      <c r="O7" s="345" t="s">
        <v>275</v>
      </c>
      <c r="P7" s="267" t="s">
        <v>276</v>
      </c>
      <c r="Q7" s="267" t="s">
        <v>276</v>
      </c>
      <c r="R7" s="346" t="s">
        <v>277</v>
      </c>
      <c r="S7" s="260"/>
    </row>
    <row r="8" spans="1:19" ht="12" customHeight="1">
      <c r="A8" s="281" t="s">
        <v>195</v>
      </c>
      <c r="B8" s="280" t="s">
        <v>278</v>
      </c>
      <c r="C8" s="281" t="s">
        <v>279</v>
      </c>
      <c r="D8" s="280" t="s">
        <v>280</v>
      </c>
      <c r="E8" s="347" t="s">
        <v>281</v>
      </c>
      <c r="F8" s="279" t="s">
        <v>282</v>
      </c>
      <c r="G8" s="296"/>
      <c r="H8" s="650"/>
      <c r="I8" s="283"/>
      <c r="J8" s="302"/>
      <c r="K8" s="291" t="s">
        <v>268</v>
      </c>
      <c r="L8" s="279" t="s">
        <v>283</v>
      </c>
      <c r="M8" s="291" t="s">
        <v>276</v>
      </c>
      <c r="N8" s="279" t="s">
        <v>283</v>
      </c>
      <c r="O8" s="345" t="s">
        <v>284</v>
      </c>
      <c r="P8" s="348" t="s">
        <v>271</v>
      </c>
      <c r="Q8" s="349" t="s">
        <v>269</v>
      </c>
      <c r="R8" s="350" t="s">
        <v>285</v>
      </c>
      <c r="S8" s="260"/>
    </row>
    <row r="9" spans="1:19" ht="12.75" customHeight="1">
      <c r="A9" s="281"/>
      <c r="B9" s="280"/>
      <c r="C9" s="281"/>
      <c r="D9" s="300"/>
      <c r="E9" s="347"/>
      <c r="F9" s="279"/>
      <c r="G9" s="296"/>
      <c r="H9" s="283"/>
      <c r="I9" s="283"/>
      <c r="J9" s="302"/>
      <c r="K9" s="291" t="s">
        <v>286</v>
      </c>
      <c r="L9" s="279" t="s">
        <v>269</v>
      </c>
      <c r="M9" s="291" t="s">
        <v>269</v>
      </c>
      <c r="N9" s="279" t="s">
        <v>269</v>
      </c>
      <c r="O9" s="345" t="s">
        <v>162</v>
      </c>
      <c r="P9" s="351" t="s">
        <v>268</v>
      </c>
      <c r="Q9" s="279"/>
      <c r="R9" s="350" t="s">
        <v>287</v>
      </c>
      <c r="S9" s="260"/>
    </row>
    <row r="10" spans="1:19" ht="15.75" customHeight="1">
      <c r="A10" s="281"/>
      <c r="B10" s="280"/>
      <c r="C10" s="281"/>
      <c r="D10" s="300"/>
      <c r="E10" s="347"/>
      <c r="F10" s="279"/>
      <c r="G10" s="296"/>
      <c r="H10" s="283"/>
      <c r="I10" s="309"/>
      <c r="J10" s="311"/>
      <c r="K10" s="291"/>
      <c r="L10" s="279"/>
      <c r="M10" s="291"/>
      <c r="N10" s="279"/>
      <c r="O10" s="345"/>
      <c r="P10" s="279" t="s">
        <v>286</v>
      </c>
      <c r="Q10" s="281"/>
      <c r="R10" s="308" t="s">
        <v>162</v>
      </c>
      <c r="S10" s="260"/>
    </row>
    <row r="11" spans="1:19" s="134" customFormat="1" ht="14.25" customHeight="1">
      <c r="A11" s="464" t="s">
        <v>117</v>
      </c>
      <c r="B11" s="42"/>
      <c r="C11" s="43">
        <v>43128</v>
      </c>
      <c r="D11" s="44">
        <v>1096</v>
      </c>
      <c r="E11" s="45">
        <f>E12+E14+E13+E15+E16</f>
        <v>550000000</v>
      </c>
      <c r="F11" s="45">
        <f>F12+F14+F13+F15+F16</f>
        <v>993500000</v>
      </c>
      <c r="G11" s="45">
        <f>G12+G14+G13+G15+G16</f>
        <v>426500000</v>
      </c>
      <c r="H11" s="45"/>
      <c r="I11" s="46"/>
      <c r="J11" s="47"/>
      <c r="K11" s="48"/>
      <c r="L11" s="48"/>
      <c r="M11" s="48"/>
      <c r="N11" s="49"/>
      <c r="O11" s="50">
        <v>1.0999999999999999E-2</v>
      </c>
      <c r="P11" s="51"/>
      <c r="Q11" s="50"/>
      <c r="R11" s="45"/>
    </row>
    <row r="12" spans="1:19" s="265" customFormat="1" ht="14.25" customHeight="1">
      <c r="A12" s="392" t="s">
        <v>288</v>
      </c>
      <c r="B12" s="393">
        <v>42032</v>
      </c>
      <c r="C12" s="393">
        <v>43128</v>
      </c>
      <c r="D12" s="394"/>
      <c r="E12" s="395">
        <v>50000000</v>
      </c>
      <c r="F12" s="396">
        <v>219800000</v>
      </c>
      <c r="G12" s="395">
        <v>50000000</v>
      </c>
      <c r="H12" s="395">
        <v>50609699.990000002</v>
      </c>
      <c r="I12" s="395">
        <v>0</v>
      </c>
      <c r="J12" s="397">
        <v>609699.99</v>
      </c>
      <c r="K12" s="396">
        <v>100.82</v>
      </c>
      <c r="L12" s="396">
        <v>101.07</v>
      </c>
      <c r="M12" s="396">
        <v>101.33</v>
      </c>
      <c r="N12" s="396">
        <v>101.22</v>
      </c>
      <c r="O12" s="398">
        <v>1.0999999999999999E-2</v>
      </c>
      <c r="P12" s="398">
        <v>8.2000000000000007E-3</v>
      </c>
      <c r="Q12" s="398">
        <v>6.8999999999999999E-3</v>
      </c>
      <c r="R12" s="395">
        <v>0.01</v>
      </c>
    </row>
    <row r="13" spans="1:19" s="265" customFormat="1" ht="14.25" customHeight="1">
      <c r="A13" s="392" t="s">
        <v>289</v>
      </c>
      <c r="B13" s="393">
        <v>42151</v>
      </c>
      <c r="C13" s="393">
        <v>43128</v>
      </c>
      <c r="D13" s="394"/>
      <c r="E13" s="395">
        <v>50000000</v>
      </c>
      <c r="F13" s="396">
        <v>125400000</v>
      </c>
      <c r="G13" s="395">
        <v>50000000</v>
      </c>
      <c r="H13" s="395">
        <v>50730770</v>
      </c>
      <c r="I13" s="395">
        <v>0</v>
      </c>
      <c r="J13" s="396">
        <v>550770</v>
      </c>
      <c r="K13" s="396">
        <v>100.81</v>
      </c>
      <c r="L13" s="396">
        <v>100.9</v>
      </c>
      <c r="M13" s="396">
        <v>101.24</v>
      </c>
      <c r="N13" s="396">
        <v>101.1</v>
      </c>
      <c r="O13" s="398">
        <v>1.0999999999999999E-2</v>
      </c>
      <c r="P13" s="398">
        <v>7.9000000000000008E-3</v>
      </c>
      <c r="Q13" s="398">
        <v>6.7999999999999996E-3</v>
      </c>
      <c r="R13" s="395">
        <v>0.01</v>
      </c>
    </row>
    <row r="14" spans="1:19" s="265" customFormat="1" ht="14.25" customHeight="1">
      <c r="A14" s="392" t="s">
        <v>290</v>
      </c>
      <c r="B14" s="393">
        <v>42256</v>
      </c>
      <c r="C14" s="393">
        <v>43128</v>
      </c>
      <c r="D14" s="394"/>
      <c r="E14" s="395">
        <v>150000000</v>
      </c>
      <c r="F14" s="396">
        <v>323000000</v>
      </c>
      <c r="G14" s="395">
        <v>150000000</v>
      </c>
      <c r="H14" s="395">
        <v>152366275</v>
      </c>
      <c r="I14" s="395">
        <v>0</v>
      </c>
      <c r="J14" s="396">
        <v>2171275</v>
      </c>
      <c r="K14" s="396">
        <v>101.28</v>
      </c>
      <c r="L14" s="396">
        <v>101.31</v>
      </c>
      <c r="M14" s="396">
        <v>101.56</v>
      </c>
      <c r="N14" s="396">
        <v>101.45</v>
      </c>
      <c r="O14" s="398">
        <v>1.0999999999999999E-2</v>
      </c>
      <c r="P14" s="398">
        <v>5.5999999999999999E-3</v>
      </c>
      <c r="Q14" s="398">
        <v>4.8999999999999998E-3</v>
      </c>
      <c r="R14" s="395">
        <v>0.01</v>
      </c>
    </row>
    <row r="15" spans="1:19" s="265" customFormat="1" ht="14.25" customHeight="1">
      <c r="A15" s="392" t="s">
        <v>291</v>
      </c>
      <c r="B15" s="393">
        <v>42305</v>
      </c>
      <c r="C15" s="393">
        <v>43128</v>
      </c>
      <c r="D15" s="394"/>
      <c r="E15" s="395">
        <v>150000000</v>
      </c>
      <c r="F15" s="396">
        <v>163750000</v>
      </c>
      <c r="G15" s="395">
        <v>150000000</v>
      </c>
      <c r="H15" s="395">
        <v>152542935</v>
      </c>
      <c r="I15" s="395">
        <v>0</v>
      </c>
      <c r="J15" s="396">
        <v>2122935</v>
      </c>
      <c r="K15" s="396">
        <v>101.37</v>
      </c>
      <c r="L15" s="396">
        <v>101.11</v>
      </c>
      <c r="M15" s="396">
        <v>101.57</v>
      </c>
      <c r="N15" s="396">
        <v>101.42</v>
      </c>
      <c r="O15" s="398">
        <v>1.0999999999999999E-2</v>
      </c>
      <c r="P15" s="398">
        <v>4.8999999999999998E-3</v>
      </c>
      <c r="Q15" s="398">
        <v>4.7000000000000002E-3</v>
      </c>
      <c r="R15" s="395">
        <v>0.01</v>
      </c>
    </row>
    <row r="16" spans="1:19" s="265" customFormat="1" ht="14.25" customHeight="1">
      <c r="A16" s="392" t="s">
        <v>292</v>
      </c>
      <c r="B16" s="399">
        <v>42333</v>
      </c>
      <c r="C16" s="393">
        <v>43128</v>
      </c>
      <c r="D16" s="400"/>
      <c r="E16" s="395">
        <v>150000000</v>
      </c>
      <c r="F16" s="401">
        <v>161550000</v>
      </c>
      <c r="G16" s="395">
        <v>26500000</v>
      </c>
      <c r="H16" s="402">
        <v>26942900</v>
      </c>
      <c r="I16" s="402">
        <v>0</v>
      </c>
      <c r="J16" s="401">
        <v>347500</v>
      </c>
      <c r="K16" s="401">
        <v>101.13</v>
      </c>
      <c r="L16" s="401">
        <v>101.26</v>
      </c>
      <c r="M16" s="401">
        <v>101.4</v>
      </c>
      <c r="N16" s="401">
        <v>101.31</v>
      </c>
      <c r="O16" s="398">
        <v>1.0999999999999999E-2</v>
      </c>
      <c r="P16" s="403">
        <v>5.7999999999999996E-3</v>
      </c>
      <c r="Q16" s="403">
        <v>4.8999999999999998E-3</v>
      </c>
      <c r="R16" s="395">
        <v>0.01</v>
      </c>
    </row>
    <row r="17" spans="1:20" s="134" customFormat="1" ht="14.25" customHeight="1">
      <c r="A17" s="464" t="s">
        <v>122</v>
      </c>
      <c r="B17" s="42"/>
      <c r="C17" s="43">
        <v>43513</v>
      </c>
      <c r="D17" s="44">
        <v>1096</v>
      </c>
      <c r="E17" s="45">
        <f>SUM(E18:E18)</f>
        <v>200000000</v>
      </c>
      <c r="F17" s="45">
        <f>SUM(F18:F18)</f>
        <v>340950000</v>
      </c>
      <c r="G17" s="45">
        <f>SUM(G18:G18)</f>
        <v>200000000</v>
      </c>
      <c r="H17" s="45"/>
      <c r="I17" s="46"/>
      <c r="J17" s="64"/>
      <c r="K17" s="48"/>
      <c r="L17" s="48"/>
      <c r="M17" s="48"/>
      <c r="N17" s="49"/>
      <c r="O17" s="50">
        <v>5.0000000000000001E-3</v>
      </c>
      <c r="P17" s="51"/>
      <c r="Q17" s="50"/>
      <c r="R17" s="45"/>
    </row>
    <row r="18" spans="1:20" s="134" customFormat="1" ht="14.25" customHeight="1">
      <c r="A18" s="52" t="s">
        <v>288</v>
      </c>
      <c r="B18" s="53">
        <v>42417</v>
      </c>
      <c r="C18" s="53">
        <v>43513</v>
      </c>
      <c r="D18" s="54"/>
      <c r="E18" s="55">
        <v>200000000</v>
      </c>
      <c r="F18" s="56">
        <v>340950000</v>
      </c>
      <c r="G18" s="55">
        <v>200000000</v>
      </c>
      <c r="H18" s="55">
        <v>200864667.5</v>
      </c>
      <c r="I18" s="55">
        <v>0</v>
      </c>
      <c r="J18" s="56">
        <v>864667.5</v>
      </c>
      <c r="K18" s="56">
        <v>100.22</v>
      </c>
      <c r="L18" s="56">
        <v>100.21</v>
      </c>
      <c r="M18" s="56">
        <v>100.64</v>
      </c>
      <c r="N18" s="56">
        <v>100.43</v>
      </c>
      <c r="O18" s="58">
        <v>5.0000000000000001E-3</v>
      </c>
      <c r="P18" s="58">
        <v>4.3E-3</v>
      </c>
      <c r="Q18" s="58">
        <v>3.5999999999999999E-3</v>
      </c>
      <c r="R18" s="55">
        <v>0</v>
      </c>
    </row>
    <row r="19" spans="1:20" s="134" customFormat="1" ht="14.25" customHeight="1">
      <c r="A19" s="65" t="s">
        <v>293</v>
      </c>
      <c r="B19" s="66"/>
      <c r="C19" s="66"/>
      <c r="D19" s="66"/>
      <c r="E19" s="67">
        <f>E11+E17</f>
        <v>750000000</v>
      </c>
      <c r="F19" s="67">
        <f>F11+F17</f>
        <v>1334450000</v>
      </c>
      <c r="G19" s="67">
        <f>G11+G17</f>
        <v>626500000</v>
      </c>
      <c r="H19" s="67">
        <f>SUM(H11:H18)</f>
        <v>634057247.49000001</v>
      </c>
      <c r="I19" s="67">
        <f>SUM(I11:I18)</f>
        <v>0</v>
      </c>
      <c r="J19" s="67">
        <f>SUM(J11:J18)</f>
        <v>6666847.4900000002</v>
      </c>
      <c r="K19" s="68"/>
      <c r="L19" s="68"/>
      <c r="M19" s="68"/>
      <c r="N19" s="68"/>
      <c r="O19" s="69"/>
      <c r="P19" s="69"/>
      <c r="Q19" s="69"/>
      <c r="R19" s="70"/>
    </row>
    <row r="20" spans="1:20" s="265" customFormat="1" ht="14.25" customHeight="1">
      <c r="A20" s="71"/>
      <c r="B20" s="72"/>
      <c r="C20" s="72"/>
      <c r="D20" s="72"/>
      <c r="E20" s="73"/>
      <c r="F20" s="73"/>
      <c r="G20" s="73"/>
      <c r="H20" s="73"/>
      <c r="I20" s="74"/>
      <c r="J20" s="73"/>
      <c r="K20" s="75"/>
      <c r="L20" s="75"/>
      <c r="M20" s="75"/>
      <c r="N20" s="76"/>
      <c r="O20" s="77"/>
      <c r="P20" s="78"/>
      <c r="Q20" s="77"/>
      <c r="R20" s="79"/>
    </row>
    <row r="21" spans="1:20" s="134" customFormat="1" ht="14.25" customHeight="1">
      <c r="A21" s="464" t="s">
        <v>123</v>
      </c>
      <c r="B21" s="42"/>
      <c r="C21" s="43">
        <v>44249</v>
      </c>
      <c r="D21" s="44">
        <v>1461</v>
      </c>
      <c r="E21" s="45">
        <f>E24+E23+E22</f>
        <v>170000000</v>
      </c>
      <c r="F21" s="45">
        <f>F24+F23+F22</f>
        <v>465600000</v>
      </c>
      <c r="G21" s="45">
        <f>G24+G23+G22</f>
        <v>170000000</v>
      </c>
      <c r="H21" s="45"/>
      <c r="I21" s="46"/>
      <c r="J21" s="47"/>
      <c r="K21" s="48"/>
      <c r="L21" s="48"/>
      <c r="M21" s="48"/>
      <c r="N21" s="49"/>
      <c r="O21" s="50">
        <v>3.0000000000000001E-3</v>
      </c>
      <c r="P21" s="51"/>
      <c r="Q21" s="50"/>
      <c r="R21" s="45"/>
    </row>
    <row r="22" spans="1:20" s="265" customFormat="1" ht="14.25" customHeight="1">
      <c r="A22" s="392" t="s">
        <v>288</v>
      </c>
      <c r="B22" s="393">
        <v>42788</v>
      </c>
      <c r="C22" s="393">
        <v>44249</v>
      </c>
      <c r="D22" s="394"/>
      <c r="E22" s="395">
        <v>60000000</v>
      </c>
      <c r="F22" s="396">
        <v>213250000</v>
      </c>
      <c r="G22" s="395">
        <v>60000000</v>
      </c>
      <c r="H22" s="395">
        <v>60287191.18</v>
      </c>
      <c r="I22" s="395">
        <v>0</v>
      </c>
      <c r="J22" s="396">
        <v>287191.18</v>
      </c>
      <c r="K22" s="396">
        <v>100.13</v>
      </c>
      <c r="L22" s="396">
        <v>100.4</v>
      </c>
      <c r="M22" s="396">
        <v>100.6</v>
      </c>
      <c r="N22" s="396">
        <v>100.48</v>
      </c>
      <c r="O22" s="398">
        <v>3.0000000000000001E-3</v>
      </c>
      <c r="P22" s="398">
        <v>2.7000000000000001E-3</v>
      </c>
      <c r="Q22" s="398">
        <v>1.8E-3</v>
      </c>
      <c r="R22" s="395">
        <v>0</v>
      </c>
    </row>
    <row r="23" spans="1:20" s="265" customFormat="1" ht="14.25" customHeight="1">
      <c r="A23" s="404" t="s">
        <v>289</v>
      </c>
      <c r="B23" s="405">
        <v>42851</v>
      </c>
      <c r="C23" s="393">
        <v>44249</v>
      </c>
      <c r="D23" s="406"/>
      <c r="E23" s="395">
        <v>60000000</v>
      </c>
      <c r="F23" s="395">
        <v>149350000</v>
      </c>
      <c r="G23" s="395">
        <v>60000000</v>
      </c>
      <c r="H23" s="395">
        <v>60474000.009999998</v>
      </c>
      <c r="I23" s="407">
        <v>0</v>
      </c>
      <c r="J23" s="408">
        <v>444000</v>
      </c>
      <c r="K23" s="396">
        <v>100.43</v>
      </c>
      <c r="L23" s="396">
        <v>100.66</v>
      </c>
      <c r="M23" s="396">
        <v>100.92</v>
      </c>
      <c r="N23" s="372">
        <v>100.74</v>
      </c>
      <c r="O23" s="398">
        <v>3.0000000000000001E-3</v>
      </c>
      <c r="P23" s="409">
        <v>1.9E-3</v>
      </c>
      <c r="Q23" s="398">
        <v>1.1000000000000001E-3</v>
      </c>
      <c r="R23" s="395">
        <v>0</v>
      </c>
    </row>
    <row r="24" spans="1:20" s="265" customFormat="1" ht="14.25" customHeight="1">
      <c r="A24" s="392" t="s">
        <v>290</v>
      </c>
      <c r="B24" s="393">
        <v>42907</v>
      </c>
      <c r="C24" s="393">
        <v>44249</v>
      </c>
      <c r="D24" s="394"/>
      <c r="E24" s="395">
        <v>50000000</v>
      </c>
      <c r="F24" s="396">
        <v>103000000</v>
      </c>
      <c r="G24" s="395">
        <v>50000000</v>
      </c>
      <c r="H24" s="395">
        <v>50508650</v>
      </c>
      <c r="I24" s="395">
        <v>0</v>
      </c>
      <c r="J24" s="396">
        <v>458650</v>
      </c>
      <c r="K24" s="396">
        <v>100.78</v>
      </c>
      <c r="L24" s="396">
        <v>100.83</v>
      </c>
      <c r="M24" s="396">
        <v>101.03</v>
      </c>
      <c r="N24" s="396">
        <v>100.92</v>
      </c>
      <c r="O24" s="398">
        <v>3.0000000000000001E-3</v>
      </c>
      <c r="P24" s="398">
        <v>8.9999999999999998E-4</v>
      </c>
      <c r="Q24" s="398">
        <v>5.0000000000000001E-4</v>
      </c>
      <c r="R24" s="395">
        <v>0</v>
      </c>
    </row>
    <row r="25" spans="1:20" s="134" customFormat="1" ht="14.25" hidden="1" customHeight="1">
      <c r="A25" s="52" t="s">
        <v>118</v>
      </c>
      <c r="B25" s="53">
        <v>42151</v>
      </c>
      <c r="C25" s="53">
        <v>43128</v>
      </c>
      <c r="D25" s="54"/>
      <c r="E25" s="55"/>
      <c r="F25" s="56"/>
      <c r="G25" s="55"/>
      <c r="H25" s="55"/>
      <c r="I25" s="55">
        <v>0</v>
      </c>
      <c r="J25" s="80"/>
      <c r="K25" s="56">
        <v>100.81</v>
      </c>
      <c r="L25" s="56">
        <v>100.9</v>
      </c>
      <c r="M25" s="56">
        <v>101.24</v>
      </c>
      <c r="N25" s="56">
        <v>101.1</v>
      </c>
      <c r="O25" s="58">
        <v>1.0999999999999999E-2</v>
      </c>
      <c r="P25" s="58">
        <v>7.9000000000000008E-3</v>
      </c>
      <c r="Q25" s="58">
        <v>6.7999999999999996E-3</v>
      </c>
      <c r="R25" s="55">
        <v>0.01</v>
      </c>
    </row>
    <row r="26" spans="1:20" s="134" customFormat="1" ht="14.25" hidden="1" customHeight="1">
      <c r="A26" s="52" t="s">
        <v>119</v>
      </c>
      <c r="B26" s="53">
        <v>42256</v>
      </c>
      <c r="C26" s="53">
        <v>43128</v>
      </c>
      <c r="D26" s="54"/>
      <c r="E26" s="55"/>
      <c r="F26" s="56"/>
      <c r="G26" s="55"/>
      <c r="H26" s="55"/>
      <c r="I26" s="55">
        <v>0</v>
      </c>
      <c r="J26" s="80"/>
      <c r="K26" s="56">
        <v>101.28</v>
      </c>
      <c r="L26" s="56">
        <v>101.31</v>
      </c>
      <c r="M26" s="56">
        <v>101.56</v>
      </c>
      <c r="N26" s="56">
        <v>101.45</v>
      </c>
      <c r="O26" s="58">
        <v>1.0999999999999999E-2</v>
      </c>
      <c r="P26" s="58">
        <v>5.5999999999999999E-3</v>
      </c>
      <c r="Q26" s="58">
        <v>4.8999999999999998E-3</v>
      </c>
      <c r="R26" s="55">
        <v>0.01</v>
      </c>
    </row>
    <row r="27" spans="1:20" s="134" customFormat="1" ht="14.25" hidden="1" customHeight="1">
      <c r="A27" s="52" t="s">
        <v>120</v>
      </c>
      <c r="B27" s="53">
        <v>42305</v>
      </c>
      <c r="C27" s="53">
        <v>43128</v>
      </c>
      <c r="D27" s="54"/>
      <c r="E27" s="55"/>
      <c r="F27" s="56"/>
      <c r="G27" s="55"/>
      <c r="H27" s="55"/>
      <c r="I27" s="55">
        <v>0</v>
      </c>
      <c r="J27" s="80"/>
      <c r="K27" s="56">
        <v>101.37</v>
      </c>
      <c r="L27" s="56">
        <v>101.11</v>
      </c>
      <c r="M27" s="56">
        <v>101.57</v>
      </c>
      <c r="N27" s="56">
        <v>101.42</v>
      </c>
      <c r="O27" s="58">
        <v>1.0999999999999999E-2</v>
      </c>
      <c r="P27" s="58">
        <v>4.8999999999999998E-3</v>
      </c>
      <c r="Q27" s="58">
        <v>4.7000000000000002E-3</v>
      </c>
      <c r="R27" s="55">
        <v>0.01</v>
      </c>
    </row>
    <row r="28" spans="1:20" s="134" customFormat="1" ht="14.25" hidden="1" customHeight="1">
      <c r="A28" s="52" t="s">
        <v>121</v>
      </c>
      <c r="B28" s="59">
        <v>42333</v>
      </c>
      <c r="C28" s="53">
        <v>43128</v>
      </c>
      <c r="D28" s="60"/>
      <c r="E28" s="55"/>
      <c r="F28" s="61"/>
      <c r="G28" s="55"/>
      <c r="H28" s="62"/>
      <c r="I28" s="62">
        <v>0</v>
      </c>
      <c r="J28" s="81"/>
      <c r="K28" s="61">
        <v>101.13</v>
      </c>
      <c r="L28" s="61">
        <v>101.26</v>
      </c>
      <c r="M28" s="61">
        <v>101.4</v>
      </c>
      <c r="N28" s="61">
        <v>101.31</v>
      </c>
      <c r="O28" s="58">
        <v>1.0999999999999999E-2</v>
      </c>
      <c r="P28" s="63">
        <v>5.7999999999999996E-3</v>
      </c>
      <c r="Q28" s="63">
        <v>4.8999999999999998E-3</v>
      </c>
      <c r="R28" s="55">
        <v>0.01</v>
      </c>
    </row>
    <row r="29" spans="1:20" s="134" customFormat="1" ht="14.25" customHeight="1">
      <c r="A29" s="65" t="s">
        <v>294</v>
      </c>
      <c r="B29" s="66"/>
      <c r="C29" s="66"/>
      <c r="D29" s="66"/>
      <c r="E29" s="67">
        <f>E21</f>
        <v>170000000</v>
      </c>
      <c r="F29" s="67">
        <f>F21</f>
        <v>465600000</v>
      </c>
      <c r="G29" s="67">
        <f>G21</f>
        <v>170000000</v>
      </c>
      <c r="H29" s="67">
        <f>SUM(H21:H28)</f>
        <v>171269841.19</v>
      </c>
      <c r="I29" s="67">
        <f>SUM(I21:I28)</f>
        <v>0</v>
      </c>
      <c r="J29" s="67">
        <f>SUM(J21:J28)</f>
        <v>1189841.18</v>
      </c>
      <c r="K29" s="68"/>
      <c r="L29" s="68"/>
      <c r="M29" s="68"/>
      <c r="N29" s="68"/>
      <c r="O29" s="69"/>
      <c r="P29" s="69"/>
      <c r="Q29" s="69"/>
      <c r="R29" s="70"/>
    </row>
    <row r="30" spans="1:20">
      <c r="A30" s="82"/>
      <c r="B30" s="82"/>
      <c r="C30" s="82"/>
      <c r="D30" s="82"/>
      <c r="E30" s="82"/>
      <c r="F30" s="82"/>
      <c r="J30" s="82"/>
    </row>
    <row r="31" spans="1:20" ht="12.75" customHeight="1">
      <c r="A31" s="469" t="s">
        <v>124</v>
      </c>
      <c r="B31" s="43"/>
      <c r="C31" s="83">
        <v>43123</v>
      </c>
      <c r="D31" s="84">
        <v>1826</v>
      </c>
      <c r="E31" s="45">
        <f>E32+E33+E34+E35+E36+E37+E38</f>
        <v>330000000</v>
      </c>
      <c r="F31" s="45">
        <f>F32+F33+F34+F35+F36+F37+F38</f>
        <v>780880000</v>
      </c>
      <c r="G31" s="45">
        <f>G32+G33+G34+G35+G36+G37+G38</f>
        <v>330000000</v>
      </c>
      <c r="H31" s="85"/>
      <c r="I31" s="45"/>
      <c r="J31" s="86"/>
      <c r="K31" s="48"/>
      <c r="L31" s="48"/>
      <c r="M31" s="49"/>
      <c r="N31" s="48"/>
      <c r="O31" s="87">
        <v>0.03</v>
      </c>
      <c r="P31" s="50"/>
      <c r="Q31" s="88"/>
      <c r="R31" s="45"/>
      <c r="S31" s="89"/>
      <c r="T31" s="89"/>
    </row>
    <row r="32" spans="1:20" s="227" customFormat="1" ht="12.75" customHeight="1">
      <c r="A32" s="392" t="s">
        <v>288</v>
      </c>
      <c r="B32" s="393">
        <v>41297</v>
      </c>
      <c r="C32" s="393">
        <v>43123</v>
      </c>
      <c r="D32" s="394"/>
      <c r="E32" s="375">
        <v>40000000</v>
      </c>
      <c r="F32" s="396">
        <v>126000000</v>
      </c>
      <c r="G32" s="395">
        <v>40000000</v>
      </c>
      <c r="H32" s="375">
        <v>42563005</v>
      </c>
      <c r="I32" s="395">
        <v>0</v>
      </c>
      <c r="J32" s="375">
        <v>2563005</v>
      </c>
      <c r="K32" s="396">
        <v>105.63</v>
      </c>
      <c r="L32" s="396">
        <v>106.11</v>
      </c>
      <c r="M32" s="372">
        <v>106.7</v>
      </c>
      <c r="N32" s="396">
        <v>106.41</v>
      </c>
      <c r="O32" s="410">
        <v>0.03</v>
      </c>
      <c r="P32" s="398">
        <v>1.8200000000000001E-2</v>
      </c>
      <c r="Q32" s="411">
        <v>1.66E-2</v>
      </c>
      <c r="R32" s="395">
        <v>0.03</v>
      </c>
      <c r="S32" s="377"/>
      <c r="T32" s="377"/>
    </row>
    <row r="33" spans="1:20" s="227" customFormat="1" ht="12.75" customHeight="1">
      <c r="A33" s="392" t="s">
        <v>289</v>
      </c>
      <c r="B33" s="412">
        <v>41325</v>
      </c>
      <c r="C33" s="393">
        <v>43123</v>
      </c>
      <c r="D33" s="406"/>
      <c r="E33" s="395">
        <v>45000000</v>
      </c>
      <c r="F33" s="413">
        <v>77230000</v>
      </c>
      <c r="G33" s="414">
        <v>45000000</v>
      </c>
      <c r="H33" s="395">
        <v>47256474</v>
      </c>
      <c r="I33" s="395">
        <v>0</v>
      </c>
      <c r="J33" s="375">
        <v>2152974</v>
      </c>
      <c r="K33" s="396">
        <v>104.37</v>
      </c>
      <c r="L33" s="396">
        <v>104.2</v>
      </c>
      <c r="M33" s="372">
        <v>106.16</v>
      </c>
      <c r="N33" s="396">
        <v>104.78</v>
      </c>
      <c r="O33" s="410">
        <v>0.03</v>
      </c>
      <c r="P33" s="398">
        <v>2.07E-2</v>
      </c>
      <c r="Q33" s="411">
        <v>1.9900000000000001E-2</v>
      </c>
      <c r="R33" s="395">
        <v>0.01</v>
      </c>
      <c r="S33" s="377"/>
      <c r="T33" s="377"/>
    </row>
    <row r="34" spans="1:20" s="227" customFormat="1" ht="12.75" customHeight="1">
      <c r="A34" s="392" t="s">
        <v>290</v>
      </c>
      <c r="B34" s="393">
        <v>41360</v>
      </c>
      <c r="C34" s="393">
        <v>43123</v>
      </c>
      <c r="D34" s="394"/>
      <c r="E34" s="395">
        <v>50000000</v>
      </c>
      <c r="F34" s="396">
        <v>107900000</v>
      </c>
      <c r="G34" s="395">
        <v>50000000</v>
      </c>
      <c r="H34" s="395">
        <v>51907087.5</v>
      </c>
      <c r="I34" s="395">
        <v>0</v>
      </c>
      <c r="J34" s="395">
        <v>1647087.5</v>
      </c>
      <c r="K34" s="396">
        <v>103</v>
      </c>
      <c r="L34" s="396">
        <v>103.08</v>
      </c>
      <c r="M34" s="396">
        <v>103.82</v>
      </c>
      <c r="N34" s="396">
        <v>103.29</v>
      </c>
      <c r="O34" s="410">
        <v>0.03</v>
      </c>
      <c r="P34" s="398">
        <v>2.35E-2</v>
      </c>
      <c r="Q34" s="398">
        <v>2.29E-2</v>
      </c>
      <c r="R34" s="395">
        <v>0.01</v>
      </c>
      <c r="S34" s="377"/>
      <c r="T34" s="377"/>
    </row>
    <row r="35" spans="1:20" s="227" customFormat="1" ht="12.75" customHeight="1">
      <c r="A35" s="392" t="s">
        <v>291</v>
      </c>
      <c r="B35" s="393">
        <v>41388</v>
      </c>
      <c r="C35" s="393">
        <v>43123</v>
      </c>
      <c r="D35" s="394"/>
      <c r="E35" s="395">
        <v>50000000</v>
      </c>
      <c r="F35" s="396">
        <v>161750000</v>
      </c>
      <c r="G35" s="395">
        <v>50000000</v>
      </c>
      <c r="H35" s="395">
        <v>52875475.020000003</v>
      </c>
      <c r="I35" s="395">
        <v>0</v>
      </c>
      <c r="J35" s="395">
        <v>2500475.0099999998</v>
      </c>
      <c r="K35" s="396">
        <v>104.72</v>
      </c>
      <c r="L35" s="396">
        <v>104.89</v>
      </c>
      <c r="M35" s="396">
        <v>105.15</v>
      </c>
      <c r="N35" s="396">
        <v>105</v>
      </c>
      <c r="O35" s="410">
        <v>0.03</v>
      </c>
      <c r="P35" s="398">
        <v>1.9599999999999999E-2</v>
      </c>
      <c r="Q35" s="398">
        <v>1.9E-2</v>
      </c>
      <c r="R35" s="395">
        <v>0.01</v>
      </c>
      <c r="S35" s="377"/>
      <c r="T35" s="377"/>
    </row>
    <row r="36" spans="1:20" s="227" customFormat="1" ht="12.75" customHeight="1">
      <c r="A36" s="392" t="s">
        <v>292</v>
      </c>
      <c r="B36" s="393">
        <v>41500</v>
      </c>
      <c r="C36" s="393">
        <v>43123</v>
      </c>
      <c r="D36" s="394"/>
      <c r="E36" s="395">
        <v>50000000</v>
      </c>
      <c r="F36" s="396">
        <v>84150000</v>
      </c>
      <c r="G36" s="395">
        <v>50000000</v>
      </c>
      <c r="H36" s="395">
        <v>51415185</v>
      </c>
      <c r="I36" s="395">
        <v>0</v>
      </c>
      <c r="J36" s="395">
        <v>1325185</v>
      </c>
      <c r="K36" s="396">
        <v>102.31</v>
      </c>
      <c r="L36" s="396">
        <v>102.26</v>
      </c>
      <c r="M36" s="396">
        <v>102.98</v>
      </c>
      <c r="N36" s="396">
        <v>102.65</v>
      </c>
      <c r="O36" s="410">
        <v>0.03</v>
      </c>
      <c r="P36" s="398">
        <v>2.46E-2</v>
      </c>
      <c r="Q36" s="398">
        <v>2.3800000000000002E-2</v>
      </c>
      <c r="R36" s="395">
        <v>0.02</v>
      </c>
      <c r="S36" s="377"/>
      <c r="T36" s="377"/>
    </row>
    <row r="37" spans="1:20" s="227" customFormat="1" ht="12.75" customHeight="1">
      <c r="A37" s="415" t="s">
        <v>295</v>
      </c>
      <c r="B37" s="393">
        <v>41535</v>
      </c>
      <c r="C37" s="393">
        <v>43123</v>
      </c>
      <c r="D37" s="394"/>
      <c r="E37" s="395">
        <v>45000000</v>
      </c>
      <c r="F37" s="396">
        <v>114650000</v>
      </c>
      <c r="G37" s="414">
        <v>45000000</v>
      </c>
      <c r="H37" s="395">
        <v>46439485</v>
      </c>
      <c r="I37" s="395">
        <v>0</v>
      </c>
      <c r="J37" s="395">
        <v>1227985</v>
      </c>
      <c r="K37" s="396">
        <v>102.45</v>
      </c>
      <c r="L37" s="396">
        <v>102.61</v>
      </c>
      <c r="M37" s="396">
        <v>102.88</v>
      </c>
      <c r="N37" s="396">
        <v>102.73</v>
      </c>
      <c r="O37" s="410">
        <v>0.03</v>
      </c>
      <c r="P37" s="398">
        <v>2.4199999999999999E-2</v>
      </c>
      <c r="Q37" s="398">
        <v>2.35E-2</v>
      </c>
      <c r="R37" s="395">
        <v>0.02</v>
      </c>
      <c r="S37" s="377"/>
      <c r="T37" s="377"/>
    </row>
    <row r="38" spans="1:20" s="227" customFormat="1" ht="12.75" customHeight="1">
      <c r="A38" s="416" t="s">
        <v>296</v>
      </c>
      <c r="B38" s="399">
        <v>41570</v>
      </c>
      <c r="C38" s="399">
        <v>43123</v>
      </c>
      <c r="D38" s="400"/>
      <c r="E38" s="402">
        <v>50000000</v>
      </c>
      <c r="F38" s="401">
        <v>109200000</v>
      </c>
      <c r="G38" s="402">
        <v>50000000</v>
      </c>
      <c r="H38" s="402">
        <v>52360910</v>
      </c>
      <c r="I38" s="402">
        <v>0</v>
      </c>
      <c r="J38" s="402">
        <v>1980910</v>
      </c>
      <c r="K38" s="401">
        <v>103.57</v>
      </c>
      <c r="L38" s="401">
        <v>103.69</v>
      </c>
      <c r="M38" s="401">
        <v>108.8</v>
      </c>
      <c r="N38" s="401">
        <v>103.96</v>
      </c>
      <c r="O38" s="417">
        <v>0.03</v>
      </c>
      <c r="P38" s="403">
        <v>2.1299999999999999E-2</v>
      </c>
      <c r="Q38" s="403">
        <v>2.0299999999999999E-2</v>
      </c>
      <c r="R38" s="402">
        <v>0.03</v>
      </c>
      <c r="S38" s="377"/>
      <c r="T38" s="377"/>
    </row>
    <row r="39" spans="1:20" ht="12.75" customHeight="1">
      <c r="A39" s="463" t="s">
        <v>125</v>
      </c>
      <c r="B39" s="94"/>
      <c r="C39" s="94">
        <v>43487</v>
      </c>
      <c r="D39" s="95">
        <v>1826</v>
      </c>
      <c r="E39" s="96">
        <f>E40+E41+E42+E45+E43+E44</f>
        <v>310000000</v>
      </c>
      <c r="F39" s="96">
        <f>F40+F41+F42+F45+F43+F44</f>
        <v>576680000</v>
      </c>
      <c r="G39" s="96">
        <f>G40+G41+G42+G45+G43+G44</f>
        <v>310000000</v>
      </c>
      <c r="H39" s="96"/>
      <c r="I39" s="96"/>
      <c r="J39" s="96"/>
      <c r="K39" s="97"/>
      <c r="L39" s="97"/>
      <c r="M39" s="97"/>
      <c r="N39" s="97"/>
      <c r="O39" s="98">
        <v>2.5000000000000001E-2</v>
      </c>
      <c r="P39" s="99"/>
      <c r="Q39" s="99"/>
      <c r="R39" s="96"/>
      <c r="S39" s="89"/>
      <c r="T39" s="89"/>
    </row>
    <row r="40" spans="1:20" s="227" customFormat="1" ht="12.75" customHeight="1">
      <c r="A40" s="392" t="s">
        <v>288</v>
      </c>
      <c r="B40" s="393">
        <v>41661</v>
      </c>
      <c r="C40" s="393">
        <v>43487</v>
      </c>
      <c r="D40" s="394"/>
      <c r="E40" s="395">
        <v>50000000</v>
      </c>
      <c r="F40" s="396">
        <v>120860000</v>
      </c>
      <c r="G40" s="395">
        <v>50000000</v>
      </c>
      <c r="H40" s="395">
        <v>50784985</v>
      </c>
      <c r="I40" s="395">
        <v>0</v>
      </c>
      <c r="J40" s="395">
        <v>784985</v>
      </c>
      <c r="K40" s="396">
        <v>101.14</v>
      </c>
      <c r="L40" s="396">
        <v>101.36</v>
      </c>
      <c r="M40" s="396">
        <v>101.81</v>
      </c>
      <c r="N40" s="396">
        <v>101.57</v>
      </c>
      <c r="O40" s="418">
        <v>2.5000000000000001E-2</v>
      </c>
      <c r="P40" s="398">
        <v>2.2700000000000001E-2</v>
      </c>
      <c r="Q40" s="398">
        <v>2.18E-2</v>
      </c>
      <c r="R40" s="395">
        <v>0.02</v>
      </c>
      <c r="S40" s="377"/>
      <c r="T40" s="377"/>
    </row>
    <row r="41" spans="1:20" s="227" customFormat="1" ht="12.75" customHeight="1">
      <c r="A41" s="392" t="s">
        <v>289</v>
      </c>
      <c r="B41" s="393">
        <v>41738</v>
      </c>
      <c r="C41" s="393">
        <v>43487</v>
      </c>
      <c r="D41" s="394"/>
      <c r="E41" s="395">
        <v>50000000</v>
      </c>
      <c r="F41" s="396">
        <v>107220000</v>
      </c>
      <c r="G41" s="395">
        <v>50000000</v>
      </c>
      <c r="H41" s="395">
        <v>51665715</v>
      </c>
      <c r="I41" s="395">
        <v>0</v>
      </c>
      <c r="J41" s="395">
        <v>1400715</v>
      </c>
      <c r="K41" s="396">
        <v>102.61</v>
      </c>
      <c r="L41" s="396">
        <v>102.7</v>
      </c>
      <c r="M41" s="396">
        <v>103.19</v>
      </c>
      <c r="N41" s="396">
        <v>102.8</v>
      </c>
      <c r="O41" s="418">
        <v>2.5000000000000001E-2</v>
      </c>
      <c r="P41" s="398">
        <v>1.9400000000000001E-2</v>
      </c>
      <c r="Q41" s="398">
        <v>1.89E-2</v>
      </c>
      <c r="R41" s="395">
        <v>0.04</v>
      </c>
      <c r="S41" s="377"/>
      <c r="T41" s="377"/>
    </row>
    <row r="42" spans="1:20" s="227" customFormat="1" ht="12.75" customHeight="1">
      <c r="A42" s="392" t="s">
        <v>290</v>
      </c>
      <c r="B42" s="393">
        <v>41801</v>
      </c>
      <c r="C42" s="393">
        <v>43487</v>
      </c>
      <c r="D42" s="394"/>
      <c r="E42" s="395">
        <v>50000000</v>
      </c>
      <c r="F42" s="396">
        <v>73400000</v>
      </c>
      <c r="G42" s="395">
        <v>50000000</v>
      </c>
      <c r="H42" s="395">
        <v>52034667.5</v>
      </c>
      <c r="I42" s="395">
        <v>0</v>
      </c>
      <c r="J42" s="395">
        <v>1554667.5</v>
      </c>
      <c r="K42" s="396">
        <v>102.95</v>
      </c>
      <c r="L42" s="396">
        <v>102.87</v>
      </c>
      <c r="M42" s="396">
        <v>103.36</v>
      </c>
      <c r="N42" s="396">
        <v>103.11</v>
      </c>
      <c r="O42" s="418">
        <v>2.5000000000000001E-2</v>
      </c>
      <c r="P42" s="398">
        <v>1.84E-2</v>
      </c>
      <c r="Q42" s="398">
        <v>1.7999999999999999E-2</v>
      </c>
      <c r="R42" s="395">
        <v>0.05</v>
      </c>
      <c r="S42" s="377"/>
      <c r="T42" s="377"/>
    </row>
    <row r="43" spans="1:20" s="227" customFormat="1" ht="12.75" customHeight="1">
      <c r="A43" s="392" t="s">
        <v>291</v>
      </c>
      <c r="B43" s="393">
        <v>41864</v>
      </c>
      <c r="C43" s="393">
        <v>43487</v>
      </c>
      <c r="D43" s="394"/>
      <c r="E43" s="395">
        <v>50000000</v>
      </c>
      <c r="F43" s="396">
        <v>89750000</v>
      </c>
      <c r="G43" s="395">
        <v>50000000</v>
      </c>
      <c r="H43" s="395">
        <v>50193940</v>
      </c>
      <c r="I43" s="395">
        <v>0</v>
      </c>
      <c r="J43" s="395">
        <v>118940</v>
      </c>
      <c r="K43" s="396">
        <v>100.03</v>
      </c>
      <c r="L43" s="396">
        <v>100.11</v>
      </c>
      <c r="M43" s="396">
        <v>100.63</v>
      </c>
      <c r="N43" s="396">
        <v>100.24</v>
      </c>
      <c r="O43" s="418">
        <v>2.5000000000000001E-2</v>
      </c>
      <c r="P43" s="398">
        <v>2.5100000000000001E-2</v>
      </c>
      <c r="Q43" s="398">
        <v>2.46E-2</v>
      </c>
      <c r="R43" s="395">
        <v>0.04</v>
      </c>
      <c r="S43" s="377"/>
      <c r="T43" s="377"/>
    </row>
    <row r="44" spans="1:20" s="227" customFormat="1" ht="12.75" customHeight="1">
      <c r="A44" s="392" t="s">
        <v>292</v>
      </c>
      <c r="B44" s="393">
        <v>41920</v>
      </c>
      <c r="C44" s="393">
        <v>43487</v>
      </c>
      <c r="D44" s="394"/>
      <c r="E44" s="395">
        <v>55000000</v>
      </c>
      <c r="F44" s="396">
        <v>69200000</v>
      </c>
      <c r="G44" s="395">
        <v>55000000</v>
      </c>
      <c r="H44" s="395">
        <v>55494300</v>
      </c>
      <c r="I44" s="395">
        <v>0</v>
      </c>
      <c r="J44" s="395">
        <v>202800</v>
      </c>
      <c r="K44" s="396">
        <v>100.26</v>
      </c>
      <c r="L44" s="396">
        <v>100.04</v>
      </c>
      <c r="M44" s="396">
        <v>100.85</v>
      </c>
      <c r="N44" s="396">
        <v>100.37</v>
      </c>
      <c r="O44" s="418">
        <v>2.5000000000000001E-2</v>
      </c>
      <c r="P44" s="398">
        <v>2.4500000000000001E-2</v>
      </c>
      <c r="Q44" s="398">
        <v>2.4199999999999999E-2</v>
      </c>
      <c r="R44" s="395">
        <v>0.03</v>
      </c>
      <c r="S44" s="377"/>
      <c r="T44" s="377"/>
    </row>
    <row r="45" spans="1:20" s="227" customFormat="1" ht="12.75" customHeight="1">
      <c r="A45" s="415" t="s">
        <v>295</v>
      </c>
      <c r="B45" s="399">
        <v>41955</v>
      </c>
      <c r="C45" s="399">
        <v>43487</v>
      </c>
      <c r="D45" s="400"/>
      <c r="E45" s="402">
        <v>55000000</v>
      </c>
      <c r="F45" s="401">
        <v>116250000</v>
      </c>
      <c r="G45" s="402">
        <v>55000000</v>
      </c>
      <c r="H45" s="402">
        <v>55181140</v>
      </c>
      <c r="I45" s="402">
        <v>242360</v>
      </c>
      <c r="J45" s="402">
        <v>0</v>
      </c>
      <c r="K45" s="401">
        <v>99.32</v>
      </c>
      <c r="L45" s="401">
        <v>99.29</v>
      </c>
      <c r="M45" s="401">
        <v>99.81</v>
      </c>
      <c r="N45" s="401">
        <v>99.56</v>
      </c>
      <c r="O45" s="419">
        <v>2.5000000000000001E-2</v>
      </c>
      <c r="P45" s="403">
        <v>2.69E-2</v>
      </c>
      <c r="Q45" s="403">
        <v>2.63E-2</v>
      </c>
      <c r="R45" s="402">
        <v>0.02</v>
      </c>
      <c r="S45" s="377"/>
      <c r="T45" s="377"/>
    </row>
    <row r="46" spans="1:20" ht="12.75" customHeight="1">
      <c r="A46" s="464" t="s">
        <v>126</v>
      </c>
      <c r="B46" s="94"/>
      <c r="C46" s="94">
        <v>43865</v>
      </c>
      <c r="D46" s="95">
        <v>1826</v>
      </c>
      <c r="E46" s="96">
        <f>E47+E49+E48+E50+E51+E52</f>
        <v>600000000</v>
      </c>
      <c r="F46" s="96">
        <f>F47+F49+F48+F50+F51+F52</f>
        <v>1051650000</v>
      </c>
      <c r="G46" s="96">
        <f>G47+G49+G48+G50+G51+G52</f>
        <v>400000000</v>
      </c>
      <c r="H46" s="96"/>
      <c r="I46" s="96"/>
      <c r="J46" s="96"/>
      <c r="K46" s="97"/>
      <c r="L46" s="97"/>
      <c r="M46" s="97"/>
      <c r="N46" s="97"/>
      <c r="O46" s="98">
        <v>1.8499999999999999E-2</v>
      </c>
      <c r="P46" s="99"/>
      <c r="Q46" s="99"/>
      <c r="R46" s="96"/>
      <c r="S46" s="89"/>
      <c r="T46" s="89"/>
    </row>
    <row r="47" spans="1:20" s="227" customFormat="1" ht="12.75" customHeight="1">
      <c r="A47" s="392" t="s">
        <v>288</v>
      </c>
      <c r="B47" s="393">
        <v>42039</v>
      </c>
      <c r="C47" s="393">
        <v>43865</v>
      </c>
      <c r="D47" s="394"/>
      <c r="E47" s="395">
        <v>50000000</v>
      </c>
      <c r="F47" s="396">
        <v>160600000</v>
      </c>
      <c r="G47" s="395">
        <v>50000000</v>
      </c>
      <c r="H47" s="395">
        <v>52078799.979999997</v>
      </c>
      <c r="I47" s="395">
        <v>0</v>
      </c>
      <c r="J47" s="395">
        <v>2078799.98</v>
      </c>
      <c r="K47" s="396">
        <v>103.53</v>
      </c>
      <c r="L47" s="396">
        <v>103.75</v>
      </c>
      <c r="M47" s="396">
        <v>105.2</v>
      </c>
      <c r="N47" s="396">
        <v>104.16</v>
      </c>
      <c r="O47" s="418">
        <v>1.8499999999999999E-2</v>
      </c>
      <c r="P47" s="398">
        <v>1.12E-2</v>
      </c>
      <c r="Q47" s="398">
        <v>0.01</v>
      </c>
      <c r="R47" s="395">
        <v>0.01</v>
      </c>
      <c r="S47" s="377"/>
      <c r="T47" s="377"/>
    </row>
    <row r="48" spans="1:20" s="227" customFormat="1" ht="12.75" customHeight="1">
      <c r="A48" s="392" t="s">
        <v>289</v>
      </c>
      <c r="B48" s="393">
        <v>42144</v>
      </c>
      <c r="C48" s="393">
        <v>43865</v>
      </c>
      <c r="D48" s="394"/>
      <c r="E48" s="395">
        <v>50000000</v>
      </c>
      <c r="F48" s="396">
        <v>115250000</v>
      </c>
      <c r="G48" s="395">
        <v>50000000</v>
      </c>
      <c r="H48" s="395">
        <v>51564932.5</v>
      </c>
      <c r="I48" s="395">
        <v>0</v>
      </c>
      <c r="J48" s="395">
        <v>1299932.5</v>
      </c>
      <c r="K48" s="396">
        <v>102.04</v>
      </c>
      <c r="L48" s="396">
        <v>102.06</v>
      </c>
      <c r="M48" s="396">
        <v>103.14</v>
      </c>
      <c r="N48" s="396">
        <v>102.6</v>
      </c>
      <c r="O48" s="418">
        <v>1.8499999999999999E-2</v>
      </c>
      <c r="P48" s="398">
        <v>1.41E-2</v>
      </c>
      <c r="Q48" s="398">
        <v>1.2800000000000001E-2</v>
      </c>
      <c r="R48" s="395">
        <v>0.01</v>
      </c>
      <c r="S48" s="377"/>
      <c r="T48" s="377"/>
    </row>
    <row r="49" spans="1:20" s="227" customFormat="1" ht="12.75" customHeight="1">
      <c r="A49" s="392" t="s">
        <v>290</v>
      </c>
      <c r="B49" s="393">
        <v>42263</v>
      </c>
      <c r="C49" s="393">
        <v>43865</v>
      </c>
      <c r="D49" s="394"/>
      <c r="E49" s="395">
        <v>100000000</v>
      </c>
      <c r="F49" s="396">
        <v>197500000</v>
      </c>
      <c r="G49" s="395">
        <v>100000000</v>
      </c>
      <c r="H49" s="395">
        <v>104116825</v>
      </c>
      <c r="I49" s="395">
        <v>0</v>
      </c>
      <c r="J49" s="395">
        <v>3896825</v>
      </c>
      <c r="K49" s="396">
        <v>103.41</v>
      </c>
      <c r="L49" s="396">
        <v>103.58</v>
      </c>
      <c r="M49" s="396">
        <v>104.33</v>
      </c>
      <c r="N49" s="396">
        <v>103.9</v>
      </c>
      <c r="O49" s="418">
        <v>1.8499999999999999E-2</v>
      </c>
      <c r="P49" s="398">
        <v>1.0500000000000001E-2</v>
      </c>
      <c r="Q49" s="398">
        <v>9.4000000000000004E-3</v>
      </c>
      <c r="R49" s="395">
        <v>0.01</v>
      </c>
      <c r="S49" s="377"/>
      <c r="T49" s="377"/>
    </row>
    <row r="50" spans="1:20" s="227" customFormat="1" ht="12.75" customHeight="1">
      <c r="A50" s="392" t="s">
        <v>291</v>
      </c>
      <c r="B50" s="393">
        <v>42291</v>
      </c>
      <c r="C50" s="393">
        <v>43865</v>
      </c>
      <c r="D50" s="394"/>
      <c r="E50" s="395">
        <v>150000000</v>
      </c>
      <c r="F50" s="396">
        <v>207350000</v>
      </c>
      <c r="G50" s="395">
        <v>50000000</v>
      </c>
      <c r="H50" s="395">
        <v>52029685</v>
      </c>
      <c r="I50" s="395">
        <v>0</v>
      </c>
      <c r="J50" s="395">
        <v>1849685</v>
      </c>
      <c r="K50" s="396">
        <v>102.98</v>
      </c>
      <c r="L50" s="396">
        <v>103.41</v>
      </c>
      <c r="M50" s="396">
        <v>104.18</v>
      </c>
      <c r="N50" s="396">
        <v>103.7</v>
      </c>
      <c r="O50" s="418">
        <v>1.8499999999999999E-2</v>
      </c>
      <c r="P50" s="398">
        <v>1.14E-2</v>
      </c>
      <c r="Q50" s="398">
        <v>9.7000000000000003E-3</v>
      </c>
      <c r="R50" s="395">
        <v>0.01</v>
      </c>
      <c r="S50" s="377"/>
      <c r="T50" s="377"/>
    </row>
    <row r="51" spans="1:20" s="227" customFormat="1" ht="12.75" customHeight="1">
      <c r="A51" s="392" t="s">
        <v>292</v>
      </c>
      <c r="B51" s="393">
        <v>42319</v>
      </c>
      <c r="C51" s="393">
        <v>43865</v>
      </c>
      <c r="D51" s="394"/>
      <c r="E51" s="395">
        <v>150000000</v>
      </c>
      <c r="F51" s="396">
        <v>208700000</v>
      </c>
      <c r="G51" s="395">
        <v>50000000</v>
      </c>
      <c r="H51" s="395">
        <v>51894645</v>
      </c>
      <c r="I51" s="395">
        <v>0</v>
      </c>
      <c r="J51" s="395">
        <v>1644645</v>
      </c>
      <c r="K51" s="396">
        <v>102.91</v>
      </c>
      <c r="L51" s="396">
        <v>103.22</v>
      </c>
      <c r="M51" s="396">
        <v>103.43</v>
      </c>
      <c r="N51" s="396">
        <v>103.29</v>
      </c>
      <c r="O51" s="418">
        <v>1.8499999999999999E-2</v>
      </c>
      <c r="P51" s="398">
        <v>1.15E-2</v>
      </c>
      <c r="Q51" s="398">
        <v>1.06E-2</v>
      </c>
      <c r="R51" s="395">
        <v>0.01</v>
      </c>
      <c r="S51" s="377"/>
      <c r="T51" s="377"/>
    </row>
    <row r="52" spans="1:20" s="227" customFormat="1" ht="12.75" customHeight="1">
      <c r="A52" s="415" t="s">
        <v>295</v>
      </c>
      <c r="B52" s="399">
        <v>42354</v>
      </c>
      <c r="C52" s="393">
        <v>43865</v>
      </c>
      <c r="D52" s="400"/>
      <c r="E52" s="402">
        <v>100000000</v>
      </c>
      <c r="F52" s="401">
        <v>162250000</v>
      </c>
      <c r="G52" s="402">
        <v>100000000</v>
      </c>
      <c r="H52" s="401">
        <v>105012140</v>
      </c>
      <c r="I52" s="402">
        <v>0</v>
      </c>
      <c r="J52" s="402">
        <v>4332140</v>
      </c>
      <c r="K52" s="401">
        <v>104.03</v>
      </c>
      <c r="L52" s="401">
        <v>104.11</v>
      </c>
      <c r="M52" s="401">
        <v>105.01</v>
      </c>
      <c r="N52" s="401">
        <v>104.33</v>
      </c>
      <c r="O52" s="418">
        <v>1.8499999999999999E-2</v>
      </c>
      <c r="P52" s="403">
        <v>8.6E-3</v>
      </c>
      <c r="Q52" s="403">
        <v>7.9000000000000008E-3</v>
      </c>
      <c r="R52" s="402">
        <v>0.01</v>
      </c>
      <c r="S52" s="377"/>
      <c r="T52" s="377"/>
    </row>
    <row r="53" spans="1:20" ht="16.5" customHeight="1">
      <c r="A53" s="102" t="s">
        <v>297</v>
      </c>
      <c r="B53" s="103"/>
      <c r="C53" s="103"/>
      <c r="D53" s="104"/>
      <c r="E53" s="67">
        <f>E31+E39+E46</f>
        <v>1240000000</v>
      </c>
      <c r="F53" s="67">
        <f>F31+F39+F46</f>
        <v>2409210000</v>
      </c>
      <c r="G53" s="67">
        <f>G31+G39+G46</f>
        <v>1040000000</v>
      </c>
      <c r="H53" s="67">
        <f>SUM(H31:H52)</f>
        <v>1076869396.5</v>
      </c>
      <c r="I53" s="67">
        <f>SUM(I31:I52)</f>
        <v>242360</v>
      </c>
      <c r="J53" s="67">
        <f>SUM(J31:J52)</f>
        <v>32561756.489999998</v>
      </c>
      <c r="K53" s="68"/>
      <c r="L53" s="68"/>
      <c r="M53" s="68"/>
      <c r="N53" s="68"/>
      <c r="O53" s="69"/>
      <c r="P53" s="69"/>
      <c r="Q53" s="69"/>
      <c r="R53" s="70"/>
      <c r="S53" s="89"/>
      <c r="T53" s="89"/>
    </row>
    <row r="54" spans="1:20" ht="16.5" customHeight="1">
      <c r="A54" s="105" t="s">
        <v>298</v>
      </c>
      <c r="B54" s="106"/>
      <c r="C54" s="106"/>
      <c r="D54" s="106"/>
      <c r="E54" s="67">
        <f t="shared" ref="E54:J54" si="0">E53+E19+E29</f>
        <v>2160000000</v>
      </c>
      <c r="F54" s="67">
        <f t="shared" si="0"/>
        <v>4209260000</v>
      </c>
      <c r="G54" s="67">
        <f t="shared" si="0"/>
        <v>1836500000</v>
      </c>
      <c r="H54" s="67">
        <f t="shared" si="0"/>
        <v>1882196485.1800001</v>
      </c>
      <c r="I54" s="67">
        <f t="shared" si="0"/>
        <v>242360</v>
      </c>
      <c r="J54" s="67">
        <f t="shared" si="0"/>
        <v>40418445.159999996</v>
      </c>
      <c r="K54" s="68"/>
      <c r="L54" s="68"/>
      <c r="M54" s="68"/>
      <c r="N54" s="68"/>
      <c r="O54" s="69"/>
      <c r="P54" s="69"/>
      <c r="Q54" s="69"/>
      <c r="R54" s="70"/>
      <c r="S54" s="89"/>
      <c r="T54" s="89"/>
    </row>
    <row r="55" spans="1:20" s="227" customFormat="1" ht="18" customHeight="1">
      <c r="A55" s="352" t="s">
        <v>299</v>
      </c>
      <c r="B55" s="353"/>
      <c r="C55" s="353"/>
      <c r="D55" s="353"/>
      <c r="E55" s="264"/>
      <c r="F55" s="354"/>
      <c r="I55" s="376"/>
      <c r="J55" s="355"/>
      <c r="S55" s="377"/>
      <c r="T55" s="377"/>
    </row>
    <row r="56" spans="1:20" s="227" customFormat="1" ht="15" customHeight="1">
      <c r="A56" s="356" t="s">
        <v>300</v>
      </c>
      <c r="B56" s="353"/>
      <c r="C56" s="353"/>
      <c r="D56" s="353"/>
      <c r="E56" s="264"/>
      <c r="F56" s="354"/>
      <c r="J56" s="355"/>
      <c r="P56" s="265"/>
      <c r="S56" s="377"/>
      <c r="T56" s="377"/>
    </row>
    <row r="57" spans="1:20" s="227" customFormat="1" ht="12.75" customHeight="1">
      <c r="A57" s="356" t="s">
        <v>301</v>
      </c>
      <c r="B57" s="353"/>
      <c r="C57" s="353"/>
      <c r="D57" s="353"/>
      <c r="E57" s="264"/>
      <c r="F57" s="354"/>
      <c r="J57" s="355"/>
      <c r="P57" s="265"/>
      <c r="S57" s="377"/>
      <c r="T57" s="377"/>
    </row>
    <row r="58" spans="1:20" s="227" customFormat="1" ht="12.75" customHeight="1">
      <c r="A58" s="356"/>
      <c r="B58" s="353"/>
      <c r="C58" s="353"/>
      <c r="D58" s="353"/>
      <c r="E58" s="264"/>
      <c r="F58" s="354"/>
      <c r="J58" s="355"/>
      <c r="P58" s="265"/>
      <c r="S58" s="377"/>
      <c r="T58" s="377"/>
    </row>
    <row r="59" spans="1:20" s="227" customFormat="1" ht="12.75" customHeight="1">
      <c r="A59" s="643" t="s">
        <v>367</v>
      </c>
      <c r="B59" s="643"/>
      <c r="C59" s="643"/>
      <c r="D59" s="643"/>
      <c r="E59" s="643"/>
      <c r="F59" s="643"/>
      <c r="G59" s="643"/>
      <c r="H59" s="643"/>
      <c r="I59" s="643"/>
      <c r="J59" s="643"/>
      <c r="K59" s="643"/>
      <c r="L59" s="643"/>
      <c r="M59" s="643"/>
      <c r="N59" s="643"/>
      <c r="O59" s="643"/>
      <c r="P59" s="643"/>
      <c r="Q59" s="643"/>
      <c r="R59" s="643"/>
      <c r="S59" s="377"/>
      <c r="T59" s="377"/>
    </row>
    <row r="60" spans="1:20" s="227" customFormat="1" ht="12.75" customHeight="1">
      <c r="A60" s="482"/>
      <c r="B60" s="482"/>
      <c r="C60" s="482"/>
      <c r="D60" s="482"/>
      <c r="E60" s="482"/>
      <c r="F60" s="482"/>
      <c r="G60" s="482"/>
      <c r="H60" s="482"/>
      <c r="I60" s="482"/>
      <c r="J60" s="482"/>
      <c r="K60" s="482"/>
      <c r="L60" s="482"/>
      <c r="M60" s="482"/>
      <c r="N60" s="482"/>
      <c r="O60" s="482"/>
      <c r="P60" s="482"/>
      <c r="Q60" s="482"/>
      <c r="R60" s="482"/>
      <c r="S60" s="377"/>
      <c r="T60" s="377"/>
    </row>
    <row r="61" spans="1:20" s="112" customFormat="1" ht="12.6" customHeight="1">
      <c r="A61" s="485" t="s">
        <v>365</v>
      </c>
      <c r="B61" s="113"/>
      <c r="C61" s="114">
        <v>45743</v>
      </c>
      <c r="D61" s="115">
        <v>2738</v>
      </c>
      <c r="E61" s="116">
        <f>SUM(E62:E62)</f>
        <v>85000000</v>
      </c>
      <c r="F61" s="116">
        <f>SUM(F62:F62)</f>
        <v>286400000</v>
      </c>
      <c r="G61" s="116">
        <f>SUM(G62:G62)</f>
        <v>85000000</v>
      </c>
      <c r="H61" s="117"/>
      <c r="I61" s="116"/>
      <c r="J61" s="118"/>
      <c r="K61" s="119"/>
      <c r="L61" s="120"/>
      <c r="M61" s="119"/>
      <c r="N61" s="120"/>
      <c r="O61" s="121">
        <v>8.0000000000000002E-3</v>
      </c>
      <c r="P61" s="122"/>
      <c r="Q61" s="123"/>
      <c r="R61" s="116"/>
    </row>
    <row r="62" spans="1:20" s="112" customFormat="1" ht="13.5" customHeight="1">
      <c r="A62" s="52" t="s">
        <v>288</v>
      </c>
      <c r="B62" s="486">
        <v>43005</v>
      </c>
      <c r="C62" s="487">
        <v>45743</v>
      </c>
      <c r="D62" s="488"/>
      <c r="E62" s="489">
        <v>85000000</v>
      </c>
      <c r="F62" s="490">
        <v>286400000</v>
      </c>
      <c r="G62" s="489">
        <v>85000000</v>
      </c>
      <c r="H62" s="491">
        <v>85669700.010000005</v>
      </c>
      <c r="I62" s="489">
        <v>0</v>
      </c>
      <c r="J62" s="492">
        <v>669700.01</v>
      </c>
      <c r="K62" s="493">
        <v>99.48</v>
      </c>
      <c r="L62" s="492">
        <v>100.36</v>
      </c>
      <c r="M62" s="493">
        <v>101.68</v>
      </c>
      <c r="N62" s="492">
        <v>100.79</v>
      </c>
      <c r="O62" s="494">
        <v>8.0000000000000002E-3</v>
      </c>
      <c r="P62" s="495">
        <v>8.6999999999999994E-3</v>
      </c>
      <c r="Q62" s="496">
        <v>6.8999999999999999E-3</v>
      </c>
      <c r="R62" s="489">
        <v>0</v>
      </c>
    </row>
    <row r="63" spans="1:20" ht="12.75" customHeight="1">
      <c r="A63" s="171" t="s">
        <v>366</v>
      </c>
      <c r="B63" s="103"/>
      <c r="C63" s="103"/>
      <c r="D63" s="104"/>
      <c r="E63" s="67">
        <f>+E61</f>
        <v>85000000</v>
      </c>
      <c r="F63" s="67">
        <f>+F61</f>
        <v>286400000</v>
      </c>
      <c r="G63" s="67">
        <f>+G61</f>
        <v>85000000</v>
      </c>
      <c r="H63" s="67">
        <f>+H62</f>
        <v>85669700.010000005</v>
      </c>
      <c r="I63" s="67">
        <f>+I62</f>
        <v>0</v>
      </c>
      <c r="J63" s="67">
        <f>+J62</f>
        <v>669700.01</v>
      </c>
      <c r="K63" s="68"/>
      <c r="L63" s="68"/>
      <c r="M63" s="68"/>
      <c r="N63" s="68"/>
      <c r="O63" s="69"/>
      <c r="P63" s="69"/>
      <c r="Q63" s="69"/>
      <c r="R63" s="70"/>
      <c r="S63" s="89"/>
      <c r="T63" s="89"/>
    </row>
    <row r="64" spans="1:20" s="227" customFormat="1" ht="14.25" customHeight="1">
      <c r="A64" s="378"/>
      <c r="B64" s="379"/>
      <c r="C64" s="379"/>
      <c r="D64" s="379"/>
      <c r="E64" s="380"/>
      <c r="F64" s="380"/>
      <c r="G64" s="380"/>
      <c r="H64" s="380"/>
      <c r="I64" s="380"/>
      <c r="J64" s="380"/>
      <c r="K64" s="381"/>
      <c r="L64" s="381"/>
      <c r="M64" s="381"/>
      <c r="N64" s="381"/>
      <c r="O64" s="382"/>
      <c r="P64" s="379"/>
      <c r="Q64" s="379"/>
      <c r="R64" s="383"/>
    </row>
    <row r="65" spans="1:18" s="112" customFormat="1" ht="12.6" customHeight="1">
      <c r="A65" s="468" t="s">
        <v>127</v>
      </c>
      <c r="B65" s="113"/>
      <c r="C65" s="114">
        <v>43116</v>
      </c>
      <c r="D65" s="115">
        <v>3653</v>
      </c>
      <c r="E65" s="116">
        <f>SUM(E66:E73)+E74</f>
        <v>330000000</v>
      </c>
      <c r="F65" s="116">
        <f>SUM(F66:F73)+F74</f>
        <v>850935000</v>
      </c>
      <c r="G65" s="116">
        <f>SUM(G66:G73)+G74</f>
        <v>290700000</v>
      </c>
      <c r="H65" s="117"/>
      <c r="I65" s="116"/>
      <c r="J65" s="118"/>
      <c r="K65" s="119"/>
      <c r="L65" s="120"/>
      <c r="M65" s="119"/>
      <c r="N65" s="120"/>
      <c r="O65" s="121">
        <v>4.4999999999999998E-2</v>
      </c>
      <c r="P65" s="122"/>
      <c r="Q65" s="123"/>
      <c r="R65" s="116"/>
    </row>
    <row r="66" spans="1:18" s="431" customFormat="1" ht="13.5" customHeight="1">
      <c r="A66" s="392" t="s">
        <v>288</v>
      </c>
      <c r="B66" s="420">
        <v>39463</v>
      </c>
      <c r="C66" s="421">
        <v>43116</v>
      </c>
      <c r="D66" s="422"/>
      <c r="E66" s="423">
        <v>30000000</v>
      </c>
      <c r="F66" s="424">
        <v>70000000</v>
      </c>
      <c r="G66" s="423">
        <v>30000000</v>
      </c>
      <c r="H66" s="425">
        <v>28587510</v>
      </c>
      <c r="I66" s="423">
        <v>1412490</v>
      </c>
      <c r="J66" s="426">
        <v>0</v>
      </c>
      <c r="K66" s="427">
        <v>93.21</v>
      </c>
      <c r="L66" s="426">
        <v>93.85</v>
      </c>
      <c r="M66" s="427">
        <v>98.01</v>
      </c>
      <c r="N66" s="426">
        <v>95.29</v>
      </c>
      <c r="O66" s="428">
        <v>4.4999999999999998E-2</v>
      </c>
      <c r="P66" s="429">
        <v>5.4600000000000003E-2</v>
      </c>
      <c r="Q66" s="430">
        <v>5.1700000000000003E-2</v>
      </c>
      <c r="R66" s="423">
        <v>4.68</v>
      </c>
    </row>
    <row r="67" spans="1:18" s="431" customFormat="1" ht="13.5" customHeight="1">
      <c r="A67" s="392" t="s">
        <v>289</v>
      </c>
      <c r="B67" s="420">
        <v>39519</v>
      </c>
      <c r="C67" s="421">
        <v>43116</v>
      </c>
      <c r="D67" s="422"/>
      <c r="E67" s="423">
        <v>35000000</v>
      </c>
      <c r="F67" s="424">
        <v>97135000</v>
      </c>
      <c r="G67" s="423">
        <v>35000000</v>
      </c>
      <c r="H67" s="425">
        <v>34614933.5</v>
      </c>
      <c r="I67" s="423">
        <v>626566.5</v>
      </c>
      <c r="J67" s="426">
        <v>0</v>
      </c>
      <c r="K67" s="427">
        <v>96.11</v>
      </c>
      <c r="L67" s="426">
        <v>97</v>
      </c>
      <c r="M67" s="427">
        <v>100.2</v>
      </c>
      <c r="N67" s="426">
        <v>98.21</v>
      </c>
      <c r="O67" s="428">
        <v>4.4999999999999998E-2</v>
      </c>
      <c r="P67" s="429">
        <v>5.0700000000000002E-2</v>
      </c>
      <c r="Q67" s="430">
        <v>4.7800000000000002E-2</v>
      </c>
      <c r="R67" s="423">
        <v>4.83</v>
      </c>
    </row>
    <row r="68" spans="1:18" s="431" customFormat="1" ht="13.5" customHeight="1">
      <c r="A68" s="392" t="s">
        <v>290</v>
      </c>
      <c r="B68" s="420">
        <v>39589</v>
      </c>
      <c r="C68" s="421">
        <v>43116</v>
      </c>
      <c r="D68" s="422"/>
      <c r="E68" s="423">
        <v>40000000</v>
      </c>
      <c r="F68" s="424">
        <v>88775000</v>
      </c>
      <c r="G68" s="423">
        <v>40000000</v>
      </c>
      <c r="H68" s="425">
        <v>38764150</v>
      </c>
      <c r="I68" s="423">
        <v>1855850</v>
      </c>
      <c r="J68" s="426">
        <v>0</v>
      </c>
      <c r="K68" s="427">
        <v>92.64</v>
      </c>
      <c r="L68" s="426">
        <v>94.35</v>
      </c>
      <c r="M68" s="427">
        <v>96.65</v>
      </c>
      <c r="N68" s="426">
        <v>95.36</v>
      </c>
      <c r="O68" s="428">
        <v>4.4999999999999998E-2</v>
      </c>
      <c r="P68" s="429">
        <v>5.57E-2</v>
      </c>
      <c r="Q68" s="430">
        <v>5.1799999999999999E-2</v>
      </c>
      <c r="R68" s="423">
        <v>4.93</v>
      </c>
    </row>
    <row r="69" spans="1:18" s="431" customFormat="1" ht="13.5" customHeight="1">
      <c r="A69" s="392" t="s">
        <v>291</v>
      </c>
      <c r="B69" s="420">
        <v>39722</v>
      </c>
      <c r="C69" s="421">
        <v>43116</v>
      </c>
      <c r="D69" s="422"/>
      <c r="E69" s="423">
        <v>30000000</v>
      </c>
      <c r="F69" s="424">
        <v>96600000</v>
      </c>
      <c r="G69" s="423">
        <v>30000000</v>
      </c>
      <c r="H69" s="425">
        <v>27045295</v>
      </c>
      <c r="I69" s="423">
        <v>3239705</v>
      </c>
      <c r="J69" s="426">
        <v>0</v>
      </c>
      <c r="K69" s="427">
        <v>83.09</v>
      </c>
      <c r="L69" s="426">
        <v>88.11</v>
      </c>
      <c r="M69" s="427">
        <v>91.51</v>
      </c>
      <c r="N69" s="426">
        <v>89.2</v>
      </c>
      <c r="O69" s="428">
        <v>4.4999999999999998E-2</v>
      </c>
      <c r="P69" s="429">
        <v>7.1300000000000002E-2</v>
      </c>
      <c r="Q69" s="430">
        <v>6.1199999999999997E-2</v>
      </c>
      <c r="R69" s="423">
        <v>5.38</v>
      </c>
    </row>
    <row r="70" spans="1:18" s="431" customFormat="1" ht="13.5" customHeight="1">
      <c r="A70" s="392" t="s">
        <v>292</v>
      </c>
      <c r="B70" s="420">
        <v>39764</v>
      </c>
      <c r="C70" s="421">
        <v>43116</v>
      </c>
      <c r="D70" s="422"/>
      <c r="E70" s="423">
        <v>35000000</v>
      </c>
      <c r="F70" s="424">
        <v>85575000</v>
      </c>
      <c r="G70" s="423">
        <v>3500000</v>
      </c>
      <c r="H70" s="425">
        <v>2951915</v>
      </c>
      <c r="I70" s="423">
        <v>599185</v>
      </c>
      <c r="J70" s="426">
        <v>0</v>
      </c>
      <c r="K70" s="427">
        <v>72.94</v>
      </c>
      <c r="L70" s="426">
        <v>81.510000000000005</v>
      </c>
      <c r="M70" s="427">
        <v>83.57</v>
      </c>
      <c r="N70" s="426">
        <v>82.88</v>
      </c>
      <c r="O70" s="428">
        <v>4.4999999999999998E-2</v>
      </c>
      <c r="P70" s="429">
        <v>9.0700000000000003E-2</v>
      </c>
      <c r="Q70" s="430">
        <v>7.1900000000000006E-2</v>
      </c>
      <c r="R70" s="423">
        <v>5.72</v>
      </c>
    </row>
    <row r="71" spans="1:18" s="431" customFormat="1" ht="13.5" customHeight="1">
      <c r="A71" s="392" t="s">
        <v>295</v>
      </c>
      <c r="B71" s="420">
        <v>39792</v>
      </c>
      <c r="C71" s="421">
        <v>43116</v>
      </c>
      <c r="D71" s="422"/>
      <c r="E71" s="423">
        <v>30000000</v>
      </c>
      <c r="F71" s="424">
        <v>68200000</v>
      </c>
      <c r="G71" s="423">
        <v>30000000</v>
      </c>
      <c r="H71" s="425">
        <v>25145330</v>
      </c>
      <c r="I71" s="423">
        <v>5397670</v>
      </c>
      <c r="J71" s="426">
        <v>0</v>
      </c>
      <c r="K71" s="427">
        <v>77.33</v>
      </c>
      <c r="L71" s="426">
        <v>81.41</v>
      </c>
      <c r="M71" s="427">
        <v>83.49</v>
      </c>
      <c r="N71" s="426">
        <v>82.01</v>
      </c>
      <c r="O71" s="428">
        <v>4.4999999999999998E-2</v>
      </c>
      <c r="P71" s="429">
        <v>8.2199999999999995E-2</v>
      </c>
      <c r="Q71" s="430">
        <v>7.3599999999999999E-2</v>
      </c>
      <c r="R71" s="423">
        <v>5.77</v>
      </c>
    </row>
    <row r="72" spans="1:18" s="431" customFormat="1" ht="13.5" customHeight="1">
      <c r="A72" s="392" t="s">
        <v>296</v>
      </c>
      <c r="B72" s="420">
        <v>41003</v>
      </c>
      <c r="C72" s="421">
        <v>43116</v>
      </c>
      <c r="D72" s="422"/>
      <c r="E72" s="423">
        <v>50000000</v>
      </c>
      <c r="F72" s="424">
        <v>47700000</v>
      </c>
      <c r="G72" s="423">
        <v>42200000</v>
      </c>
      <c r="H72" s="425">
        <v>43515540</v>
      </c>
      <c r="I72" s="423">
        <v>0</v>
      </c>
      <c r="J72" s="426">
        <v>906200</v>
      </c>
      <c r="K72" s="427">
        <v>101.96</v>
      </c>
      <c r="L72" s="426">
        <v>101.23</v>
      </c>
      <c r="M72" s="427">
        <v>103.32</v>
      </c>
      <c r="N72" s="426">
        <v>102.15</v>
      </c>
      <c r="O72" s="428">
        <v>4.4999999999999998E-2</v>
      </c>
      <c r="P72" s="429">
        <v>4.1599999999999998E-2</v>
      </c>
      <c r="Q72" s="430">
        <v>4.1200000000000001E-2</v>
      </c>
      <c r="R72" s="423">
        <v>0.15</v>
      </c>
    </row>
    <row r="73" spans="1:18" s="431" customFormat="1" ht="13.5" customHeight="1">
      <c r="A73" s="432" t="s">
        <v>302</v>
      </c>
      <c r="B73" s="420">
        <v>41115</v>
      </c>
      <c r="C73" s="421">
        <v>43116</v>
      </c>
      <c r="D73" s="422"/>
      <c r="E73" s="423">
        <v>35000000</v>
      </c>
      <c r="F73" s="424">
        <v>172000000</v>
      </c>
      <c r="G73" s="423">
        <v>35000000</v>
      </c>
      <c r="H73" s="425">
        <v>36840424.990000002</v>
      </c>
      <c r="I73" s="423">
        <v>0</v>
      </c>
      <c r="J73" s="426">
        <v>1801925.01</v>
      </c>
      <c r="K73" s="427">
        <v>104.15</v>
      </c>
      <c r="L73" s="426">
        <v>104.86</v>
      </c>
      <c r="M73" s="427">
        <v>105.45</v>
      </c>
      <c r="N73" s="426">
        <v>105.15</v>
      </c>
      <c r="O73" s="428">
        <v>4.4999999999999998E-2</v>
      </c>
      <c r="P73" s="429">
        <v>3.6900000000000002E-2</v>
      </c>
      <c r="Q73" s="430">
        <v>3.49E-2</v>
      </c>
      <c r="R73" s="423">
        <v>0.16</v>
      </c>
    </row>
    <row r="74" spans="1:18" s="431" customFormat="1" ht="13.5" customHeight="1">
      <c r="A74" s="432" t="s">
        <v>303</v>
      </c>
      <c r="B74" s="420">
        <v>41206</v>
      </c>
      <c r="C74" s="421">
        <v>43116</v>
      </c>
      <c r="D74" s="422"/>
      <c r="E74" s="423">
        <v>45000000</v>
      </c>
      <c r="F74" s="424">
        <v>124950000</v>
      </c>
      <c r="G74" s="423">
        <v>45000000</v>
      </c>
      <c r="H74" s="425">
        <v>51092075</v>
      </c>
      <c r="I74" s="423">
        <v>0</v>
      </c>
      <c r="J74" s="426">
        <v>5538574.9900000002</v>
      </c>
      <c r="K74" s="427">
        <v>111.8</v>
      </c>
      <c r="L74" s="426">
        <v>112.19</v>
      </c>
      <c r="M74" s="427">
        <v>112.67</v>
      </c>
      <c r="N74" s="426">
        <v>112.31</v>
      </c>
      <c r="O74" s="428">
        <v>4.4999999999999998E-2</v>
      </c>
      <c r="P74" s="429">
        <v>2.12E-2</v>
      </c>
      <c r="Q74" s="430">
        <v>2.0199999999999999E-2</v>
      </c>
      <c r="R74" s="423">
        <v>0.03</v>
      </c>
    </row>
    <row r="75" spans="1:18" ht="12.6" customHeight="1">
      <c r="A75" s="464" t="s">
        <v>128</v>
      </c>
      <c r="B75" s="43"/>
      <c r="C75" s="43">
        <v>43493</v>
      </c>
      <c r="D75" s="125">
        <v>3652</v>
      </c>
      <c r="E75" s="45">
        <f>+E76+E77+E78+E79+E80+E81</f>
        <v>195000000</v>
      </c>
      <c r="F75" s="45">
        <f>+F76+F77+F78+F79+F80+F81</f>
        <v>374975000</v>
      </c>
      <c r="G75" s="45">
        <f>+G76+G77+G78+G79+G80+G81</f>
        <v>157500000</v>
      </c>
      <c r="H75" s="45"/>
      <c r="I75" s="45"/>
      <c r="J75" s="45"/>
      <c r="K75" s="48"/>
      <c r="L75" s="48"/>
      <c r="M75" s="48"/>
      <c r="N75" s="48"/>
      <c r="O75" s="126">
        <v>4.9500000000000002E-2</v>
      </c>
      <c r="P75" s="50"/>
      <c r="Q75" s="50"/>
      <c r="R75" s="45"/>
    </row>
    <row r="76" spans="1:18" s="227" customFormat="1" ht="13.5" customHeight="1">
      <c r="A76" s="392" t="s">
        <v>288</v>
      </c>
      <c r="B76" s="393">
        <v>39841</v>
      </c>
      <c r="C76" s="393">
        <v>43493</v>
      </c>
      <c r="D76" s="394"/>
      <c r="E76" s="395">
        <v>30000000</v>
      </c>
      <c r="F76" s="433">
        <v>71800000</v>
      </c>
      <c r="G76" s="395">
        <v>30000000</v>
      </c>
      <c r="H76" s="395">
        <v>25458095</v>
      </c>
      <c r="I76" s="395">
        <v>4541905</v>
      </c>
      <c r="J76" s="396">
        <v>0</v>
      </c>
      <c r="K76" s="396">
        <v>83.31</v>
      </c>
      <c r="L76" s="396">
        <v>83.92</v>
      </c>
      <c r="M76" s="396">
        <v>86.87</v>
      </c>
      <c r="N76" s="396">
        <v>84.86</v>
      </c>
      <c r="O76" s="418">
        <v>4.9500000000000002E-2</v>
      </c>
      <c r="P76" s="398">
        <v>7.4700000000000003E-2</v>
      </c>
      <c r="Q76" s="398">
        <v>7.2099999999999997E-2</v>
      </c>
      <c r="R76" s="395">
        <v>5.17</v>
      </c>
    </row>
    <row r="77" spans="1:18" s="227" customFormat="1" ht="13.5" customHeight="1">
      <c r="A77" s="392" t="s">
        <v>289</v>
      </c>
      <c r="B77" s="393">
        <v>39911</v>
      </c>
      <c r="C77" s="393">
        <v>43493</v>
      </c>
      <c r="D77" s="394"/>
      <c r="E77" s="395">
        <v>35000000</v>
      </c>
      <c r="F77" s="433">
        <v>59050000</v>
      </c>
      <c r="G77" s="395">
        <v>35000000</v>
      </c>
      <c r="H77" s="395">
        <v>30330160</v>
      </c>
      <c r="I77" s="395">
        <v>5002340</v>
      </c>
      <c r="J77" s="396">
        <v>0</v>
      </c>
      <c r="K77" s="396">
        <v>83.47</v>
      </c>
      <c r="L77" s="396">
        <v>83.6</v>
      </c>
      <c r="M77" s="396">
        <v>88.17</v>
      </c>
      <c r="N77" s="396">
        <v>85.71</v>
      </c>
      <c r="O77" s="418">
        <v>4.9500000000000002E-2</v>
      </c>
      <c r="P77" s="398">
        <v>7.4800000000000005E-2</v>
      </c>
      <c r="Q77" s="398">
        <v>7.1099999999999997E-2</v>
      </c>
      <c r="R77" s="395">
        <v>3.53</v>
      </c>
    </row>
    <row r="78" spans="1:18" s="227" customFormat="1" ht="13.5" customHeight="1">
      <c r="A78" s="392" t="s">
        <v>290</v>
      </c>
      <c r="B78" s="393">
        <v>39960</v>
      </c>
      <c r="C78" s="393">
        <v>43493</v>
      </c>
      <c r="D78" s="394"/>
      <c r="E78" s="395">
        <v>35000000</v>
      </c>
      <c r="F78" s="433">
        <v>35475000</v>
      </c>
      <c r="G78" s="395">
        <v>24975000</v>
      </c>
      <c r="H78" s="395">
        <v>21303060</v>
      </c>
      <c r="I78" s="395">
        <v>4074037.5</v>
      </c>
      <c r="J78" s="396">
        <v>0</v>
      </c>
      <c r="K78" s="396">
        <v>82.35</v>
      </c>
      <c r="L78" s="396">
        <v>80.66</v>
      </c>
      <c r="M78" s="396">
        <v>86.51</v>
      </c>
      <c r="N78" s="396">
        <v>83.69</v>
      </c>
      <c r="O78" s="418">
        <v>4.9500000000000002E-2</v>
      </c>
      <c r="P78" s="398">
        <v>7.6999999999999999E-2</v>
      </c>
      <c r="Q78" s="398">
        <v>7.4700000000000003E-2</v>
      </c>
      <c r="R78" s="395">
        <v>2.27</v>
      </c>
    </row>
    <row r="79" spans="1:18" s="227" customFormat="1" ht="13.5" customHeight="1">
      <c r="A79" s="392" t="s">
        <v>291</v>
      </c>
      <c r="B79" s="405">
        <v>40023</v>
      </c>
      <c r="C79" s="393">
        <v>43493</v>
      </c>
      <c r="D79" s="434"/>
      <c r="E79" s="395">
        <v>35000000</v>
      </c>
      <c r="F79" s="435">
        <v>24250000</v>
      </c>
      <c r="G79" s="395">
        <v>7525000</v>
      </c>
      <c r="H79" s="375">
        <v>6086170</v>
      </c>
      <c r="I79" s="395">
        <v>1439582.5</v>
      </c>
      <c r="J79" s="372">
        <v>0</v>
      </c>
      <c r="K79" s="396">
        <v>77.760000000000005</v>
      </c>
      <c r="L79" s="372">
        <v>80.33</v>
      </c>
      <c r="M79" s="396">
        <v>81.42</v>
      </c>
      <c r="N79" s="372">
        <v>80.87</v>
      </c>
      <c r="O79" s="418">
        <v>4.9500000000000002E-2</v>
      </c>
      <c r="P79" s="411">
        <v>8.5699999999999998E-2</v>
      </c>
      <c r="Q79" s="398">
        <v>7.9899999999999999E-2</v>
      </c>
      <c r="R79" s="395">
        <v>2.2400000000000002</v>
      </c>
    </row>
    <row r="80" spans="1:18" s="227" customFormat="1" ht="13.5" customHeight="1">
      <c r="A80" s="392" t="s">
        <v>292</v>
      </c>
      <c r="B80" s="405">
        <v>40086</v>
      </c>
      <c r="C80" s="393">
        <v>43493</v>
      </c>
      <c r="D80" s="434"/>
      <c r="E80" s="395">
        <v>30000000</v>
      </c>
      <c r="F80" s="435">
        <v>98550000</v>
      </c>
      <c r="G80" s="395">
        <v>30000000</v>
      </c>
      <c r="H80" s="375">
        <v>25830589.989999998</v>
      </c>
      <c r="I80" s="395">
        <v>4430410.01</v>
      </c>
      <c r="J80" s="372">
        <v>0</v>
      </c>
      <c r="K80" s="396">
        <v>84.13</v>
      </c>
      <c r="L80" s="372">
        <v>84.78</v>
      </c>
      <c r="M80" s="396">
        <v>85.81</v>
      </c>
      <c r="N80" s="372">
        <v>85.23</v>
      </c>
      <c r="O80" s="418">
        <v>4.9500000000000002E-2</v>
      </c>
      <c r="P80" s="411">
        <v>7.46E-2</v>
      </c>
      <c r="Q80" s="398">
        <v>7.2700000000000001E-2</v>
      </c>
      <c r="R80" s="395">
        <v>1.57</v>
      </c>
    </row>
    <row r="81" spans="1:20" s="227" customFormat="1" ht="13.5" customHeight="1">
      <c r="A81" s="436" t="s">
        <v>295</v>
      </c>
      <c r="B81" s="405">
        <v>40088</v>
      </c>
      <c r="C81" s="393">
        <v>43493</v>
      </c>
      <c r="D81" s="434"/>
      <c r="E81" s="395">
        <v>30000000</v>
      </c>
      <c r="F81" s="435">
        <v>85850000</v>
      </c>
      <c r="G81" s="395">
        <v>30000000</v>
      </c>
      <c r="H81" s="375">
        <v>25884690.010000002</v>
      </c>
      <c r="I81" s="395">
        <v>4385310</v>
      </c>
      <c r="J81" s="372">
        <v>0</v>
      </c>
      <c r="K81" s="396">
        <v>84.63</v>
      </c>
      <c r="L81" s="372">
        <v>85.21</v>
      </c>
      <c r="M81" s="396">
        <v>85.64</v>
      </c>
      <c r="N81" s="372">
        <v>85.38</v>
      </c>
      <c r="O81" s="418">
        <v>4.9500000000000002E-2</v>
      </c>
      <c r="P81" s="411">
        <v>7.3800000000000004E-2</v>
      </c>
      <c r="Q81" s="398">
        <v>7.2499999999999995E-2</v>
      </c>
      <c r="R81" s="395">
        <v>1.46</v>
      </c>
    </row>
    <row r="82" spans="1:20" ht="12.6" customHeight="1">
      <c r="A82" s="467" t="s">
        <v>129</v>
      </c>
      <c r="B82" s="43"/>
      <c r="C82" s="43">
        <v>45769</v>
      </c>
      <c r="D82" s="125">
        <v>3653</v>
      </c>
      <c r="E82" s="45">
        <f>E84+E83+E85+E86+E87</f>
        <v>300000000</v>
      </c>
      <c r="F82" s="45">
        <f>F84+F83+F85+F86+F87</f>
        <v>583316452</v>
      </c>
      <c r="G82" s="45">
        <f>G84+G83+G85+G86+G87</f>
        <v>235000000</v>
      </c>
      <c r="H82" s="45"/>
      <c r="I82" s="45"/>
      <c r="J82" s="45"/>
      <c r="K82" s="48"/>
      <c r="L82" s="48"/>
      <c r="M82" s="48"/>
      <c r="N82" s="48"/>
      <c r="O82" s="126">
        <v>2.3E-2</v>
      </c>
      <c r="P82" s="50"/>
      <c r="Q82" s="50"/>
      <c r="R82" s="45"/>
    </row>
    <row r="83" spans="1:20" s="227" customFormat="1" ht="13.5" customHeight="1">
      <c r="A83" s="392" t="s">
        <v>288</v>
      </c>
      <c r="B83" s="393">
        <v>42116</v>
      </c>
      <c r="C83" s="393">
        <v>45769</v>
      </c>
      <c r="D83" s="394"/>
      <c r="E83" s="395">
        <v>50000000</v>
      </c>
      <c r="F83" s="433">
        <v>122100000</v>
      </c>
      <c r="G83" s="395">
        <v>50000000</v>
      </c>
      <c r="H83" s="395">
        <v>51211735</v>
      </c>
      <c r="I83" s="395">
        <v>0</v>
      </c>
      <c r="J83" s="396">
        <v>1211735</v>
      </c>
      <c r="K83" s="396">
        <v>100.73</v>
      </c>
      <c r="L83" s="396">
        <v>100.45</v>
      </c>
      <c r="M83" s="396">
        <v>107.65</v>
      </c>
      <c r="N83" s="396">
        <v>102.42</v>
      </c>
      <c r="O83" s="418">
        <v>2.3E-2</v>
      </c>
      <c r="P83" s="398">
        <v>2.23E-2</v>
      </c>
      <c r="Q83" s="398">
        <v>2.0400000000000001E-2</v>
      </c>
      <c r="R83" s="395">
        <v>0.01</v>
      </c>
    </row>
    <row r="84" spans="1:20" s="227" customFormat="1" ht="13.5" customHeight="1">
      <c r="A84" s="392" t="s">
        <v>304</v>
      </c>
      <c r="B84" s="393">
        <v>42277</v>
      </c>
      <c r="C84" s="393">
        <v>45769</v>
      </c>
      <c r="D84" s="394"/>
      <c r="E84" s="395">
        <v>50000000</v>
      </c>
      <c r="F84" s="433">
        <v>122858226</v>
      </c>
      <c r="G84" s="395">
        <v>0</v>
      </c>
      <c r="H84" s="262" t="s">
        <v>116</v>
      </c>
      <c r="I84" s="262" t="s">
        <v>116</v>
      </c>
      <c r="J84" s="262" t="s">
        <v>116</v>
      </c>
      <c r="K84" s="396">
        <v>96.47</v>
      </c>
      <c r="L84" s="262" t="s">
        <v>116</v>
      </c>
      <c r="M84" s="262" t="s">
        <v>116</v>
      </c>
      <c r="N84" s="262" t="s">
        <v>116</v>
      </c>
      <c r="O84" s="418">
        <v>2.3E-2</v>
      </c>
      <c r="P84" s="398">
        <v>2.7400000000000001E-2</v>
      </c>
      <c r="Q84" s="262" t="s">
        <v>116</v>
      </c>
      <c r="R84" s="395">
        <v>0.01</v>
      </c>
    </row>
    <row r="85" spans="1:20" s="227" customFormat="1" ht="12" customHeight="1">
      <c r="A85" s="392" t="s">
        <v>290</v>
      </c>
      <c r="B85" s="393">
        <v>42298</v>
      </c>
      <c r="C85" s="393">
        <v>45769</v>
      </c>
      <c r="D85" s="394"/>
      <c r="E85" s="395">
        <v>65000000</v>
      </c>
      <c r="F85" s="433">
        <v>123108226</v>
      </c>
      <c r="G85" s="395">
        <v>50000000</v>
      </c>
      <c r="H85" s="396">
        <v>49850613.170000002</v>
      </c>
      <c r="I85" s="396">
        <v>719386.84</v>
      </c>
      <c r="J85" s="396">
        <v>0</v>
      </c>
      <c r="K85" s="396">
        <v>97.07</v>
      </c>
      <c r="L85" s="396">
        <v>97.82</v>
      </c>
      <c r="M85" s="396">
        <v>99.28</v>
      </c>
      <c r="N85" s="396">
        <v>98.56</v>
      </c>
      <c r="O85" s="418">
        <v>2.3E-2</v>
      </c>
      <c r="P85" s="398">
        <v>2.6700000000000002E-2</v>
      </c>
      <c r="Q85" s="398">
        <v>2.4799999999999999E-2</v>
      </c>
      <c r="R85" s="395">
        <v>0.01</v>
      </c>
    </row>
    <row r="86" spans="1:20" s="227" customFormat="1" ht="12" customHeight="1">
      <c r="A86" s="392" t="s">
        <v>291</v>
      </c>
      <c r="B86" s="393">
        <v>42326</v>
      </c>
      <c r="C86" s="393">
        <v>45769</v>
      </c>
      <c r="D86" s="394"/>
      <c r="E86" s="395">
        <v>70000000</v>
      </c>
      <c r="F86" s="433">
        <v>109600000</v>
      </c>
      <c r="G86" s="395">
        <v>70000000</v>
      </c>
      <c r="H86" s="396">
        <v>68692500</v>
      </c>
      <c r="I86" s="396">
        <v>1426500</v>
      </c>
      <c r="J86" s="396">
        <v>0</v>
      </c>
      <c r="K86" s="396">
        <v>97.54</v>
      </c>
      <c r="L86" s="396">
        <v>97.51</v>
      </c>
      <c r="M86" s="396">
        <v>98.49</v>
      </c>
      <c r="N86" s="396">
        <v>97.96</v>
      </c>
      <c r="O86" s="418">
        <v>2.3E-2</v>
      </c>
      <c r="P86" s="398">
        <v>2.6100000000000002E-2</v>
      </c>
      <c r="Q86" s="398">
        <v>2.5600000000000001E-2</v>
      </c>
      <c r="R86" s="395">
        <v>0.01</v>
      </c>
    </row>
    <row r="87" spans="1:20" s="227" customFormat="1" ht="12" customHeight="1">
      <c r="A87" s="392" t="s">
        <v>292</v>
      </c>
      <c r="B87" s="399">
        <v>42347</v>
      </c>
      <c r="C87" s="393">
        <v>45769</v>
      </c>
      <c r="D87" s="400"/>
      <c r="E87" s="402">
        <v>65000000</v>
      </c>
      <c r="F87" s="437">
        <v>105650000</v>
      </c>
      <c r="G87" s="402">
        <v>65000000</v>
      </c>
      <c r="H87" s="401">
        <v>65063370</v>
      </c>
      <c r="I87" s="401">
        <v>162050</v>
      </c>
      <c r="J87" s="401">
        <v>30420</v>
      </c>
      <c r="K87" s="401">
        <v>99</v>
      </c>
      <c r="L87" s="401">
        <v>98.76</v>
      </c>
      <c r="M87" s="401">
        <v>100.19</v>
      </c>
      <c r="N87" s="401">
        <v>99.8</v>
      </c>
      <c r="O87" s="418">
        <v>2.3E-2</v>
      </c>
      <c r="P87" s="403">
        <v>2.4299999999999999E-2</v>
      </c>
      <c r="Q87" s="403">
        <v>2.3400000000000001E-2</v>
      </c>
      <c r="R87" s="402">
        <v>0.01</v>
      </c>
    </row>
    <row r="88" spans="1:20" ht="13.7" customHeight="1">
      <c r="A88" s="102" t="s">
        <v>305</v>
      </c>
      <c r="B88" s="103"/>
      <c r="C88" s="103"/>
      <c r="D88" s="104"/>
      <c r="E88" s="67">
        <f>E65+E75+E82</f>
        <v>825000000</v>
      </c>
      <c r="F88" s="67">
        <f>F65+F75+F82</f>
        <v>1809226452</v>
      </c>
      <c r="G88" s="67">
        <f>G65+G75+G82</f>
        <v>683200000</v>
      </c>
      <c r="H88" s="67">
        <f>SUM(H65:H87)</f>
        <v>658268156.66000009</v>
      </c>
      <c r="I88" s="67">
        <f>SUM(I65:I87)</f>
        <v>39312988.350000001</v>
      </c>
      <c r="J88" s="67">
        <f>SUM(J65:J87)</f>
        <v>9488855</v>
      </c>
      <c r="K88" s="132"/>
      <c r="L88" s="133"/>
      <c r="M88" s="133"/>
      <c r="N88" s="68"/>
      <c r="O88" s="103"/>
      <c r="P88" s="69"/>
      <c r="Q88" s="103"/>
      <c r="R88" s="70"/>
    </row>
    <row r="89" spans="1:20" s="227" customFormat="1" ht="18" customHeight="1">
      <c r="A89" s="352" t="s">
        <v>306</v>
      </c>
      <c r="B89" s="261"/>
      <c r="C89" s="261"/>
      <c r="D89" s="261"/>
      <c r="E89" s="372"/>
      <c r="F89" s="372"/>
      <c r="G89" s="372"/>
      <c r="H89" s="372"/>
      <c r="I89" s="372"/>
      <c r="J89" s="372"/>
      <c r="K89" s="373"/>
      <c r="L89" s="373"/>
      <c r="M89" s="373"/>
      <c r="N89" s="373"/>
      <c r="O89" s="374"/>
      <c r="P89" s="261"/>
      <c r="Q89" s="261"/>
      <c r="R89" s="375"/>
    </row>
    <row r="90" spans="1:20" s="265" customFormat="1" ht="12.75" customHeight="1">
      <c r="A90" s="356" t="s">
        <v>307</v>
      </c>
      <c r="B90" s="353"/>
      <c r="C90" s="353"/>
      <c r="D90" s="353"/>
      <c r="E90" s="264"/>
      <c r="F90" s="354"/>
      <c r="G90" s="227"/>
      <c r="H90" s="227"/>
      <c r="I90" s="227"/>
      <c r="J90" s="355"/>
      <c r="K90" s="227"/>
      <c r="L90" s="227"/>
      <c r="M90" s="227"/>
      <c r="N90" s="227"/>
      <c r="O90" s="227"/>
      <c r="Q90" s="227"/>
      <c r="R90" s="227"/>
    </row>
    <row r="91" spans="1:20" s="265" customFormat="1" ht="8.25" customHeight="1">
      <c r="A91" s="356"/>
      <c r="B91" s="353"/>
      <c r="C91" s="353"/>
      <c r="D91" s="353"/>
      <c r="E91" s="264"/>
      <c r="F91" s="354"/>
      <c r="G91" s="227"/>
      <c r="H91" s="227"/>
      <c r="I91" s="227"/>
      <c r="J91" s="355"/>
      <c r="K91" s="227"/>
      <c r="L91" s="227"/>
      <c r="M91" s="227"/>
      <c r="N91" s="227"/>
      <c r="O91" s="227"/>
      <c r="Q91" s="227"/>
      <c r="R91" s="227"/>
    </row>
    <row r="92" spans="1:20" s="227" customFormat="1" ht="13.5" customHeight="1">
      <c r="A92" s="356" t="s">
        <v>300</v>
      </c>
      <c r="B92" s="353"/>
      <c r="C92" s="353"/>
      <c r="D92" s="353"/>
      <c r="E92" s="264"/>
      <c r="F92" s="354"/>
      <c r="J92" s="355"/>
      <c r="P92" s="265"/>
    </row>
    <row r="93" spans="1:20" s="227" customFormat="1" ht="12" customHeight="1">
      <c r="A93" s="356" t="s">
        <v>301</v>
      </c>
      <c r="B93" s="353"/>
      <c r="C93" s="353"/>
      <c r="D93" s="353"/>
      <c r="E93" s="264"/>
      <c r="F93" s="354"/>
      <c r="J93" s="355"/>
      <c r="P93" s="265"/>
    </row>
    <row r="94" spans="1:20" s="227" customFormat="1" ht="12" customHeight="1">
      <c r="A94" s="356"/>
      <c r="B94" s="353"/>
      <c r="C94" s="353"/>
      <c r="D94" s="353"/>
      <c r="E94" s="264"/>
      <c r="F94" s="354"/>
      <c r="J94" s="355"/>
      <c r="P94" s="265"/>
    </row>
    <row r="95" spans="1:20" s="227" customFormat="1" ht="12.75" customHeight="1">
      <c r="A95" s="643" t="s">
        <v>367</v>
      </c>
      <c r="B95" s="643"/>
      <c r="C95" s="643"/>
      <c r="D95" s="643"/>
      <c r="E95" s="643"/>
      <c r="F95" s="643"/>
      <c r="G95" s="643"/>
      <c r="H95" s="643"/>
      <c r="I95" s="643"/>
      <c r="J95" s="643"/>
      <c r="K95" s="643"/>
      <c r="L95" s="643"/>
      <c r="M95" s="643"/>
      <c r="N95" s="643"/>
      <c r="O95" s="643"/>
      <c r="P95" s="643"/>
      <c r="Q95" s="643"/>
      <c r="R95" s="643"/>
      <c r="S95" s="377"/>
      <c r="T95" s="377"/>
    </row>
    <row r="96" spans="1:20" s="227" customFormat="1" ht="14.25" customHeight="1">
      <c r="A96" s="356"/>
      <c r="B96" s="353"/>
      <c r="C96" s="353"/>
      <c r="D96" s="353"/>
      <c r="E96" s="264"/>
      <c r="F96" s="354"/>
      <c r="J96" s="355"/>
      <c r="P96" s="265"/>
    </row>
    <row r="97" spans="1:18" ht="12.6" customHeight="1">
      <c r="A97" s="464" t="s">
        <v>130</v>
      </c>
      <c r="B97" s="135"/>
      <c r="C97" s="43">
        <v>44025</v>
      </c>
      <c r="D97" s="125">
        <v>3834</v>
      </c>
      <c r="E97" s="45">
        <f>SUM(E98:E106)</f>
        <v>295000000</v>
      </c>
      <c r="F97" s="45">
        <f>SUM(F98:F106)</f>
        <v>856940000</v>
      </c>
      <c r="G97" s="45">
        <f>SUM(G98:G106)</f>
        <v>313110000</v>
      </c>
      <c r="H97" s="136"/>
      <c r="I97" s="137"/>
      <c r="J97" s="138"/>
      <c r="K97" s="136"/>
      <c r="L97" s="136"/>
      <c r="M97" s="136"/>
      <c r="N97" s="136"/>
      <c r="O97" s="126">
        <v>0.05</v>
      </c>
      <c r="P97" s="136"/>
      <c r="Q97" s="136"/>
      <c r="R97" s="136"/>
    </row>
    <row r="98" spans="1:18" s="227" customFormat="1" ht="12" customHeight="1">
      <c r="A98" s="392" t="s">
        <v>288</v>
      </c>
      <c r="B98" s="412">
        <v>40191</v>
      </c>
      <c r="C98" s="393">
        <v>44025</v>
      </c>
      <c r="D98" s="434"/>
      <c r="E98" s="395">
        <v>30000000</v>
      </c>
      <c r="F98" s="435">
        <v>87200000</v>
      </c>
      <c r="G98" s="395">
        <v>30000000</v>
      </c>
      <c r="H98" s="407">
        <v>27111545.010000002</v>
      </c>
      <c r="I98" s="375">
        <v>2888454.99</v>
      </c>
      <c r="J98" s="395">
        <v>0</v>
      </c>
      <c r="K98" s="372">
        <v>87.9</v>
      </c>
      <c r="L98" s="396">
        <v>88.85</v>
      </c>
      <c r="M98" s="372">
        <v>95.29</v>
      </c>
      <c r="N98" s="396">
        <v>90.37</v>
      </c>
      <c r="O98" s="438">
        <v>0.05</v>
      </c>
      <c r="P98" s="398">
        <v>6.7400000000000002E-2</v>
      </c>
      <c r="Q98" s="411">
        <v>6.3700000000000007E-2</v>
      </c>
      <c r="R98" s="395">
        <v>0.39</v>
      </c>
    </row>
    <row r="99" spans="1:18" s="227" customFormat="1" ht="12.6" customHeight="1">
      <c r="A99" s="392" t="s">
        <v>289</v>
      </c>
      <c r="B99" s="412">
        <v>40233</v>
      </c>
      <c r="C99" s="393">
        <v>44025</v>
      </c>
      <c r="D99" s="434"/>
      <c r="E99" s="395">
        <v>30000000</v>
      </c>
      <c r="F99" s="435">
        <v>97850000</v>
      </c>
      <c r="G99" s="395">
        <v>30000000</v>
      </c>
      <c r="H99" s="407">
        <v>28491570</v>
      </c>
      <c r="I99" s="375">
        <v>1682430.01</v>
      </c>
      <c r="J99" s="395">
        <v>0</v>
      </c>
      <c r="K99" s="372">
        <v>93.31</v>
      </c>
      <c r="L99" s="396">
        <v>93.97</v>
      </c>
      <c r="M99" s="372">
        <v>95.16</v>
      </c>
      <c r="N99" s="396">
        <v>94.39</v>
      </c>
      <c r="O99" s="438">
        <v>0.05</v>
      </c>
      <c r="P99" s="398">
        <v>5.9700000000000003E-2</v>
      </c>
      <c r="Q99" s="411">
        <v>5.8200000000000002E-2</v>
      </c>
      <c r="R99" s="395">
        <v>0.24</v>
      </c>
    </row>
    <row r="100" spans="1:18" s="227" customFormat="1" ht="12.6" customHeight="1">
      <c r="A100" s="392" t="s">
        <v>290</v>
      </c>
      <c r="B100" s="412">
        <v>40239</v>
      </c>
      <c r="C100" s="393">
        <v>44025</v>
      </c>
      <c r="D100" s="434"/>
      <c r="E100" s="395">
        <v>30000000</v>
      </c>
      <c r="F100" s="435">
        <v>81100000</v>
      </c>
      <c r="G100" s="395">
        <v>30000000</v>
      </c>
      <c r="H100" s="407">
        <v>28497180</v>
      </c>
      <c r="I100" s="375">
        <v>1700820</v>
      </c>
      <c r="J100" s="395">
        <v>0</v>
      </c>
      <c r="K100" s="372">
        <v>93.45</v>
      </c>
      <c r="L100" s="396">
        <v>93.95</v>
      </c>
      <c r="M100" s="372">
        <v>95.17</v>
      </c>
      <c r="N100" s="396">
        <v>94.33</v>
      </c>
      <c r="O100" s="438">
        <v>0.05</v>
      </c>
      <c r="P100" s="398">
        <v>5.9499999999999997E-2</v>
      </c>
      <c r="Q100" s="411">
        <v>5.8299999999999998E-2</v>
      </c>
      <c r="R100" s="395">
        <v>0.18</v>
      </c>
    </row>
    <row r="101" spans="1:18" s="227" customFormat="1" ht="12.6" customHeight="1">
      <c r="A101" s="392" t="s">
        <v>291</v>
      </c>
      <c r="B101" s="412">
        <v>40268</v>
      </c>
      <c r="C101" s="393">
        <v>44025</v>
      </c>
      <c r="D101" s="434"/>
      <c r="E101" s="395">
        <v>30000000</v>
      </c>
      <c r="F101" s="435">
        <v>61000000</v>
      </c>
      <c r="G101" s="395">
        <v>30000000</v>
      </c>
      <c r="H101" s="407">
        <v>28118425</v>
      </c>
      <c r="I101" s="375">
        <v>2196575</v>
      </c>
      <c r="J101" s="395">
        <v>0</v>
      </c>
      <c r="K101" s="372">
        <v>92.05</v>
      </c>
      <c r="L101" s="396">
        <v>92.4</v>
      </c>
      <c r="M101" s="372">
        <v>93.9</v>
      </c>
      <c r="N101" s="396">
        <v>92.68</v>
      </c>
      <c r="O101" s="438">
        <v>0.05</v>
      </c>
      <c r="P101" s="398">
        <v>6.1499999999999999E-2</v>
      </c>
      <c r="Q101" s="411">
        <v>6.0600000000000001E-2</v>
      </c>
      <c r="R101" s="395">
        <v>0.18</v>
      </c>
    </row>
    <row r="102" spans="1:18" s="227" customFormat="1" ht="12.6" customHeight="1">
      <c r="A102" s="392" t="s">
        <v>292</v>
      </c>
      <c r="B102" s="412">
        <v>40296</v>
      </c>
      <c r="C102" s="393">
        <v>44025</v>
      </c>
      <c r="D102" s="434"/>
      <c r="E102" s="395">
        <v>30000000</v>
      </c>
      <c r="F102" s="435">
        <v>65900000</v>
      </c>
      <c r="G102" s="395">
        <v>30000000</v>
      </c>
      <c r="H102" s="407">
        <v>27594075</v>
      </c>
      <c r="I102" s="375">
        <v>2837925</v>
      </c>
      <c r="J102" s="395">
        <v>0</v>
      </c>
      <c r="K102" s="372">
        <v>89.2</v>
      </c>
      <c r="L102" s="396">
        <v>89.6</v>
      </c>
      <c r="M102" s="372">
        <v>92.19</v>
      </c>
      <c r="N102" s="396">
        <v>90.54</v>
      </c>
      <c r="O102" s="438">
        <v>0.05</v>
      </c>
      <c r="P102" s="398">
        <v>6.5799999999999997E-2</v>
      </c>
      <c r="Q102" s="411">
        <v>6.3799999999999996E-2</v>
      </c>
      <c r="R102" s="395">
        <v>0.17</v>
      </c>
    </row>
    <row r="103" spans="1:18" s="227" customFormat="1" ht="12.75" customHeight="1">
      <c r="A103" s="415" t="s">
        <v>295</v>
      </c>
      <c r="B103" s="412">
        <v>40325</v>
      </c>
      <c r="C103" s="393">
        <v>44025</v>
      </c>
      <c r="D103" s="434"/>
      <c r="E103" s="395">
        <v>30000000</v>
      </c>
      <c r="F103" s="435">
        <v>95500000</v>
      </c>
      <c r="G103" s="396">
        <v>0</v>
      </c>
      <c r="H103" s="439" t="s">
        <v>116</v>
      </c>
      <c r="I103" s="440" t="s">
        <v>116</v>
      </c>
      <c r="J103" s="396" t="s">
        <v>116</v>
      </c>
      <c r="K103" s="372">
        <v>86.28</v>
      </c>
      <c r="L103" s="262" t="s">
        <v>116</v>
      </c>
      <c r="M103" s="440" t="s">
        <v>116</v>
      </c>
      <c r="N103" s="262" t="s">
        <v>116</v>
      </c>
      <c r="O103" s="438">
        <v>0.05</v>
      </c>
      <c r="P103" s="398">
        <v>7.0400000000000004E-2</v>
      </c>
      <c r="Q103" s="411" t="s">
        <v>116</v>
      </c>
      <c r="R103" s="395">
        <v>0.18</v>
      </c>
    </row>
    <row r="104" spans="1:18" s="227" customFormat="1" ht="12.6" customHeight="1">
      <c r="A104" s="415" t="s">
        <v>296</v>
      </c>
      <c r="B104" s="412">
        <v>40359</v>
      </c>
      <c r="C104" s="393">
        <v>44025</v>
      </c>
      <c r="D104" s="434"/>
      <c r="E104" s="395">
        <v>45000000</v>
      </c>
      <c r="F104" s="435">
        <v>91100000</v>
      </c>
      <c r="G104" s="397">
        <v>45000000</v>
      </c>
      <c r="H104" s="441">
        <v>42533165.009999998</v>
      </c>
      <c r="I104" s="442">
        <v>3501834.99</v>
      </c>
      <c r="J104" s="397">
        <v>0</v>
      </c>
      <c r="K104" s="372">
        <v>91.14</v>
      </c>
      <c r="L104" s="397">
        <v>91.69</v>
      </c>
      <c r="M104" s="442">
        <v>93.56</v>
      </c>
      <c r="N104" s="397">
        <v>92.22</v>
      </c>
      <c r="O104" s="438">
        <v>0.05</v>
      </c>
      <c r="P104" s="398">
        <v>6.3E-2</v>
      </c>
      <c r="Q104" s="411">
        <v>6.1499999999999999E-2</v>
      </c>
      <c r="R104" s="395">
        <v>0.2</v>
      </c>
    </row>
    <row r="105" spans="1:18" s="227" customFormat="1" ht="12.6" customHeight="1">
      <c r="A105" s="432" t="s">
        <v>302</v>
      </c>
      <c r="B105" s="412">
        <v>40388</v>
      </c>
      <c r="C105" s="393">
        <v>44025</v>
      </c>
      <c r="D105" s="434"/>
      <c r="E105" s="395">
        <v>45000000</v>
      </c>
      <c r="F105" s="435">
        <v>114860000</v>
      </c>
      <c r="G105" s="397">
        <v>93110000</v>
      </c>
      <c r="H105" s="441">
        <v>86390328</v>
      </c>
      <c r="I105" s="442">
        <v>6924514</v>
      </c>
      <c r="J105" s="397">
        <v>0</v>
      </c>
      <c r="K105" s="372">
        <v>92.1</v>
      </c>
      <c r="L105" s="397">
        <v>91.18</v>
      </c>
      <c r="M105" s="442">
        <v>94.2</v>
      </c>
      <c r="N105" s="397">
        <v>92.56</v>
      </c>
      <c r="O105" s="438">
        <v>0.05</v>
      </c>
      <c r="P105" s="398">
        <v>6.1699999999999998E-2</v>
      </c>
      <c r="Q105" s="411">
        <v>6.0999999999999999E-2</v>
      </c>
      <c r="R105" s="395">
        <v>0.18</v>
      </c>
    </row>
    <row r="106" spans="1:18" s="227" customFormat="1" ht="12.6" customHeight="1">
      <c r="A106" s="443" t="s">
        <v>303</v>
      </c>
      <c r="B106" s="444">
        <v>40492</v>
      </c>
      <c r="C106" s="399">
        <v>44025</v>
      </c>
      <c r="D106" s="445"/>
      <c r="E106" s="402">
        <v>25000000</v>
      </c>
      <c r="F106" s="446">
        <v>162430000</v>
      </c>
      <c r="G106" s="447">
        <v>25000000</v>
      </c>
      <c r="H106" s="448">
        <v>24092814.969999999</v>
      </c>
      <c r="I106" s="449">
        <v>1317185.04</v>
      </c>
      <c r="J106" s="447">
        <v>0</v>
      </c>
      <c r="K106" s="450">
        <v>93.89</v>
      </c>
      <c r="L106" s="447">
        <v>94.53</v>
      </c>
      <c r="M106" s="449">
        <v>95.31</v>
      </c>
      <c r="N106" s="447">
        <v>94.73</v>
      </c>
      <c r="O106" s="419">
        <v>0.05</v>
      </c>
      <c r="P106" s="403">
        <v>5.9299999999999999E-2</v>
      </c>
      <c r="Q106" s="451">
        <v>5.8099999999999999E-2</v>
      </c>
      <c r="R106" s="402">
        <v>0.17</v>
      </c>
    </row>
    <row r="107" spans="1:18" ht="12.6" customHeight="1">
      <c r="A107" s="466" t="s">
        <v>131</v>
      </c>
      <c r="B107" s="143"/>
      <c r="C107" s="144">
        <v>44396</v>
      </c>
      <c r="D107" s="145">
        <v>3834</v>
      </c>
      <c r="E107" s="146">
        <f>+E108+E109+E110+E111+E112+E113+E114</f>
        <v>320000000</v>
      </c>
      <c r="F107" s="146">
        <f>+F108+F109+F110+F111+F112+F113+F114</f>
        <v>777335000</v>
      </c>
      <c r="G107" s="146">
        <f>+G108+G109+G110+G111+G112+G113+G114</f>
        <v>322900000</v>
      </c>
      <c r="H107" s="147"/>
      <c r="I107" s="148"/>
      <c r="J107" s="149"/>
      <c r="K107" s="147"/>
      <c r="L107" s="147"/>
      <c r="M107" s="147"/>
      <c r="N107" s="147"/>
      <c r="O107" s="150">
        <v>0.05</v>
      </c>
      <c r="P107" s="147"/>
      <c r="Q107" s="147"/>
      <c r="R107" s="151"/>
    </row>
    <row r="108" spans="1:18" s="227" customFormat="1" ht="12.6" customHeight="1">
      <c r="A108" s="392" t="s">
        <v>288</v>
      </c>
      <c r="B108" s="393">
        <v>40562</v>
      </c>
      <c r="C108" s="393">
        <v>44396</v>
      </c>
      <c r="D108" s="394"/>
      <c r="E108" s="395">
        <v>45000000</v>
      </c>
      <c r="F108" s="435">
        <v>154220000</v>
      </c>
      <c r="G108" s="395">
        <v>45000000</v>
      </c>
      <c r="H108" s="407">
        <v>43510425.009999998</v>
      </c>
      <c r="I108" s="375">
        <v>1489574.99</v>
      </c>
      <c r="J108" s="395">
        <v>0</v>
      </c>
      <c r="K108" s="372">
        <v>95.47</v>
      </c>
      <c r="L108" s="396">
        <v>96.52</v>
      </c>
      <c r="M108" s="372">
        <v>97.02</v>
      </c>
      <c r="N108" s="396">
        <v>96.69</v>
      </c>
      <c r="O108" s="438">
        <v>0.05</v>
      </c>
      <c r="P108" s="398">
        <v>5.6500000000000002E-2</v>
      </c>
      <c r="Q108" s="411">
        <v>5.4899999999999997E-2</v>
      </c>
      <c r="R108" s="395">
        <v>0.18</v>
      </c>
    </row>
    <row r="109" spans="1:18" s="227" customFormat="1" ht="12.6" customHeight="1">
      <c r="A109" s="392" t="s">
        <v>289</v>
      </c>
      <c r="B109" s="393">
        <v>40611</v>
      </c>
      <c r="C109" s="393">
        <v>44396</v>
      </c>
      <c r="D109" s="394"/>
      <c r="E109" s="395">
        <v>35000000</v>
      </c>
      <c r="F109" s="435">
        <v>123750000</v>
      </c>
      <c r="G109" s="395">
        <v>35000000</v>
      </c>
      <c r="H109" s="407">
        <v>34309869.979999997</v>
      </c>
      <c r="I109" s="375">
        <v>924630.02</v>
      </c>
      <c r="J109" s="395">
        <v>0</v>
      </c>
      <c r="K109" s="372">
        <v>96.13</v>
      </c>
      <c r="L109" s="396">
        <v>97.08</v>
      </c>
      <c r="M109" s="396">
        <v>97.61</v>
      </c>
      <c r="N109" s="396">
        <v>97.36</v>
      </c>
      <c r="O109" s="438">
        <v>0.05</v>
      </c>
      <c r="P109" s="398">
        <v>5.57E-2</v>
      </c>
      <c r="Q109" s="411">
        <v>5.3999999999999999E-2</v>
      </c>
      <c r="R109" s="395">
        <v>0.18</v>
      </c>
    </row>
    <row r="110" spans="1:18" s="227" customFormat="1" ht="12.6" customHeight="1">
      <c r="A110" s="392" t="s">
        <v>290</v>
      </c>
      <c r="B110" s="412">
        <v>40662</v>
      </c>
      <c r="C110" s="412">
        <v>44396</v>
      </c>
      <c r="D110" s="406"/>
      <c r="E110" s="395">
        <v>25000000</v>
      </c>
      <c r="F110" s="435">
        <v>70950000</v>
      </c>
      <c r="G110" s="395">
        <v>22900000</v>
      </c>
      <c r="H110" s="407">
        <v>22632355</v>
      </c>
      <c r="I110" s="375">
        <v>581375</v>
      </c>
      <c r="J110" s="395">
        <v>0</v>
      </c>
      <c r="K110" s="372">
        <v>96.77</v>
      </c>
      <c r="L110" s="413">
        <v>97.19</v>
      </c>
      <c r="M110" s="413">
        <v>97.8</v>
      </c>
      <c r="N110" s="396">
        <v>97.46</v>
      </c>
      <c r="O110" s="438">
        <v>0.05</v>
      </c>
      <c r="P110" s="398">
        <v>5.4899999999999997E-2</v>
      </c>
      <c r="Q110" s="411">
        <v>5.3900000000000003E-2</v>
      </c>
      <c r="R110" s="395">
        <v>0.19</v>
      </c>
    </row>
    <row r="111" spans="1:18" s="227" customFormat="1" ht="12.6" customHeight="1">
      <c r="A111" s="392" t="s">
        <v>291</v>
      </c>
      <c r="B111" s="393">
        <v>40716</v>
      </c>
      <c r="C111" s="393">
        <v>44396</v>
      </c>
      <c r="D111" s="394"/>
      <c r="E111" s="395">
        <v>50000000</v>
      </c>
      <c r="F111" s="433">
        <v>83950000</v>
      </c>
      <c r="G111" s="395">
        <v>50000000</v>
      </c>
      <c r="H111" s="395">
        <v>49698275</v>
      </c>
      <c r="I111" s="395">
        <v>1356725</v>
      </c>
      <c r="J111" s="395">
        <v>0</v>
      </c>
      <c r="K111" s="396">
        <v>96.75</v>
      </c>
      <c r="L111" s="396">
        <v>96.96</v>
      </c>
      <c r="M111" s="396">
        <v>97.82</v>
      </c>
      <c r="N111" s="396">
        <v>97.29</v>
      </c>
      <c r="O111" s="418">
        <v>0.05</v>
      </c>
      <c r="P111" s="398">
        <v>5.4899999999999997E-2</v>
      </c>
      <c r="Q111" s="398">
        <v>5.4199999999999998E-2</v>
      </c>
      <c r="R111" s="395">
        <v>0.22</v>
      </c>
    </row>
    <row r="112" spans="1:18" s="227" customFormat="1" ht="12.6" customHeight="1">
      <c r="A112" s="392" t="s">
        <v>292</v>
      </c>
      <c r="B112" s="393">
        <v>40765</v>
      </c>
      <c r="C112" s="393">
        <v>44396</v>
      </c>
      <c r="D112" s="394"/>
      <c r="E112" s="395">
        <v>50000000</v>
      </c>
      <c r="F112" s="433">
        <v>134800000</v>
      </c>
      <c r="G112" s="395">
        <v>50000000</v>
      </c>
      <c r="H112" s="395">
        <v>49195799.990000002</v>
      </c>
      <c r="I112" s="395">
        <v>954200</v>
      </c>
      <c r="J112" s="395">
        <v>0</v>
      </c>
      <c r="K112" s="396">
        <v>97.51</v>
      </c>
      <c r="L112" s="396">
        <v>97.92</v>
      </c>
      <c r="M112" s="396">
        <v>98.23</v>
      </c>
      <c r="N112" s="396">
        <v>98.09</v>
      </c>
      <c r="O112" s="418">
        <v>0.05</v>
      </c>
      <c r="P112" s="398">
        <v>5.3900000000000003E-2</v>
      </c>
      <c r="Q112" s="398">
        <v>5.3100000000000001E-2</v>
      </c>
      <c r="R112" s="395">
        <v>0.18</v>
      </c>
    </row>
    <row r="113" spans="1:18" s="227" customFormat="1" ht="12.6" customHeight="1">
      <c r="A113" s="415" t="s">
        <v>295</v>
      </c>
      <c r="B113" s="393">
        <v>40821</v>
      </c>
      <c r="C113" s="393">
        <v>44396</v>
      </c>
      <c r="D113" s="394"/>
      <c r="E113" s="395">
        <v>55000000</v>
      </c>
      <c r="F113" s="433">
        <v>105650000</v>
      </c>
      <c r="G113" s="395">
        <v>55000000</v>
      </c>
      <c r="H113" s="395">
        <v>54680400</v>
      </c>
      <c r="I113" s="395">
        <v>908100</v>
      </c>
      <c r="J113" s="395">
        <v>0</v>
      </c>
      <c r="K113" s="396">
        <v>97.66</v>
      </c>
      <c r="L113" s="396">
        <v>97.85</v>
      </c>
      <c r="M113" s="396">
        <v>99.71</v>
      </c>
      <c r="N113" s="396">
        <v>98.35</v>
      </c>
      <c r="O113" s="418">
        <v>0.05</v>
      </c>
      <c r="P113" s="398">
        <v>5.3800000000000001E-2</v>
      </c>
      <c r="Q113" s="398">
        <v>5.28E-2</v>
      </c>
      <c r="R113" s="395">
        <v>0.2</v>
      </c>
    </row>
    <row r="114" spans="1:18" s="227" customFormat="1" ht="12.6" customHeight="1">
      <c r="A114" s="415" t="s">
        <v>296</v>
      </c>
      <c r="B114" s="393">
        <v>40891</v>
      </c>
      <c r="C114" s="393">
        <v>44396</v>
      </c>
      <c r="D114" s="394"/>
      <c r="E114" s="395">
        <v>60000000</v>
      </c>
      <c r="F114" s="433">
        <v>104015000</v>
      </c>
      <c r="G114" s="395">
        <v>65000000</v>
      </c>
      <c r="H114" s="395">
        <v>65194151.009999998</v>
      </c>
      <c r="I114" s="395">
        <v>1118849</v>
      </c>
      <c r="J114" s="395">
        <v>0</v>
      </c>
      <c r="K114" s="396">
        <v>97.61</v>
      </c>
      <c r="L114" s="396">
        <v>97.61</v>
      </c>
      <c r="M114" s="396">
        <v>99.39</v>
      </c>
      <c r="N114" s="396">
        <v>98.28</v>
      </c>
      <c r="O114" s="418">
        <v>0.05</v>
      </c>
      <c r="P114" s="398">
        <v>5.3900000000000003E-2</v>
      </c>
      <c r="Q114" s="398">
        <v>5.2999999999999999E-2</v>
      </c>
      <c r="R114" s="395">
        <v>0.22</v>
      </c>
    </row>
    <row r="115" spans="1:18" ht="12.75" customHeight="1">
      <c r="A115" s="464" t="s">
        <v>132</v>
      </c>
      <c r="B115" s="152"/>
      <c r="C115" s="153">
        <v>44753</v>
      </c>
      <c r="D115" s="44">
        <v>3834</v>
      </c>
      <c r="E115" s="154">
        <f>E116+E117+E118+E119+E120+E121</f>
        <v>305000000</v>
      </c>
      <c r="F115" s="154">
        <f>F116+F117+F118+F119+F120+F121</f>
        <v>993475000</v>
      </c>
      <c r="G115" s="154">
        <f>G116+G117+G118+G119+G120+G121</f>
        <v>305000000</v>
      </c>
      <c r="H115" s="155"/>
      <c r="I115" s="137"/>
      <c r="J115" s="156"/>
      <c r="K115" s="136"/>
      <c r="L115" s="136"/>
      <c r="M115" s="136"/>
      <c r="N115" s="136"/>
      <c r="O115" s="157">
        <v>0.05</v>
      </c>
      <c r="P115" s="136"/>
      <c r="Q115" s="136"/>
      <c r="R115" s="136"/>
    </row>
    <row r="116" spans="1:18" s="227" customFormat="1" ht="12.6" customHeight="1">
      <c r="A116" s="392" t="s">
        <v>288</v>
      </c>
      <c r="B116" s="393">
        <v>40919</v>
      </c>
      <c r="C116" s="393">
        <v>44753</v>
      </c>
      <c r="D116" s="394"/>
      <c r="E116" s="395">
        <v>50000000</v>
      </c>
      <c r="F116" s="395">
        <v>136340000</v>
      </c>
      <c r="G116" s="395">
        <v>50000000</v>
      </c>
      <c r="H116" s="452">
        <v>48865160.009999998</v>
      </c>
      <c r="I116" s="452">
        <v>1134839.99</v>
      </c>
      <c r="J116" s="453">
        <v>0</v>
      </c>
      <c r="K116" s="454">
        <v>97.05</v>
      </c>
      <c r="L116" s="454">
        <v>97.45</v>
      </c>
      <c r="M116" s="454">
        <v>98.84</v>
      </c>
      <c r="N116" s="454">
        <v>97.73</v>
      </c>
      <c r="O116" s="418">
        <v>0.05</v>
      </c>
      <c r="P116" s="455">
        <v>5.4399999999999997E-2</v>
      </c>
      <c r="Q116" s="455">
        <v>5.3499999999999999E-2</v>
      </c>
      <c r="R116" s="454">
        <v>0.22</v>
      </c>
    </row>
    <row r="117" spans="1:18" s="227" customFormat="1" ht="12.6" customHeight="1">
      <c r="A117" s="392" t="s">
        <v>289</v>
      </c>
      <c r="B117" s="393">
        <v>40982</v>
      </c>
      <c r="C117" s="393">
        <v>44753</v>
      </c>
      <c r="D117" s="394"/>
      <c r="E117" s="395">
        <v>55000000</v>
      </c>
      <c r="F117" s="395">
        <v>159590000</v>
      </c>
      <c r="G117" s="395">
        <v>55000000</v>
      </c>
      <c r="H117" s="452">
        <v>55968530.009999998</v>
      </c>
      <c r="I117" s="395">
        <v>0</v>
      </c>
      <c r="J117" s="456">
        <v>495530.02</v>
      </c>
      <c r="K117" s="454">
        <v>100.27</v>
      </c>
      <c r="L117" s="454">
        <v>100.72</v>
      </c>
      <c r="M117" s="454">
        <v>101.34</v>
      </c>
      <c r="N117" s="454">
        <v>100.9</v>
      </c>
      <c r="O117" s="418">
        <v>0.05</v>
      </c>
      <c r="P117" s="455">
        <v>5.0299999999999997E-2</v>
      </c>
      <c r="Q117" s="455">
        <v>4.9500000000000002E-2</v>
      </c>
      <c r="R117" s="454">
        <v>0.15</v>
      </c>
    </row>
    <row r="118" spans="1:18" s="227" customFormat="1" ht="12.6" customHeight="1">
      <c r="A118" s="392" t="s">
        <v>290</v>
      </c>
      <c r="B118" s="393">
        <v>41108</v>
      </c>
      <c r="C118" s="393">
        <v>44753</v>
      </c>
      <c r="D118" s="394"/>
      <c r="E118" s="395">
        <v>40000000</v>
      </c>
      <c r="F118" s="395">
        <v>196350000</v>
      </c>
      <c r="G118" s="395">
        <v>40000000</v>
      </c>
      <c r="H118" s="452">
        <v>41067699.990000002</v>
      </c>
      <c r="I118" s="395">
        <v>0</v>
      </c>
      <c r="J118" s="456">
        <v>1027699.99</v>
      </c>
      <c r="K118" s="454">
        <v>101.57</v>
      </c>
      <c r="L118" s="454">
        <v>102.39</v>
      </c>
      <c r="M118" s="454">
        <v>102.77</v>
      </c>
      <c r="N118" s="454">
        <v>102.57</v>
      </c>
      <c r="O118" s="418">
        <v>0.05</v>
      </c>
      <c r="P118" s="455">
        <v>4.8599999999999997E-2</v>
      </c>
      <c r="Q118" s="455">
        <v>4.7300000000000002E-2</v>
      </c>
      <c r="R118" s="454">
        <v>0.16</v>
      </c>
    </row>
    <row r="119" spans="1:18" s="227" customFormat="1" ht="12.6" customHeight="1">
      <c r="A119" s="392" t="s">
        <v>291</v>
      </c>
      <c r="B119" s="393">
        <v>41136</v>
      </c>
      <c r="C119" s="393">
        <v>44753</v>
      </c>
      <c r="D119" s="394"/>
      <c r="E119" s="395">
        <v>50000000</v>
      </c>
      <c r="F119" s="395">
        <v>273650000</v>
      </c>
      <c r="G119" s="395">
        <v>50000000</v>
      </c>
      <c r="H119" s="452">
        <v>53974500</v>
      </c>
      <c r="I119" s="395">
        <v>0</v>
      </c>
      <c r="J119" s="456">
        <v>3734499.99</v>
      </c>
      <c r="K119" s="454">
        <v>106.17</v>
      </c>
      <c r="L119" s="454">
        <v>107.19</v>
      </c>
      <c r="M119" s="454">
        <v>107.69</v>
      </c>
      <c r="N119" s="454">
        <v>107.47</v>
      </c>
      <c r="O119" s="418">
        <v>0.05</v>
      </c>
      <c r="P119" s="455">
        <v>4.2700000000000002E-2</v>
      </c>
      <c r="Q119" s="455">
        <v>4.1200000000000001E-2</v>
      </c>
      <c r="R119" s="454">
        <v>0.08</v>
      </c>
    </row>
    <row r="120" spans="1:18" s="227" customFormat="1" ht="12.6" customHeight="1">
      <c r="A120" s="392" t="s">
        <v>292</v>
      </c>
      <c r="B120" s="393">
        <v>41178</v>
      </c>
      <c r="C120" s="393">
        <v>44753</v>
      </c>
      <c r="D120" s="394"/>
      <c r="E120" s="395">
        <v>55000000</v>
      </c>
      <c r="F120" s="395">
        <v>153195000</v>
      </c>
      <c r="G120" s="395">
        <v>55000000</v>
      </c>
      <c r="H120" s="452">
        <v>62457425.030000001</v>
      </c>
      <c r="I120" s="395">
        <v>0</v>
      </c>
      <c r="J120" s="456">
        <v>6879925.0199999996</v>
      </c>
      <c r="K120" s="454">
        <v>111.82</v>
      </c>
      <c r="L120" s="454">
        <v>112.25</v>
      </c>
      <c r="M120" s="454">
        <v>114.21</v>
      </c>
      <c r="N120" s="454">
        <v>112.51</v>
      </c>
      <c r="O120" s="418">
        <v>0.05</v>
      </c>
      <c r="P120" s="455">
        <v>3.5900000000000001E-2</v>
      </c>
      <c r="Q120" s="455">
        <v>3.5099999999999999E-2</v>
      </c>
      <c r="R120" s="454">
        <v>0.04</v>
      </c>
    </row>
    <row r="121" spans="1:18" s="227" customFormat="1" ht="12.6" customHeight="1">
      <c r="A121" s="415" t="s">
        <v>295</v>
      </c>
      <c r="B121" s="393">
        <v>41241</v>
      </c>
      <c r="C121" s="393">
        <v>44753</v>
      </c>
      <c r="D121" s="400"/>
      <c r="E121" s="395">
        <v>55000000</v>
      </c>
      <c r="F121" s="402">
        <v>74350000</v>
      </c>
      <c r="G121" s="395">
        <v>55000000</v>
      </c>
      <c r="H121" s="457">
        <v>63141915</v>
      </c>
      <c r="I121" s="402">
        <v>0</v>
      </c>
      <c r="J121" s="458">
        <v>7085915</v>
      </c>
      <c r="K121" s="459">
        <v>112.6</v>
      </c>
      <c r="L121" s="459">
        <v>112.18</v>
      </c>
      <c r="M121" s="459">
        <v>113.73</v>
      </c>
      <c r="N121" s="459">
        <v>112.88</v>
      </c>
      <c r="O121" s="418">
        <v>0.05</v>
      </c>
      <c r="P121" s="460">
        <v>3.4799999999999998E-2</v>
      </c>
      <c r="Q121" s="460">
        <v>3.4500000000000003E-2</v>
      </c>
      <c r="R121" s="459">
        <v>0.04</v>
      </c>
    </row>
    <row r="122" spans="1:18" ht="12.6" customHeight="1">
      <c r="A122" s="464" t="s">
        <v>133</v>
      </c>
      <c r="B122" s="152"/>
      <c r="C122" s="153">
        <v>45116</v>
      </c>
      <c r="D122" s="44">
        <v>3833</v>
      </c>
      <c r="E122" s="154">
        <f>E123+E124+E125+E126+E127+E128+E129+E130</f>
        <v>400000000</v>
      </c>
      <c r="F122" s="154">
        <f>F123+F124+F125+F126+F127+F128+F129+F130</f>
        <v>822729400</v>
      </c>
      <c r="G122" s="154">
        <f>G123+G124+G125+G126+G127+G128+G129+G130</f>
        <v>350000000</v>
      </c>
      <c r="H122" s="155"/>
      <c r="I122" s="137"/>
      <c r="J122" s="156"/>
      <c r="K122" s="160"/>
      <c r="L122" s="160"/>
      <c r="M122" s="160"/>
      <c r="N122" s="160"/>
      <c r="O122" s="157">
        <v>0.04</v>
      </c>
      <c r="P122" s="136"/>
      <c r="Q122" s="136"/>
      <c r="R122" s="160"/>
    </row>
    <row r="123" spans="1:18" s="227" customFormat="1" ht="12.6" customHeight="1">
      <c r="A123" s="392" t="s">
        <v>288</v>
      </c>
      <c r="B123" s="393">
        <v>41283</v>
      </c>
      <c r="C123" s="393">
        <v>45116</v>
      </c>
      <c r="D123" s="394"/>
      <c r="E123" s="395">
        <v>50000000</v>
      </c>
      <c r="F123" s="395">
        <v>177139000</v>
      </c>
      <c r="G123" s="395">
        <v>50000000</v>
      </c>
      <c r="H123" s="452">
        <v>52620402.200000003</v>
      </c>
      <c r="I123" s="395">
        <v>0</v>
      </c>
      <c r="J123" s="456">
        <v>2620402.2000000002</v>
      </c>
      <c r="K123" s="454">
        <v>104.45</v>
      </c>
      <c r="L123" s="454">
        <v>105.08</v>
      </c>
      <c r="M123" s="454">
        <v>105.71</v>
      </c>
      <c r="N123" s="454">
        <v>105.24</v>
      </c>
      <c r="O123" s="418">
        <v>0.04</v>
      </c>
      <c r="P123" s="455">
        <v>3.5200000000000002E-2</v>
      </c>
      <c r="Q123" s="455">
        <v>3.4299999999999997E-2</v>
      </c>
      <c r="R123" s="454">
        <v>0.03</v>
      </c>
    </row>
    <row r="124" spans="1:18" s="227" customFormat="1" ht="12.6" customHeight="1">
      <c r="A124" s="392" t="s">
        <v>289</v>
      </c>
      <c r="B124" s="393">
        <v>41311</v>
      </c>
      <c r="C124" s="393">
        <v>45116</v>
      </c>
      <c r="D124" s="394"/>
      <c r="E124" s="395">
        <v>50000000</v>
      </c>
      <c r="F124" s="395">
        <v>105660200</v>
      </c>
      <c r="G124" s="395">
        <v>50000000</v>
      </c>
      <c r="H124" s="452">
        <v>53525310</v>
      </c>
      <c r="I124" s="395">
        <v>0</v>
      </c>
      <c r="J124" s="456">
        <v>3370310</v>
      </c>
      <c r="K124" s="454">
        <v>106.03</v>
      </c>
      <c r="L124" s="454">
        <v>106.4</v>
      </c>
      <c r="M124" s="454">
        <v>107.18</v>
      </c>
      <c r="N124" s="454">
        <v>106.74</v>
      </c>
      <c r="O124" s="418">
        <v>0.04</v>
      </c>
      <c r="P124" s="455">
        <v>3.3399999999999999E-2</v>
      </c>
      <c r="Q124" s="455">
        <v>3.2599999999999997E-2</v>
      </c>
      <c r="R124" s="454">
        <v>0.01</v>
      </c>
    </row>
    <row r="125" spans="1:18" s="227" customFormat="1" ht="12.6" customHeight="1">
      <c r="A125" s="392" t="s">
        <v>290</v>
      </c>
      <c r="B125" s="393">
        <v>41346</v>
      </c>
      <c r="C125" s="393">
        <v>45116</v>
      </c>
      <c r="D125" s="394"/>
      <c r="E125" s="395">
        <v>50000000</v>
      </c>
      <c r="F125" s="395">
        <v>100550200</v>
      </c>
      <c r="G125" s="395">
        <v>50000000</v>
      </c>
      <c r="H125" s="452">
        <v>52065859.68</v>
      </c>
      <c r="I125" s="395">
        <v>0</v>
      </c>
      <c r="J125" s="456">
        <v>1720859.68</v>
      </c>
      <c r="K125" s="454">
        <v>102.65</v>
      </c>
      <c r="L125" s="454">
        <v>102.81</v>
      </c>
      <c r="M125" s="454">
        <v>104.3</v>
      </c>
      <c r="N125" s="454">
        <v>103.44</v>
      </c>
      <c r="O125" s="418">
        <v>0.04</v>
      </c>
      <c r="P125" s="455">
        <v>3.7199999999999997E-2</v>
      </c>
      <c r="Q125" s="455">
        <v>3.6299999999999999E-2</v>
      </c>
      <c r="R125" s="454">
        <v>0.01</v>
      </c>
    </row>
    <row r="126" spans="1:18" s="227" customFormat="1" ht="12.6" customHeight="1">
      <c r="A126" s="392" t="s">
        <v>291</v>
      </c>
      <c r="B126" s="393">
        <v>41423</v>
      </c>
      <c r="C126" s="393">
        <v>45116</v>
      </c>
      <c r="D126" s="394"/>
      <c r="E126" s="395">
        <v>50000000</v>
      </c>
      <c r="F126" s="395">
        <v>99840000</v>
      </c>
      <c r="G126" s="395">
        <v>50000000</v>
      </c>
      <c r="H126" s="452">
        <v>53288864</v>
      </c>
      <c r="I126" s="395">
        <v>0</v>
      </c>
      <c r="J126" s="456">
        <v>2523864</v>
      </c>
      <c r="K126" s="454">
        <v>104.17</v>
      </c>
      <c r="L126" s="454">
        <v>104.49</v>
      </c>
      <c r="M126" s="454">
        <v>106.41</v>
      </c>
      <c r="N126" s="454">
        <v>105.05</v>
      </c>
      <c r="O126" s="418">
        <v>0.04</v>
      </c>
      <c r="P126" s="455">
        <v>3.5400000000000001E-2</v>
      </c>
      <c r="Q126" s="455">
        <v>3.4299999999999997E-2</v>
      </c>
      <c r="R126" s="454">
        <v>0.02</v>
      </c>
    </row>
    <row r="127" spans="1:18" s="227" customFormat="1" ht="15.75" customHeight="1">
      <c r="A127" s="392" t="s">
        <v>308</v>
      </c>
      <c r="B127" s="393">
        <v>41479</v>
      </c>
      <c r="C127" s="393">
        <v>45116</v>
      </c>
      <c r="D127" s="394"/>
      <c r="E127" s="395">
        <v>50000000</v>
      </c>
      <c r="F127" s="395">
        <v>58400000</v>
      </c>
      <c r="G127" s="395">
        <v>0</v>
      </c>
      <c r="H127" s="439" t="s">
        <v>116</v>
      </c>
      <c r="I127" s="440" t="s">
        <v>116</v>
      </c>
      <c r="J127" s="263" t="s">
        <v>116</v>
      </c>
      <c r="K127" s="454">
        <v>100.22</v>
      </c>
      <c r="L127" s="262" t="s">
        <v>116</v>
      </c>
      <c r="M127" s="440" t="s">
        <v>116</v>
      </c>
      <c r="N127" s="262" t="s">
        <v>116</v>
      </c>
      <c r="O127" s="418">
        <v>0.04</v>
      </c>
      <c r="P127" s="455">
        <v>4.0099999999999997E-2</v>
      </c>
      <c r="Q127" s="411" t="s">
        <v>116</v>
      </c>
      <c r="R127" s="454">
        <v>0.02</v>
      </c>
    </row>
    <row r="128" spans="1:18" s="227" customFormat="1" ht="15.75" customHeight="1">
      <c r="A128" s="415" t="s">
        <v>295</v>
      </c>
      <c r="B128" s="393">
        <v>41556</v>
      </c>
      <c r="C128" s="393">
        <v>45116</v>
      </c>
      <c r="D128" s="394"/>
      <c r="E128" s="395">
        <v>50000000</v>
      </c>
      <c r="F128" s="395">
        <v>114350000</v>
      </c>
      <c r="G128" s="395">
        <v>50000000</v>
      </c>
      <c r="H128" s="396">
        <v>51505289.990000002</v>
      </c>
      <c r="I128" s="396">
        <v>0</v>
      </c>
      <c r="J128" s="396">
        <v>1000289.99</v>
      </c>
      <c r="K128" s="454">
        <v>101.36</v>
      </c>
      <c r="L128" s="396">
        <v>101.78</v>
      </c>
      <c r="M128" s="396">
        <v>102.44</v>
      </c>
      <c r="N128" s="396">
        <v>102</v>
      </c>
      <c r="O128" s="418">
        <v>0.04</v>
      </c>
      <c r="P128" s="455">
        <v>3.8699999999999998E-2</v>
      </c>
      <c r="Q128" s="398">
        <v>3.7900000000000003E-2</v>
      </c>
      <c r="R128" s="454">
        <v>0.03</v>
      </c>
    </row>
    <row r="129" spans="1:18" s="227" customFormat="1" ht="15.75" customHeight="1">
      <c r="A129" s="415" t="s">
        <v>296</v>
      </c>
      <c r="B129" s="393">
        <v>41598</v>
      </c>
      <c r="C129" s="393">
        <v>45116</v>
      </c>
      <c r="D129" s="394"/>
      <c r="E129" s="395">
        <v>50000000</v>
      </c>
      <c r="F129" s="395">
        <v>86400000</v>
      </c>
      <c r="G129" s="395">
        <v>50000000</v>
      </c>
      <c r="H129" s="396">
        <v>52691085</v>
      </c>
      <c r="I129" s="396">
        <v>0</v>
      </c>
      <c r="J129" s="396">
        <v>1956085</v>
      </c>
      <c r="K129" s="454">
        <v>103.47</v>
      </c>
      <c r="L129" s="396">
        <v>103.58</v>
      </c>
      <c r="M129" s="396">
        <v>104.39</v>
      </c>
      <c r="N129" s="396">
        <v>103.91</v>
      </c>
      <c r="O129" s="418">
        <v>0.04</v>
      </c>
      <c r="P129" s="455">
        <v>3.5999999999999997E-2</v>
      </c>
      <c r="Q129" s="398">
        <v>3.5499999999999997E-2</v>
      </c>
      <c r="R129" s="454">
        <v>0.02</v>
      </c>
    </row>
    <row r="130" spans="1:18" s="227" customFormat="1" ht="15.75" customHeight="1">
      <c r="A130" s="432" t="s">
        <v>302</v>
      </c>
      <c r="B130" s="393">
        <v>41626</v>
      </c>
      <c r="C130" s="393">
        <v>45116</v>
      </c>
      <c r="D130" s="394"/>
      <c r="E130" s="395">
        <v>50000000</v>
      </c>
      <c r="F130" s="395">
        <v>80390000</v>
      </c>
      <c r="G130" s="395">
        <v>50000000</v>
      </c>
      <c r="H130" s="396">
        <v>52780076</v>
      </c>
      <c r="I130" s="396">
        <v>0</v>
      </c>
      <c r="J130" s="396">
        <v>1890076</v>
      </c>
      <c r="K130" s="454">
        <v>103.5</v>
      </c>
      <c r="L130" s="396">
        <v>103.62</v>
      </c>
      <c r="M130" s="396">
        <v>104.11</v>
      </c>
      <c r="N130" s="396">
        <v>103.78</v>
      </c>
      <c r="O130" s="418">
        <v>0.04</v>
      </c>
      <c r="P130" s="455">
        <v>3.5900000000000001E-2</v>
      </c>
      <c r="Q130" s="398">
        <v>3.56E-2</v>
      </c>
      <c r="R130" s="454">
        <v>0.02</v>
      </c>
    </row>
    <row r="131" spans="1:18" ht="15.75" customHeight="1">
      <c r="A131" s="464" t="s">
        <v>134</v>
      </c>
      <c r="B131" s="43"/>
      <c r="C131" s="43">
        <v>45488</v>
      </c>
      <c r="D131" s="125">
        <v>3834</v>
      </c>
      <c r="E131" s="45">
        <f>E132+E133+E134+E137+E135+E136+E138</f>
        <v>380000000</v>
      </c>
      <c r="F131" s="45">
        <f>F132+F133+F134+F137+F135+F136+F138</f>
        <v>902040000</v>
      </c>
      <c r="G131" s="45">
        <f>G132+G133+G134+G137+G135+G136+G138</f>
        <v>380000000</v>
      </c>
      <c r="H131" s="48"/>
      <c r="I131" s="48"/>
      <c r="J131" s="48"/>
      <c r="K131" s="160"/>
      <c r="L131" s="161"/>
      <c r="M131" s="161"/>
      <c r="N131" s="161"/>
      <c r="O131" s="157">
        <v>0.04</v>
      </c>
      <c r="P131" s="162"/>
      <c r="Q131" s="50"/>
      <c r="R131" s="160"/>
    </row>
    <row r="132" spans="1:18" s="227" customFormat="1" ht="15.75" customHeight="1">
      <c r="A132" s="392" t="s">
        <v>288</v>
      </c>
      <c r="B132" s="393">
        <v>41654</v>
      </c>
      <c r="C132" s="393">
        <v>45488</v>
      </c>
      <c r="D132" s="394"/>
      <c r="E132" s="395">
        <v>50000000</v>
      </c>
      <c r="F132" s="395">
        <v>94720000</v>
      </c>
      <c r="G132" s="395">
        <v>50000000</v>
      </c>
      <c r="H132" s="396">
        <v>51280776</v>
      </c>
      <c r="I132" s="396">
        <v>0</v>
      </c>
      <c r="J132" s="396">
        <v>1280776</v>
      </c>
      <c r="K132" s="454">
        <v>102.03</v>
      </c>
      <c r="L132" s="396">
        <v>102.31</v>
      </c>
      <c r="M132" s="396">
        <v>103.03</v>
      </c>
      <c r="N132" s="396">
        <v>102.56</v>
      </c>
      <c r="O132" s="418">
        <v>0.04</v>
      </c>
      <c r="P132" s="455">
        <v>3.8100000000000002E-2</v>
      </c>
      <c r="Q132" s="398">
        <v>3.7400000000000003E-2</v>
      </c>
      <c r="R132" s="454">
        <v>0.02</v>
      </c>
    </row>
    <row r="133" spans="1:18" s="227" customFormat="1" ht="15.75" customHeight="1">
      <c r="A133" s="392" t="s">
        <v>289</v>
      </c>
      <c r="B133" s="393">
        <v>41710</v>
      </c>
      <c r="C133" s="393">
        <v>45488</v>
      </c>
      <c r="D133" s="394"/>
      <c r="E133" s="395">
        <v>50000000</v>
      </c>
      <c r="F133" s="395">
        <v>180170000</v>
      </c>
      <c r="G133" s="395">
        <v>50000000</v>
      </c>
      <c r="H133" s="396">
        <v>52414234.979999997</v>
      </c>
      <c r="I133" s="396">
        <v>0</v>
      </c>
      <c r="J133" s="396">
        <v>2109234.9700000002</v>
      </c>
      <c r="K133" s="454">
        <v>103.72</v>
      </c>
      <c r="L133" s="396">
        <v>104.04</v>
      </c>
      <c r="M133" s="396">
        <v>104.46</v>
      </c>
      <c r="N133" s="396">
        <v>104.22</v>
      </c>
      <c r="O133" s="418">
        <v>0.04</v>
      </c>
      <c r="P133" s="455">
        <v>3.5999999999999997E-2</v>
      </c>
      <c r="Q133" s="398">
        <v>3.5499999999999997E-2</v>
      </c>
      <c r="R133" s="454">
        <v>0.04</v>
      </c>
    </row>
    <row r="134" spans="1:18" s="227" customFormat="1" ht="15.75" customHeight="1">
      <c r="A134" s="392" t="s">
        <v>290</v>
      </c>
      <c r="B134" s="393">
        <v>41773</v>
      </c>
      <c r="C134" s="393">
        <v>45488</v>
      </c>
      <c r="D134" s="394"/>
      <c r="E134" s="395">
        <v>50000000</v>
      </c>
      <c r="F134" s="395">
        <v>190865000</v>
      </c>
      <c r="G134" s="395">
        <v>50000000</v>
      </c>
      <c r="H134" s="396">
        <v>54396232.530000001</v>
      </c>
      <c r="I134" s="396">
        <v>0</v>
      </c>
      <c r="J134" s="396">
        <v>3746232.5</v>
      </c>
      <c r="K134" s="454">
        <v>107.04</v>
      </c>
      <c r="L134" s="396">
        <v>107.35</v>
      </c>
      <c r="M134" s="396">
        <v>107.98</v>
      </c>
      <c r="N134" s="396">
        <v>107.49</v>
      </c>
      <c r="O134" s="418">
        <v>0.04</v>
      </c>
      <c r="P134" s="455">
        <v>3.2199999999999999E-2</v>
      </c>
      <c r="Q134" s="398">
        <v>3.1600000000000003E-2</v>
      </c>
      <c r="R134" s="454">
        <v>0.05</v>
      </c>
    </row>
    <row r="135" spans="1:18" s="227" customFormat="1" ht="15.75" customHeight="1">
      <c r="A135" s="392" t="s">
        <v>291</v>
      </c>
      <c r="B135" s="393">
        <v>41899</v>
      </c>
      <c r="C135" s="393">
        <v>45488</v>
      </c>
      <c r="D135" s="394"/>
      <c r="E135" s="395">
        <v>60000000</v>
      </c>
      <c r="F135" s="395">
        <v>115750000</v>
      </c>
      <c r="G135" s="395">
        <v>60000000</v>
      </c>
      <c r="H135" s="396">
        <v>65026385</v>
      </c>
      <c r="I135" s="396">
        <v>0</v>
      </c>
      <c r="J135" s="396">
        <v>4606385</v>
      </c>
      <c r="K135" s="454">
        <v>107.22</v>
      </c>
      <c r="L135" s="396">
        <v>107.35</v>
      </c>
      <c r="M135" s="396">
        <v>108.28</v>
      </c>
      <c r="N135" s="396">
        <v>107.68</v>
      </c>
      <c r="O135" s="418">
        <v>0.04</v>
      </c>
      <c r="P135" s="455">
        <v>3.1699999999999999E-2</v>
      </c>
      <c r="Q135" s="398">
        <v>3.1199999999999999E-2</v>
      </c>
      <c r="R135" s="454">
        <v>0.04</v>
      </c>
    </row>
    <row r="136" spans="1:18" s="227" customFormat="1" ht="15.75" customHeight="1">
      <c r="A136" s="392" t="s">
        <v>292</v>
      </c>
      <c r="B136" s="393">
        <v>41934</v>
      </c>
      <c r="C136" s="393">
        <v>45488</v>
      </c>
      <c r="D136" s="394"/>
      <c r="E136" s="395">
        <v>55000000</v>
      </c>
      <c r="F136" s="395">
        <v>78400000</v>
      </c>
      <c r="G136" s="395">
        <v>55000000</v>
      </c>
      <c r="H136" s="396">
        <v>58003640</v>
      </c>
      <c r="I136" s="396">
        <v>0</v>
      </c>
      <c r="J136" s="396">
        <v>2409640</v>
      </c>
      <c r="K136" s="454">
        <v>103.82</v>
      </c>
      <c r="L136" s="396">
        <v>103.55</v>
      </c>
      <c r="M136" s="396">
        <v>105.78</v>
      </c>
      <c r="N136" s="396">
        <v>104.38</v>
      </c>
      <c r="O136" s="418">
        <v>0.04</v>
      </c>
      <c r="P136" s="455">
        <v>3.5700000000000003E-2</v>
      </c>
      <c r="Q136" s="398">
        <v>3.5000000000000003E-2</v>
      </c>
      <c r="R136" s="454">
        <v>0.03</v>
      </c>
    </row>
    <row r="137" spans="1:18" s="227" customFormat="1" ht="15.75" customHeight="1">
      <c r="A137" s="415" t="s">
        <v>295</v>
      </c>
      <c r="B137" s="393">
        <v>41962</v>
      </c>
      <c r="C137" s="393">
        <v>45488</v>
      </c>
      <c r="D137" s="394"/>
      <c r="E137" s="395">
        <v>60000000</v>
      </c>
      <c r="F137" s="395">
        <v>139615000</v>
      </c>
      <c r="G137" s="395">
        <v>60000000</v>
      </c>
      <c r="H137" s="396">
        <v>62861909</v>
      </c>
      <c r="I137" s="396">
        <v>0</v>
      </c>
      <c r="J137" s="396">
        <v>2027909</v>
      </c>
      <c r="K137" s="454">
        <v>102.85</v>
      </c>
      <c r="L137" s="396">
        <v>103.1</v>
      </c>
      <c r="M137" s="396">
        <v>103.81</v>
      </c>
      <c r="N137" s="396">
        <v>103.38</v>
      </c>
      <c r="O137" s="418">
        <v>0.04</v>
      </c>
      <c r="P137" s="455">
        <v>3.6900000000000002E-2</v>
      </c>
      <c r="Q137" s="398">
        <v>3.6200000000000003E-2</v>
      </c>
      <c r="R137" s="454">
        <v>0.02</v>
      </c>
    </row>
    <row r="138" spans="1:18" s="227" customFormat="1" ht="15.75" customHeight="1">
      <c r="A138" s="415" t="s">
        <v>296</v>
      </c>
      <c r="B138" s="399">
        <v>41983</v>
      </c>
      <c r="C138" s="393">
        <v>45488</v>
      </c>
      <c r="D138" s="400"/>
      <c r="E138" s="402">
        <v>55000000</v>
      </c>
      <c r="F138" s="402">
        <v>102520000</v>
      </c>
      <c r="G138" s="402">
        <v>55000000</v>
      </c>
      <c r="H138" s="401">
        <v>61033950.009999998</v>
      </c>
      <c r="I138" s="401">
        <v>0</v>
      </c>
      <c r="J138" s="401">
        <v>5142950</v>
      </c>
      <c r="K138" s="459">
        <v>108.48</v>
      </c>
      <c r="L138" s="401">
        <v>109.22</v>
      </c>
      <c r="M138" s="401">
        <v>109.61</v>
      </c>
      <c r="N138" s="401">
        <v>109.35</v>
      </c>
      <c r="O138" s="418">
        <v>0.04</v>
      </c>
      <c r="P138" s="460">
        <v>0.03</v>
      </c>
      <c r="Q138" s="403">
        <v>2.9000000000000001E-2</v>
      </c>
      <c r="R138" s="459">
        <v>0.02</v>
      </c>
    </row>
    <row r="139" spans="1:18" ht="15.75" customHeight="1">
      <c r="A139" s="464" t="s">
        <v>135</v>
      </c>
      <c r="B139" s="43"/>
      <c r="C139" s="43">
        <v>45852</v>
      </c>
      <c r="D139" s="125">
        <v>3834</v>
      </c>
      <c r="E139" s="45">
        <f>E140</f>
        <v>50000000</v>
      </c>
      <c r="F139" s="45">
        <f>F140</f>
        <v>181030000</v>
      </c>
      <c r="G139" s="45">
        <f>G140</f>
        <v>50000000</v>
      </c>
      <c r="H139" s="48"/>
      <c r="I139" s="48"/>
      <c r="J139" s="48"/>
      <c r="K139" s="160"/>
      <c r="L139" s="161"/>
      <c r="M139" s="161"/>
      <c r="N139" s="161"/>
      <c r="O139" s="157">
        <v>3.1E-2</v>
      </c>
      <c r="P139" s="162"/>
      <c r="Q139" s="50"/>
      <c r="R139" s="160"/>
    </row>
    <row r="140" spans="1:18" ht="15.75" customHeight="1">
      <c r="A140" s="52" t="s">
        <v>288</v>
      </c>
      <c r="B140" s="53">
        <v>42018</v>
      </c>
      <c r="C140" s="53">
        <v>45852</v>
      </c>
      <c r="D140" s="54"/>
      <c r="E140" s="55">
        <v>50000000</v>
      </c>
      <c r="F140" s="55">
        <v>181030000</v>
      </c>
      <c r="G140" s="55">
        <v>50000000</v>
      </c>
      <c r="H140" s="56">
        <v>50121100</v>
      </c>
      <c r="I140" s="56">
        <v>0</v>
      </c>
      <c r="J140" s="56">
        <v>121100</v>
      </c>
      <c r="K140" s="158">
        <v>99.57</v>
      </c>
      <c r="L140" s="56">
        <v>100.12</v>
      </c>
      <c r="M140" s="56">
        <v>100.54</v>
      </c>
      <c r="N140" s="56">
        <v>100.24</v>
      </c>
      <c r="O140" s="100">
        <v>3.1E-2</v>
      </c>
      <c r="P140" s="159">
        <v>3.1699999999999999E-2</v>
      </c>
      <c r="Q140" s="58">
        <v>3.09E-2</v>
      </c>
      <c r="R140" s="158">
        <v>0.01</v>
      </c>
    </row>
    <row r="141" spans="1:18" ht="15.75" customHeight="1">
      <c r="A141" s="464" t="s">
        <v>136</v>
      </c>
      <c r="B141" s="43"/>
      <c r="C141" s="43">
        <v>46230</v>
      </c>
      <c r="D141" s="125">
        <v>3834</v>
      </c>
      <c r="E141" s="45">
        <f>E142+E143</f>
        <v>300000000</v>
      </c>
      <c r="F141" s="45">
        <f>F142+F143</f>
        <v>458300000</v>
      </c>
      <c r="G141" s="45">
        <f>G142+G143</f>
        <v>300000000</v>
      </c>
      <c r="H141" s="48"/>
      <c r="I141" s="48"/>
      <c r="J141" s="48"/>
      <c r="K141" s="160"/>
      <c r="L141" s="161"/>
      <c r="M141" s="161"/>
      <c r="N141" s="161"/>
      <c r="O141" s="157">
        <v>2.2499999999999999E-2</v>
      </c>
      <c r="P141" s="162"/>
      <c r="Q141" s="50"/>
      <c r="R141" s="160"/>
    </row>
    <row r="142" spans="1:18" s="227" customFormat="1" ht="15.75" customHeight="1">
      <c r="A142" s="392" t="s">
        <v>288</v>
      </c>
      <c r="B142" s="393">
        <v>42396</v>
      </c>
      <c r="C142" s="393">
        <v>46230</v>
      </c>
      <c r="D142" s="394"/>
      <c r="E142" s="395">
        <v>200000000</v>
      </c>
      <c r="F142" s="395">
        <v>225200000</v>
      </c>
      <c r="G142" s="395">
        <v>200000000</v>
      </c>
      <c r="H142" s="396">
        <v>194187515.00999999</v>
      </c>
      <c r="I142" s="396">
        <v>5812484.9900000002</v>
      </c>
      <c r="J142" s="396">
        <v>0</v>
      </c>
      <c r="K142" s="454">
        <v>96.92</v>
      </c>
      <c r="L142" s="396">
        <v>95.47</v>
      </c>
      <c r="M142" s="396">
        <v>97.9</v>
      </c>
      <c r="N142" s="396">
        <v>97.09</v>
      </c>
      <c r="O142" s="418">
        <v>2.2499999999999999E-2</v>
      </c>
      <c r="P142" s="455">
        <v>2.5999999999999999E-2</v>
      </c>
      <c r="Q142" s="398">
        <v>2.58E-2</v>
      </c>
      <c r="R142" s="454">
        <v>0.01</v>
      </c>
    </row>
    <row r="143" spans="1:18" s="227" customFormat="1" ht="15.75" customHeight="1">
      <c r="A143" s="392" t="s">
        <v>289</v>
      </c>
      <c r="B143" s="393">
        <v>42508</v>
      </c>
      <c r="C143" s="393">
        <v>46230</v>
      </c>
      <c r="D143" s="461"/>
      <c r="E143" s="395">
        <v>100000000</v>
      </c>
      <c r="F143" s="395">
        <v>233100000</v>
      </c>
      <c r="G143" s="395">
        <v>100000000</v>
      </c>
      <c r="H143" s="396">
        <v>99371024.980000004</v>
      </c>
      <c r="I143" s="396">
        <v>1318975.01</v>
      </c>
      <c r="J143" s="396">
        <v>0</v>
      </c>
      <c r="K143" s="454">
        <v>97.81</v>
      </c>
      <c r="L143" s="396">
        <v>98.2</v>
      </c>
      <c r="M143" s="396">
        <v>99.3</v>
      </c>
      <c r="N143" s="396">
        <v>98.68</v>
      </c>
      <c r="O143" s="418">
        <v>2.2499999999999999E-2</v>
      </c>
      <c r="P143" s="455">
        <v>2.5100000000000001E-2</v>
      </c>
      <c r="Q143" s="398">
        <v>2.41E-2</v>
      </c>
      <c r="R143" s="454">
        <v>0</v>
      </c>
    </row>
    <row r="144" spans="1:18" s="163" customFormat="1" ht="15.75" customHeight="1">
      <c r="A144" s="465" t="s">
        <v>137</v>
      </c>
      <c r="B144" s="164"/>
      <c r="C144" s="165">
        <v>46593</v>
      </c>
      <c r="D144" s="166">
        <v>3833</v>
      </c>
      <c r="E144" s="167">
        <f>+E145+E146+E147+E148</f>
        <v>350000000</v>
      </c>
      <c r="F144" s="167">
        <f>+F145+F146+F147+F148</f>
        <v>752100000</v>
      </c>
      <c r="G144" s="167">
        <f>+G145+G146+G147+G148</f>
        <v>339500000</v>
      </c>
      <c r="H144" s="168"/>
      <c r="I144" s="168"/>
      <c r="J144" s="168"/>
      <c r="K144" s="160"/>
      <c r="L144" s="168"/>
      <c r="M144" s="168"/>
      <c r="N144" s="168"/>
      <c r="O144" s="169">
        <v>1.95E-2</v>
      </c>
      <c r="P144" s="162"/>
      <c r="Q144" s="170"/>
      <c r="R144" s="160"/>
    </row>
    <row r="145" spans="1:18" s="227" customFormat="1" ht="15.75" customHeight="1">
      <c r="A145" s="392" t="s">
        <v>288</v>
      </c>
      <c r="B145" s="393">
        <v>42760</v>
      </c>
      <c r="C145" s="462">
        <v>46593</v>
      </c>
      <c r="D145" s="461"/>
      <c r="E145" s="395">
        <v>50000000</v>
      </c>
      <c r="F145" s="395">
        <v>211000000</v>
      </c>
      <c r="G145" s="395">
        <v>50000000</v>
      </c>
      <c r="H145" s="396">
        <v>50918765.009999998</v>
      </c>
      <c r="I145" s="396">
        <v>0</v>
      </c>
      <c r="J145" s="396">
        <v>918765.01</v>
      </c>
      <c r="K145" s="454">
        <v>101.12</v>
      </c>
      <c r="L145" s="396">
        <v>101.45</v>
      </c>
      <c r="M145" s="396">
        <v>102.39</v>
      </c>
      <c r="N145" s="396">
        <v>101.84</v>
      </c>
      <c r="O145" s="418">
        <v>1.95E-2</v>
      </c>
      <c r="P145" s="455">
        <v>1.84E-2</v>
      </c>
      <c r="Q145" s="398">
        <v>1.7600000000000001E-2</v>
      </c>
      <c r="R145" s="454">
        <v>0</v>
      </c>
    </row>
    <row r="146" spans="1:18" s="227" customFormat="1" ht="15.75" customHeight="1">
      <c r="A146" s="392" t="s">
        <v>289</v>
      </c>
      <c r="B146" s="393">
        <v>42816</v>
      </c>
      <c r="C146" s="462">
        <v>46593</v>
      </c>
      <c r="D146" s="461"/>
      <c r="E146" s="395">
        <v>100000000</v>
      </c>
      <c r="F146" s="395">
        <v>192250000</v>
      </c>
      <c r="G146" s="395">
        <v>100000000</v>
      </c>
      <c r="H146" s="396">
        <v>101770134.93000001</v>
      </c>
      <c r="I146" s="396">
        <v>0</v>
      </c>
      <c r="J146" s="396">
        <v>1470134.96</v>
      </c>
      <c r="K146" s="454">
        <v>101</v>
      </c>
      <c r="L146" s="396">
        <v>101.14</v>
      </c>
      <c r="M146" s="396">
        <v>102.08</v>
      </c>
      <c r="N146" s="396">
        <v>101.47</v>
      </c>
      <c r="O146" s="418">
        <v>1.95E-2</v>
      </c>
      <c r="P146" s="455">
        <v>1.8499999999999999E-2</v>
      </c>
      <c r="Q146" s="398">
        <v>1.7999999999999999E-2</v>
      </c>
      <c r="R146" s="454">
        <v>0</v>
      </c>
    </row>
    <row r="147" spans="1:18" ht="15.75" customHeight="1">
      <c r="A147" s="52" t="s">
        <v>290</v>
      </c>
      <c r="B147" s="53">
        <v>42872</v>
      </c>
      <c r="C147" s="483">
        <v>46593</v>
      </c>
      <c r="D147" s="484"/>
      <c r="E147" s="55">
        <v>100000000</v>
      </c>
      <c r="F147" s="55">
        <v>147100000</v>
      </c>
      <c r="G147" s="55">
        <v>100000000</v>
      </c>
      <c r="H147" s="56">
        <v>102268300</v>
      </c>
      <c r="I147" s="56">
        <v>0</v>
      </c>
      <c r="J147" s="56">
        <v>1668299.99</v>
      </c>
      <c r="K147" s="158">
        <v>101.36</v>
      </c>
      <c r="L147" s="56">
        <v>101.2</v>
      </c>
      <c r="M147" s="56">
        <v>102.21</v>
      </c>
      <c r="N147" s="56">
        <v>101.67</v>
      </c>
      <c r="O147" s="100">
        <v>1.95E-2</v>
      </c>
      <c r="P147" s="159">
        <v>1.8100000000000002E-2</v>
      </c>
      <c r="Q147" s="58">
        <v>1.78E-2</v>
      </c>
      <c r="R147" s="158">
        <v>0</v>
      </c>
    </row>
    <row r="148" spans="1:18" ht="15.75" customHeight="1">
      <c r="A148" s="52" t="s">
        <v>291</v>
      </c>
      <c r="B148" s="59">
        <v>42935</v>
      </c>
      <c r="C148" s="59">
        <v>46593</v>
      </c>
      <c r="D148" s="484"/>
      <c r="E148" s="55">
        <v>100000000</v>
      </c>
      <c r="F148" s="55">
        <v>201750000</v>
      </c>
      <c r="G148" s="55">
        <v>89500000</v>
      </c>
      <c r="H148" s="56">
        <f>92184974.94+832350</f>
        <v>93017324.939999998</v>
      </c>
      <c r="I148" s="56">
        <v>0</v>
      </c>
      <c r="J148" s="56">
        <v>2684974.94</v>
      </c>
      <c r="K148" s="158">
        <v>101.67</v>
      </c>
      <c r="L148" s="56">
        <v>102.76</v>
      </c>
      <c r="M148" s="56">
        <v>103.23</v>
      </c>
      <c r="N148" s="56">
        <v>103</v>
      </c>
      <c r="O148" s="100">
        <v>1.95E-2</v>
      </c>
      <c r="P148" s="159">
        <v>1.77E-2</v>
      </c>
      <c r="Q148" s="58">
        <v>1.6299999999999999E-2</v>
      </c>
      <c r="R148" s="158">
        <v>0</v>
      </c>
    </row>
    <row r="149" spans="1:18" ht="13.5" customHeight="1">
      <c r="A149" s="171" t="s">
        <v>309</v>
      </c>
      <c r="B149" s="172"/>
      <c r="C149" s="172"/>
      <c r="D149" s="173"/>
      <c r="E149" s="67">
        <f>+E97+E107+E115+E122+E131+E139+E141+E144</f>
        <v>2400000000</v>
      </c>
      <c r="F149" s="67">
        <f>+F97+F107+F115+F122+F131+F139+F141+F144</f>
        <v>5743949400</v>
      </c>
      <c r="G149" s="67">
        <f>+G97+G107+G115+G122+G131+G139+G141+G144</f>
        <v>2360510000</v>
      </c>
      <c r="H149" s="67">
        <f>SUM(H97:H148)</f>
        <v>2402673788.2800002</v>
      </c>
      <c r="I149" s="67">
        <f>SUM(I97:I148)</f>
        <v>38649493.029999994</v>
      </c>
      <c r="J149" s="67">
        <f>SUM(J97:J148)</f>
        <v>62491859.259999998</v>
      </c>
      <c r="K149" s="68"/>
      <c r="L149" s="68"/>
      <c r="M149" s="68"/>
      <c r="N149" s="68"/>
      <c r="O149" s="69"/>
      <c r="P149" s="69"/>
      <c r="Q149" s="69"/>
      <c r="R149" s="70"/>
    </row>
    <row r="150" spans="1:18" ht="14.25" customHeight="1">
      <c r="A150" s="105" t="s">
        <v>310</v>
      </c>
      <c r="B150" s="106"/>
      <c r="C150" s="106"/>
      <c r="D150" s="106"/>
      <c r="E150" s="174">
        <f t="shared" ref="E150:J150" si="1">SUM(E63+E88+E149)</f>
        <v>3310000000</v>
      </c>
      <c r="F150" s="174">
        <f t="shared" si="1"/>
        <v>7839575852</v>
      </c>
      <c r="G150" s="174">
        <f t="shared" si="1"/>
        <v>3128710000</v>
      </c>
      <c r="H150" s="174">
        <f t="shared" si="1"/>
        <v>3146611644.9500003</v>
      </c>
      <c r="I150" s="174">
        <f t="shared" si="1"/>
        <v>77962481.379999995</v>
      </c>
      <c r="J150" s="174">
        <f t="shared" si="1"/>
        <v>72650414.269999996</v>
      </c>
      <c r="K150" s="175"/>
      <c r="L150" s="175"/>
      <c r="M150" s="175"/>
      <c r="N150" s="176"/>
      <c r="O150" s="106"/>
      <c r="P150" s="176"/>
      <c r="Q150" s="106"/>
      <c r="R150" s="177"/>
    </row>
    <row r="151" spans="1:18" ht="12.75" customHeight="1">
      <c r="A151" s="105" t="s">
        <v>311</v>
      </c>
      <c r="B151" s="106"/>
      <c r="C151" s="106"/>
      <c r="D151" s="106"/>
      <c r="E151" s="174">
        <f t="shared" ref="E151:J151" si="2">SUM(+E150+E54)</f>
        <v>5470000000</v>
      </c>
      <c r="F151" s="174">
        <f t="shared" si="2"/>
        <v>12048835852</v>
      </c>
      <c r="G151" s="174">
        <f t="shared" si="2"/>
        <v>4965210000</v>
      </c>
      <c r="H151" s="174">
        <f t="shared" si="2"/>
        <v>5028808130.1300001</v>
      </c>
      <c r="I151" s="174">
        <f t="shared" si="2"/>
        <v>78204841.379999995</v>
      </c>
      <c r="J151" s="174">
        <f t="shared" si="2"/>
        <v>113068859.42999999</v>
      </c>
      <c r="K151" s="178" t="s">
        <v>4</v>
      </c>
      <c r="L151" s="178"/>
      <c r="M151" s="178"/>
      <c r="N151" s="179" t="s">
        <v>4</v>
      </c>
      <c r="O151" s="106"/>
      <c r="P151" s="177"/>
      <c r="Q151" s="180"/>
      <c r="R151" s="177"/>
    </row>
    <row r="152" spans="1:18" s="265" customFormat="1" ht="14.25" customHeight="1">
      <c r="A152" s="352" t="s">
        <v>312</v>
      </c>
      <c r="B152" s="353"/>
      <c r="C152" s="353"/>
      <c r="D152" s="353"/>
      <c r="E152" s="353"/>
      <c r="F152" s="354" t="s">
        <v>4</v>
      </c>
      <c r="G152" s="227"/>
      <c r="H152" s="227"/>
      <c r="I152" s="227"/>
      <c r="J152" s="355"/>
      <c r="K152" s="227"/>
      <c r="L152" s="227"/>
      <c r="M152" s="227"/>
      <c r="N152" s="227"/>
      <c r="O152" s="227"/>
      <c r="P152" s="227"/>
      <c r="Q152" s="227"/>
      <c r="R152" s="227"/>
    </row>
    <row r="153" spans="1:18" s="265" customFormat="1" ht="13.5" customHeight="1">
      <c r="A153" s="352" t="s">
        <v>313</v>
      </c>
      <c r="B153" s="353"/>
      <c r="C153" s="353"/>
      <c r="D153" s="353"/>
      <c r="E153" s="353"/>
      <c r="F153" s="354"/>
      <c r="G153" s="227"/>
      <c r="H153" s="227"/>
      <c r="I153" s="227"/>
      <c r="J153" s="355"/>
      <c r="K153" s="227"/>
      <c r="L153" s="227"/>
      <c r="M153" s="227"/>
      <c r="N153" s="227"/>
      <c r="O153" s="227"/>
      <c r="P153" s="227"/>
      <c r="Q153" s="227"/>
      <c r="R153" s="227"/>
    </row>
    <row r="154" spans="1:18" s="265" customFormat="1" ht="6" customHeight="1">
      <c r="A154" s="352"/>
      <c r="B154" s="353"/>
      <c r="C154" s="353"/>
      <c r="D154" s="353"/>
      <c r="E154" s="353"/>
      <c r="F154" s="354"/>
      <c r="G154" s="227"/>
      <c r="H154" s="227"/>
      <c r="I154" s="227"/>
      <c r="J154" s="355"/>
      <c r="K154" s="227"/>
      <c r="L154" s="227"/>
      <c r="M154" s="227"/>
      <c r="N154" s="227"/>
      <c r="O154" s="227"/>
      <c r="P154" s="227"/>
      <c r="Q154" s="227"/>
      <c r="R154" s="227"/>
    </row>
    <row r="155" spans="1:18" s="227" customFormat="1" ht="12.6" customHeight="1">
      <c r="A155" s="356" t="s">
        <v>300</v>
      </c>
      <c r="B155" s="353"/>
      <c r="C155" s="353"/>
      <c r="D155" s="353"/>
      <c r="E155" s="264"/>
      <c r="F155" s="354"/>
      <c r="J155" s="355"/>
      <c r="P155" s="265"/>
    </row>
    <row r="156" spans="1:18" s="227" customFormat="1" ht="12.6" customHeight="1">
      <c r="A156" s="356" t="s">
        <v>301</v>
      </c>
      <c r="B156" s="353"/>
      <c r="C156" s="353"/>
      <c r="D156" s="353"/>
      <c r="E156" s="264"/>
      <c r="F156" s="354"/>
      <c r="J156" s="355"/>
      <c r="P156" s="265"/>
    </row>
    <row r="157" spans="1:18" s="227" customFormat="1" ht="12.6" customHeight="1">
      <c r="A157" s="356"/>
      <c r="B157" s="353"/>
      <c r="C157" s="353"/>
      <c r="D157" s="353"/>
      <c r="E157" s="264"/>
      <c r="F157" s="354"/>
      <c r="J157" s="355"/>
      <c r="P157" s="265"/>
    </row>
    <row r="158" spans="1:18" s="20" customFormat="1" ht="11.25" customHeight="1">
      <c r="A158" s="357"/>
      <c r="B158" s="357"/>
      <c r="C158" s="357"/>
      <c r="D158" s="357"/>
      <c r="E158" s="357"/>
      <c r="F158" s="357"/>
      <c r="G158" s="357"/>
      <c r="H158" s="357"/>
      <c r="I158" s="357"/>
      <c r="J158" s="357"/>
      <c r="K158" s="357"/>
      <c r="L158" s="357"/>
      <c r="M158" s="357"/>
      <c r="N158" s="357"/>
      <c r="O158" s="357"/>
      <c r="P158" s="357"/>
      <c r="Q158" s="357"/>
      <c r="R158" s="357"/>
    </row>
    <row r="159" spans="1:18" s="20" customFormat="1" ht="11.25" customHeight="1">
      <c r="A159" s="642" t="s">
        <v>314</v>
      </c>
      <c r="B159" s="642"/>
      <c r="C159" s="642"/>
      <c r="D159" s="642"/>
      <c r="E159" s="642"/>
      <c r="F159" s="642"/>
      <c r="G159" s="642"/>
      <c r="H159" s="642"/>
      <c r="I159" s="642"/>
      <c r="J159" s="642"/>
      <c r="K159" s="642"/>
      <c r="L159" s="642"/>
      <c r="M159" s="642"/>
      <c r="N159" s="642"/>
      <c r="O159" s="642"/>
      <c r="P159" s="642"/>
      <c r="Q159" s="642"/>
      <c r="R159" s="642"/>
    </row>
    <row r="160" spans="1:18" s="20" customFormat="1" ht="11.25" customHeight="1">
      <c r="A160" s="642" t="s">
        <v>368</v>
      </c>
      <c r="B160" s="642"/>
      <c r="C160" s="642"/>
      <c r="D160" s="642"/>
      <c r="E160" s="642"/>
      <c r="F160" s="642"/>
      <c r="G160" s="642"/>
      <c r="H160" s="642"/>
      <c r="I160" s="642"/>
      <c r="J160" s="642"/>
      <c r="K160" s="642"/>
      <c r="L160" s="642"/>
      <c r="M160" s="642"/>
      <c r="N160" s="642"/>
      <c r="O160" s="642"/>
      <c r="P160" s="642"/>
      <c r="Q160" s="642"/>
      <c r="R160" s="642"/>
    </row>
    <row r="161" spans="1:18" s="20" customFormat="1" ht="11.25" customHeight="1">
      <c r="A161" s="357"/>
      <c r="B161" s="357"/>
      <c r="C161" s="357"/>
      <c r="D161" s="357"/>
      <c r="E161" s="357"/>
      <c r="F161" s="357"/>
      <c r="G161" s="357"/>
      <c r="H161" s="357"/>
      <c r="I161" s="357"/>
      <c r="J161" s="357"/>
      <c r="K161" s="357"/>
      <c r="L161" s="357"/>
      <c r="M161" s="357"/>
      <c r="N161" s="357"/>
      <c r="O161" s="357"/>
      <c r="P161" s="357"/>
      <c r="Q161" s="357"/>
      <c r="R161" s="357"/>
    </row>
    <row r="162" spans="1:18" s="20" customFormat="1" ht="12.6" customHeight="1">
      <c r="B162" s="358"/>
      <c r="C162" s="358"/>
      <c r="D162" s="359"/>
      <c r="E162" s="360"/>
      <c r="F162" s="361"/>
      <c r="G162" s="360"/>
      <c r="H162" s="360"/>
      <c r="I162" s="360"/>
      <c r="J162" s="362"/>
      <c r="K162" s="361"/>
      <c r="L162" s="361"/>
      <c r="M162" s="363"/>
      <c r="N162" s="363"/>
      <c r="O162" s="363"/>
      <c r="P162" s="363"/>
      <c r="Q162" s="363"/>
      <c r="R162" s="363"/>
    </row>
    <row r="163" spans="1:18" s="20" customFormat="1" ht="12.6" customHeight="1">
      <c r="A163" s="364"/>
      <c r="B163" s="358"/>
      <c r="C163" s="358"/>
      <c r="D163" s="359"/>
      <c r="E163" s="360"/>
      <c r="F163" s="361"/>
      <c r="G163" s="360"/>
      <c r="H163" s="360"/>
      <c r="I163" s="360"/>
      <c r="J163" s="362"/>
      <c r="K163" s="361"/>
      <c r="L163" s="361"/>
      <c r="M163" s="363"/>
      <c r="N163" s="363"/>
      <c r="O163" s="363"/>
      <c r="P163" s="363"/>
      <c r="Q163" s="363"/>
      <c r="R163" s="363"/>
    </row>
    <row r="164" spans="1:18" s="20" customFormat="1" ht="12.6" customHeight="1">
      <c r="A164" s="365" t="s">
        <v>315</v>
      </c>
      <c r="B164" s="334"/>
      <c r="C164" s="366"/>
      <c r="D164" s="366"/>
      <c r="E164" s="366"/>
      <c r="F164" s="367"/>
      <c r="G164" s="368"/>
      <c r="H164" s="368"/>
      <c r="I164" s="369"/>
      <c r="J164" s="370"/>
      <c r="K164" s="366"/>
      <c r="L164" s="366"/>
      <c r="M164" s="366"/>
      <c r="Q164" s="371"/>
    </row>
    <row r="165" spans="1:18" ht="12.75" customHeight="1">
      <c r="A165" s="267"/>
      <c r="B165" s="268" t="s">
        <v>247</v>
      </c>
      <c r="C165" s="267"/>
      <c r="D165" s="269"/>
      <c r="E165" s="270" t="s">
        <v>316</v>
      </c>
      <c r="F165" s="271"/>
      <c r="G165" s="271"/>
      <c r="H165" s="272"/>
      <c r="I165" s="273"/>
      <c r="J165" s="274"/>
      <c r="K165" s="275" t="s">
        <v>317</v>
      </c>
      <c r="L165" s="271"/>
      <c r="M165" s="271"/>
      <c r="N165" s="276"/>
      <c r="O165" s="277"/>
      <c r="P165" s="270" t="s">
        <v>318</v>
      </c>
      <c r="Q165" s="278"/>
      <c r="R165" s="267" t="s">
        <v>319</v>
      </c>
    </row>
    <row r="166" spans="1:18" ht="9" customHeight="1">
      <c r="A166" s="279" t="s">
        <v>263</v>
      </c>
      <c r="B166" s="280"/>
      <c r="C166" s="281" t="s">
        <v>265</v>
      </c>
      <c r="D166" s="280" t="s">
        <v>266</v>
      </c>
      <c r="E166" s="282"/>
      <c r="F166" s="269"/>
      <c r="G166" s="267"/>
      <c r="H166" s="283"/>
      <c r="I166" s="284"/>
      <c r="J166" s="285"/>
      <c r="K166" s="286"/>
      <c r="L166" s="267" t="s">
        <v>258</v>
      </c>
      <c r="M166" s="269" t="s">
        <v>259</v>
      </c>
      <c r="N166" s="267" t="s">
        <v>260</v>
      </c>
      <c r="O166" s="287"/>
      <c r="P166" s="288" t="s">
        <v>320</v>
      </c>
      <c r="Q166" s="289"/>
      <c r="R166" s="279" t="s">
        <v>321</v>
      </c>
    </row>
    <row r="167" spans="1:18" ht="12" customHeight="1">
      <c r="A167" s="281" t="s">
        <v>195</v>
      </c>
      <c r="B167" s="280" t="s">
        <v>264</v>
      </c>
      <c r="C167" s="281" t="s">
        <v>279</v>
      </c>
      <c r="D167" s="280" t="s">
        <v>322</v>
      </c>
      <c r="E167" s="290"/>
      <c r="F167" s="291" t="s">
        <v>323</v>
      </c>
      <c r="G167" s="279"/>
      <c r="H167" s="283" t="s">
        <v>324</v>
      </c>
      <c r="I167" s="292"/>
      <c r="J167" s="285"/>
      <c r="K167" s="293" t="s">
        <v>325</v>
      </c>
      <c r="L167" s="279" t="s">
        <v>273</v>
      </c>
      <c r="M167" s="291" t="s">
        <v>274</v>
      </c>
      <c r="N167" s="279" t="s">
        <v>274</v>
      </c>
      <c r="O167" s="294" t="s">
        <v>261</v>
      </c>
      <c r="P167" s="267" t="s">
        <v>276</v>
      </c>
      <c r="Q167" s="295" t="s">
        <v>276</v>
      </c>
      <c r="R167" s="296" t="s">
        <v>326</v>
      </c>
    </row>
    <row r="168" spans="1:18" ht="12" customHeight="1">
      <c r="A168" s="281"/>
      <c r="B168" s="297" t="s">
        <v>278</v>
      </c>
      <c r="C168" s="281"/>
      <c r="D168" s="280" t="s">
        <v>327</v>
      </c>
      <c r="E168" s="290" t="s">
        <v>328</v>
      </c>
      <c r="F168" s="291" t="s">
        <v>329</v>
      </c>
      <c r="G168" s="279" t="s">
        <v>253</v>
      </c>
      <c r="H168" s="283" t="s">
        <v>330</v>
      </c>
      <c r="I168" s="298" t="s">
        <v>331</v>
      </c>
      <c r="J168" s="283" t="s">
        <v>256</v>
      </c>
      <c r="K168" s="299" t="s">
        <v>332</v>
      </c>
      <c r="L168" s="279" t="s">
        <v>276</v>
      </c>
      <c r="M168" s="291" t="s">
        <v>283</v>
      </c>
      <c r="N168" s="279" t="s">
        <v>283</v>
      </c>
      <c r="O168" s="294" t="s">
        <v>275</v>
      </c>
      <c r="P168" s="279" t="s">
        <v>333</v>
      </c>
      <c r="Q168" s="296" t="s">
        <v>269</v>
      </c>
      <c r="R168" s="296" t="s">
        <v>285</v>
      </c>
    </row>
    <row r="169" spans="1:18" ht="12.6" customHeight="1">
      <c r="A169" s="281"/>
      <c r="B169" s="280"/>
      <c r="C169" s="281"/>
      <c r="D169" s="300"/>
      <c r="E169" s="301" t="s">
        <v>267</v>
      </c>
      <c r="F169" s="291" t="s">
        <v>334</v>
      </c>
      <c r="G169" s="279" t="s">
        <v>269</v>
      </c>
      <c r="H169" s="283" t="s">
        <v>335</v>
      </c>
      <c r="I169" s="284" t="s">
        <v>335</v>
      </c>
      <c r="J169" s="302" t="s">
        <v>335</v>
      </c>
      <c r="K169" s="299" t="s">
        <v>283</v>
      </c>
      <c r="L169" s="279" t="s">
        <v>269</v>
      </c>
      <c r="M169" s="291" t="s">
        <v>269</v>
      </c>
      <c r="N169" s="279" t="s">
        <v>269</v>
      </c>
      <c r="O169" s="294" t="s">
        <v>284</v>
      </c>
      <c r="P169" s="279" t="s">
        <v>336</v>
      </c>
      <c r="Q169" s="296"/>
      <c r="R169" s="296" t="s">
        <v>287</v>
      </c>
    </row>
    <row r="170" spans="1:18" ht="12.6" customHeight="1">
      <c r="A170" s="281"/>
      <c r="B170" s="280"/>
      <c r="C170" s="281"/>
      <c r="D170" s="300"/>
      <c r="E170" s="301" t="s">
        <v>281</v>
      </c>
      <c r="F170" s="291" t="s">
        <v>286</v>
      </c>
      <c r="G170" s="279"/>
      <c r="H170" s="283"/>
      <c r="I170" s="284"/>
      <c r="J170" s="302"/>
      <c r="K170" s="299" t="s">
        <v>333</v>
      </c>
      <c r="L170" s="279"/>
      <c r="M170" s="291"/>
      <c r="N170" s="279"/>
      <c r="O170" s="294" t="s">
        <v>162</v>
      </c>
      <c r="P170" s="279"/>
      <c r="Q170" s="303"/>
      <c r="R170" s="296" t="s">
        <v>162</v>
      </c>
    </row>
    <row r="171" spans="1:18" ht="12.6" customHeight="1">
      <c r="A171" s="304"/>
      <c r="B171" s="305"/>
      <c r="C171" s="304"/>
      <c r="D171" s="306"/>
      <c r="E171" s="307"/>
      <c r="F171" s="291"/>
      <c r="G171" s="308"/>
      <c r="H171" s="309"/>
      <c r="I171" s="310"/>
      <c r="J171" s="311"/>
      <c r="K171" s="312" t="s">
        <v>336</v>
      </c>
      <c r="L171" s="308"/>
      <c r="M171" s="313"/>
      <c r="N171" s="308"/>
      <c r="O171" s="314"/>
      <c r="P171" s="308"/>
      <c r="Q171" s="315"/>
      <c r="R171" s="316"/>
    </row>
    <row r="172" spans="1:18" ht="12.6" customHeight="1">
      <c r="A172" s="464" t="s">
        <v>138</v>
      </c>
      <c r="B172" s="181"/>
      <c r="C172" s="43">
        <v>43483</v>
      </c>
      <c r="D172" s="84">
        <v>2557</v>
      </c>
      <c r="E172" s="45">
        <f>E173+E174+E175+E176+E177</f>
        <v>160000000</v>
      </c>
      <c r="F172" s="45">
        <f>F173+F174+F175+F176+F177</f>
        <v>478207500</v>
      </c>
      <c r="G172" s="45">
        <f>G173+G174+G175+G176+G177</f>
        <v>125000000</v>
      </c>
      <c r="H172" s="182"/>
      <c r="I172" s="137"/>
      <c r="J172" s="183"/>
      <c r="K172" s="136"/>
      <c r="L172" s="182"/>
      <c r="M172" s="136"/>
      <c r="N172" s="182"/>
      <c r="O172" s="126">
        <v>4.4999999999999998E-2</v>
      </c>
      <c r="P172" s="182"/>
      <c r="Q172" s="136"/>
      <c r="R172" s="136"/>
    </row>
    <row r="173" spans="1:18" ht="12.6" customHeight="1">
      <c r="A173" s="52" t="s">
        <v>288</v>
      </c>
      <c r="B173" s="128">
        <v>40926</v>
      </c>
      <c r="C173" s="53">
        <v>43483</v>
      </c>
      <c r="D173" s="129"/>
      <c r="E173" s="55">
        <v>35000000</v>
      </c>
      <c r="F173" s="130">
        <v>119600000</v>
      </c>
      <c r="G173" s="55">
        <v>35000000</v>
      </c>
      <c r="H173" s="90">
        <v>35198894.979999997</v>
      </c>
      <c r="I173" s="55">
        <v>8450</v>
      </c>
      <c r="J173" s="90">
        <v>207344.98</v>
      </c>
      <c r="K173" s="56">
        <v>99.56</v>
      </c>
      <c r="L173" s="91">
        <v>99.76</v>
      </c>
      <c r="M173" s="56">
        <v>101.39</v>
      </c>
      <c r="N173" s="91">
        <v>100.57</v>
      </c>
      <c r="O173" s="100">
        <v>4.4999999999999998E-2</v>
      </c>
      <c r="P173" s="92">
        <v>4.6199999999999998E-2</v>
      </c>
      <c r="Q173" s="58">
        <v>4.4499999999999998E-2</v>
      </c>
      <c r="R173" s="55">
        <v>0.22</v>
      </c>
    </row>
    <row r="174" spans="1:18" ht="12.6" customHeight="1">
      <c r="A174" s="52" t="s">
        <v>289</v>
      </c>
      <c r="B174" s="128">
        <v>40975</v>
      </c>
      <c r="C174" s="53">
        <v>43483</v>
      </c>
      <c r="D174" s="129"/>
      <c r="E174" s="55">
        <v>30000000</v>
      </c>
      <c r="F174" s="130">
        <v>100400000</v>
      </c>
      <c r="G174" s="55">
        <v>30000000</v>
      </c>
      <c r="H174" s="90">
        <v>30764850</v>
      </c>
      <c r="I174" s="55">
        <v>0</v>
      </c>
      <c r="J174" s="90">
        <v>584849.99</v>
      </c>
      <c r="K174" s="56">
        <v>101.3</v>
      </c>
      <c r="L174" s="91">
        <v>101.77</v>
      </c>
      <c r="M174" s="56">
        <v>102.24</v>
      </c>
      <c r="N174" s="91">
        <v>101.95</v>
      </c>
      <c r="O174" s="100">
        <v>4.4999999999999998E-2</v>
      </c>
      <c r="P174" s="92">
        <v>4.3200000000000002E-2</v>
      </c>
      <c r="Q174" s="58">
        <v>4.2099999999999999E-2</v>
      </c>
      <c r="R174" s="55">
        <v>0.15</v>
      </c>
    </row>
    <row r="175" spans="1:18" ht="12.6" customHeight="1">
      <c r="A175" s="52" t="s">
        <v>290</v>
      </c>
      <c r="B175" s="53">
        <v>41164</v>
      </c>
      <c r="C175" s="53">
        <v>43483</v>
      </c>
      <c r="D175" s="54"/>
      <c r="E175" s="55">
        <v>30000000</v>
      </c>
      <c r="F175" s="127">
        <v>110465000</v>
      </c>
      <c r="G175" s="55">
        <v>30000000</v>
      </c>
      <c r="H175" s="55">
        <v>32985470.010000002</v>
      </c>
      <c r="I175" s="55">
        <v>0</v>
      </c>
      <c r="J175" s="55">
        <v>2778470.01</v>
      </c>
      <c r="K175" s="56">
        <v>108.29</v>
      </c>
      <c r="L175" s="56">
        <v>109.09</v>
      </c>
      <c r="M175" s="56">
        <v>109.63</v>
      </c>
      <c r="N175" s="56">
        <v>109.26</v>
      </c>
      <c r="O175" s="100">
        <v>4.4999999999999998E-2</v>
      </c>
      <c r="P175" s="58">
        <v>3.0800000000000001E-2</v>
      </c>
      <c r="Q175" s="58">
        <v>2.9100000000000001E-2</v>
      </c>
      <c r="R175" s="55">
        <v>0.04</v>
      </c>
    </row>
    <row r="176" spans="1:18" ht="12.6" customHeight="1">
      <c r="A176" s="52" t="s">
        <v>291</v>
      </c>
      <c r="B176" s="53">
        <v>41227</v>
      </c>
      <c r="C176" s="53">
        <v>43483</v>
      </c>
      <c r="D176" s="54"/>
      <c r="E176" s="55">
        <v>30000000</v>
      </c>
      <c r="F176" s="127">
        <v>57600000</v>
      </c>
      <c r="G176" s="55">
        <v>30000000</v>
      </c>
      <c r="H176" s="55">
        <v>33829195</v>
      </c>
      <c r="I176" s="55">
        <v>0</v>
      </c>
      <c r="J176" s="55">
        <v>3391195</v>
      </c>
      <c r="K176" s="56">
        <v>110.79</v>
      </c>
      <c r="L176" s="56">
        <v>110.77</v>
      </c>
      <c r="M176" s="56">
        <v>112.3</v>
      </c>
      <c r="N176" s="56">
        <v>111.3</v>
      </c>
      <c r="O176" s="100">
        <v>4.4999999999999998E-2</v>
      </c>
      <c r="P176" s="58">
        <v>2.6100000000000002E-2</v>
      </c>
      <c r="Q176" s="58">
        <v>2.53E-2</v>
      </c>
      <c r="R176" s="55">
        <v>0.04</v>
      </c>
    </row>
    <row r="177" spans="1:18" ht="21.75" customHeight="1">
      <c r="A177" s="52" t="s">
        <v>337</v>
      </c>
      <c r="B177" s="59">
        <v>41255</v>
      </c>
      <c r="C177" s="53">
        <v>43483</v>
      </c>
      <c r="D177" s="60"/>
      <c r="E177" s="62">
        <v>35000000</v>
      </c>
      <c r="F177" s="131">
        <v>90142500</v>
      </c>
      <c r="G177" s="55">
        <v>0</v>
      </c>
      <c r="H177" s="40" t="s">
        <v>116</v>
      </c>
      <c r="I177" s="40" t="s">
        <v>116</v>
      </c>
      <c r="J177" s="40" t="s">
        <v>116</v>
      </c>
      <c r="K177" s="61">
        <v>109.01</v>
      </c>
      <c r="L177" s="40" t="s">
        <v>116</v>
      </c>
      <c r="M177" s="40" t="s">
        <v>116</v>
      </c>
      <c r="N177" s="40" t="s">
        <v>116</v>
      </c>
      <c r="O177" s="100">
        <v>4.4999999999999998E-2</v>
      </c>
      <c r="P177" s="63">
        <v>2.9000000000000001E-2</v>
      </c>
      <c r="Q177" s="58" t="s">
        <v>116</v>
      </c>
      <c r="R177" s="62">
        <v>0.03</v>
      </c>
    </row>
    <row r="178" spans="1:18" ht="14.25" customHeight="1">
      <c r="A178" s="464" t="s">
        <v>139</v>
      </c>
      <c r="B178" s="181"/>
      <c r="C178" s="43">
        <v>43846</v>
      </c>
      <c r="D178" s="184">
        <v>2556</v>
      </c>
      <c r="E178" s="45">
        <f>E179+E180+E181+E182+E183+E184+E185+E186</f>
        <v>165000000</v>
      </c>
      <c r="F178" s="45">
        <f>F179+F180+F181+F182+F183+F184+F185+F186</f>
        <v>478946000</v>
      </c>
      <c r="G178" s="45">
        <f>G179+G180+G181+G182+G183+G184+G185+G186</f>
        <v>165000000</v>
      </c>
      <c r="H178" s="182"/>
      <c r="I178" s="137"/>
      <c r="J178" s="185"/>
      <c r="K178" s="136"/>
      <c r="L178" s="182"/>
      <c r="M178" s="136"/>
      <c r="N178" s="182"/>
      <c r="O178" s="126">
        <v>3.5000000000000003E-2</v>
      </c>
      <c r="P178" s="182"/>
      <c r="Q178" s="136"/>
      <c r="R178" s="136"/>
    </row>
    <row r="179" spans="1:18" ht="15" customHeight="1">
      <c r="A179" s="52" t="s">
        <v>288</v>
      </c>
      <c r="B179" s="53">
        <v>41290</v>
      </c>
      <c r="C179" s="53">
        <v>43846</v>
      </c>
      <c r="D179" s="54"/>
      <c r="E179" s="55">
        <v>20000000</v>
      </c>
      <c r="F179" s="127">
        <v>98056000</v>
      </c>
      <c r="G179" s="55">
        <v>20000000</v>
      </c>
      <c r="H179" s="55">
        <v>21244459.969999999</v>
      </c>
      <c r="I179" s="55">
        <v>0</v>
      </c>
      <c r="J179" s="55">
        <v>1244459.97</v>
      </c>
      <c r="K179" s="57">
        <v>105.44</v>
      </c>
      <c r="L179" s="57">
        <v>106.07</v>
      </c>
      <c r="M179" s="57">
        <v>106.66</v>
      </c>
      <c r="N179" s="57">
        <v>106.22</v>
      </c>
      <c r="O179" s="100">
        <v>3.5000000000000003E-2</v>
      </c>
      <c r="P179" s="58">
        <v>2.6599999999999999E-2</v>
      </c>
      <c r="Q179" s="58">
        <v>2.5399999999999999E-2</v>
      </c>
      <c r="R179" s="55">
        <v>0.03</v>
      </c>
    </row>
    <row r="180" spans="1:18" ht="15" customHeight="1">
      <c r="A180" s="52" t="s">
        <v>289</v>
      </c>
      <c r="B180" s="53">
        <v>41318</v>
      </c>
      <c r="C180" s="53">
        <v>43846</v>
      </c>
      <c r="D180" s="54"/>
      <c r="E180" s="55">
        <v>20000000</v>
      </c>
      <c r="F180" s="127">
        <v>58090000</v>
      </c>
      <c r="G180" s="55">
        <v>20000000</v>
      </c>
      <c r="H180" s="55">
        <v>21445961</v>
      </c>
      <c r="I180" s="55">
        <v>0</v>
      </c>
      <c r="J180" s="55">
        <v>1391961</v>
      </c>
      <c r="K180" s="57">
        <v>106.28</v>
      </c>
      <c r="L180" s="57">
        <v>106.51</v>
      </c>
      <c r="M180" s="57">
        <v>107.72</v>
      </c>
      <c r="N180" s="57">
        <v>106.96</v>
      </c>
      <c r="O180" s="100">
        <v>3.5000000000000003E-2</v>
      </c>
      <c r="P180" s="58">
        <v>2.52E-2</v>
      </c>
      <c r="Q180" s="58">
        <v>2.4199999999999999E-2</v>
      </c>
      <c r="R180" s="55">
        <v>0.01</v>
      </c>
    </row>
    <row r="181" spans="1:18" ht="14.25" customHeight="1">
      <c r="A181" s="52" t="s">
        <v>290</v>
      </c>
      <c r="B181" s="53">
        <v>41353</v>
      </c>
      <c r="C181" s="53">
        <v>43846</v>
      </c>
      <c r="D181" s="54"/>
      <c r="E181" s="55">
        <v>20000000</v>
      </c>
      <c r="F181" s="127">
        <v>59180000</v>
      </c>
      <c r="G181" s="55">
        <v>20000000</v>
      </c>
      <c r="H181" s="55">
        <v>20983809.5</v>
      </c>
      <c r="I181" s="55">
        <v>0</v>
      </c>
      <c r="J181" s="55">
        <v>863809.5</v>
      </c>
      <c r="K181" s="57">
        <v>103.37</v>
      </c>
      <c r="L181" s="57">
        <v>104.01</v>
      </c>
      <c r="M181" s="57">
        <v>104.83</v>
      </c>
      <c r="N181" s="57">
        <v>104.32</v>
      </c>
      <c r="O181" s="100">
        <v>3.5000000000000003E-2</v>
      </c>
      <c r="P181" s="58">
        <v>2.9700000000000001E-2</v>
      </c>
      <c r="Q181" s="58">
        <v>2.8199999999999999E-2</v>
      </c>
      <c r="R181" s="55">
        <v>0.01</v>
      </c>
    </row>
    <row r="182" spans="1:18" ht="14.25" customHeight="1">
      <c r="A182" s="52" t="s">
        <v>291</v>
      </c>
      <c r="B182" s="53">
        <v>41409</v>
      </c>
      <c r="C182" s="53">
        <v>43846</v>
      </c>
      <c r="D182" s="54"/>
      <c r="E182" s="55">
        <v>20000000</v>
      </c>
      <c r="F182" s="127">
        <v>56680000</v>
      </c>
      <c r="G182" s="55">
        <v>20000000</v>
      </c>
      <c r="H182" s="55">
        <v>21535620</v>
      </c>
      <c r="I182" s="55">
        <v>0</v>
      </c>
      <c r="J182" s="55">
        <v>1307620</v>
      </c>
      <c r="K182" s="57">
        <v>106.04</v>
      </c>
      <c r="L182" s="57">
        <v>106.36</v>
      </c>
      <c r="M182" s="57">
        <v>106.82</v>
      </c>
      <c r="N182" s="57">
        <v>106.54</v>
      </c>
      <c r="O182" s="100">
        <v>3.5000000000000003E-2</v>
      </c>
      <c r="P182" s="58">
        <v>2.53E-2</v>
      </c>
      <c r="Q182" s="58">
        <v>2.4500000000000001E-2</v>
      </c>
      <c r="R182" s="55">
        <v>0.02</v>
      </c>
    </row>
    <row r="183" spans="1:18" ht="14.25" customHeight="1">
      <c r="A183" s="52" t="s">
        <v>292</v>
      </c>
      <c r="B183" s="53">
        <v>41444</v>
      </c>
      <c r="C183" s="53">
        <v>43846</v>
      </c>
      <c r="D183" s="54"/>
      <c r="E183" s="55">
        <v>20000000</v>
      </c>
      <c r="F183" s="127">
        <v>33970000</v>
      </c>
      <c r="G183" s="55">
        <v>20000000</v>
      </c>
      <c r="H183" s="55">
        <v>21130316</v>
      </c>
      <c r="I183" s="55">
        <v>0</v>
      </c>
      <c r="J183" s="55">
        <v>834316</v>
      </c>
      <c r="K183" s="57">
        <v>103.84</v>
      </c>
      <c r="L183" s="57">
        <v>103.87</v>
      </c>
      <c r="M183" s="57">
        <v>104.6</v>
      </c>
      <c r="N183" s="57">
        <v>104.17</v>
      </c>
      <c r="O183" s="100">
        <v>3.5000000000000003E-2</v>
      </c>
      <c r="P183" s="58">
        <v>2.8799999999999999E-2</v>
      </c>
      <c r="Q183" s="58">
        <v>2.8199999999999999E-2</v>
      </c>
      <c r="R183" s="55">
        <v>0.01</v>
      </c>
    </row>
    <row r="184" spans="1:18" ht="14.25" customHeight="1">
      <c r="A184" s="93" t="s">
        <v>295</v>
      </c>
      <c r="B184" s="53">
        <v>41549</v>
      </c>
      <c r="C184" s="53">
        <v>43846</v>
      </c>
      <c r="D184" s="54"/>
      <c r="E184" s="55">
        <v>20000000</v>
      </c>
      <c r="F184" s="127">
        <v>55640000</v>
      </c>
      <c r="G184" s="55">
        <v>20000000</v>
      </c>
      <c r="H184" s="55">
        <v>20688562</v>
      </c>
      <c r="I184" s="55">
        <v>0</v>
      </c>
      <c r="J184" s="55">
        <v>538562</v>
      </c>
      <c r="K184" s="57">
        <v>102.27</v>
      </c>
      <c r="L184" s="57">
        <v>102.56</v>
      </c>
      <c r="M184" s="57">
        <v>103</v>
      </c>
      <c r="N184" s="57">
        <v>102.69</v>
      </c>
      <c r="O184" s="100">
        <v>3.5000000000000003E-2</v>
      </c>
      <c r="P184" s="58">
        <v>3.1199999999999999E-2</v>
      </c>
      <c r="Q184" s="58">
        <v>3.0499999999999999E-2</v>
      </c>
      <c r="R184" s="55">
        <v>0.03</v>
      </c>
    </row>
    <row r="185" spans="1:18" ht="14.25" customHeight="1">
      <c r="A185" s="93" t="s">
        <v>296</v>
      </c>
      <c r="B185" s="53">
        <v>41591</v>
      </c>
      <c r="C185" s="53">
        <v>43846</v>
      </c>
      <c r="D185" s="54"/>
      <c r="E185" s="55">
        <v>25000000</v>
      </c>
      <c r="F185" s="127">
        <v>65540000</v>
      </c>
      <c r="G185" s="55">
        <v>25000000</v>
      </c>
      <c r="H185" s="55">
        <v>26190309.989999998</v>
      </c>
      <c r="I185" s="55">
        <v>0</v>
      </c>
      <c r="J185" s="55">
        <v>902810</v>
      </c>
      <c r="K185" s="57">
        <v>103.13</v>
      </c>
      <c r="L185" s="57">
        <v>103.51</v>
      </c>
      <c r="M185" s="57">
        <v>103.83</v>
      </c>
      <c r="N185" s="57">
        <v>103.61</v>
      </c>
      <c r="O185" s="100">
        <v>3.5000000000000003E-2</v>
      </c>
      <c r="P185" s="58">
        <v>2.9600000000000001E-2</v>
      </c>
      <c r="Q185" s="58">
        <v>2.8799999999999999E-2</v>
      </c>
      <c r="R185" s="55">
        <v>0.02</v>
      </c>
    </row>
    <row r="186" spans="1:18" ht="14.25" customHeight="1">
      <c r="A186" s="124" t="s">
        <v>302</v>
      </c>
      <c r="B186" s="59">
        <v>41619</v>
      </c>
      <c r="C186" s="59">
        <v>43846</v>
      </c>
      <c r="D186" s="60"/>
      <c r="E186" s="62">
        <v>20000000</v>
      </c>
      <c r="F186" s="131">
        <v>51790000</v>
      </c>
      <c r="G186" s="62">
        <v>20000000</v>
      </c>
      <c r="H186" s="62">
        <v>21074260</v>
      </c>
      <c r="I186" s="62">
        <v>0</v>
      </c>
      <c r="J186" s="62">
        <v>790260</v>
      </c>
      <c r="K186" s="61">
        <v>103.56</v>
      </c>
      <c r="L186" s="61">
        <v>103.9</v>
      </c>
      <c r="M186" s="61">
        <v>104.01</v>
      </c>
      <c r="N186" s="61">
        <v>103.95</v>
      </c>
      <c r="O186" s="101">
        <v>3.5000000000000003E-2</v>
      </c>
      <c r="P186" s="63">
        <v>2.8799999999999999E-2</v>
      </c>
      <c r="Q186" s="63">
        <v>2.81E-2</v>
      </c>
      <c r="R186" s="62">
        <v>0.02</v>
      </c>
    </row>
    <row r="187" spans="1:18" ht="14.25" customHeight="1">
      <c r="A187" s="464" t="s">
        <v>140</v>
      </c>
      <c r="B187" s="181"/>
      <c r="C187" s="43">
        <v>44239</v>
      </c>
      <c r="D187" s="184">
        <v>2557</v>
      </c>
      <c r="E187" s="45">
        <f>E188+E189+E190+E191+E192</f>
        <v>145000000</v>
      </c>
      <c r="F187" s="45">
        <f>F188+F189+F190+F191+F192</f>
        <v>411270000</v>
      </c>
      <c r="G187" s="45">
        <f>G188+G189+G190+G191+G192</f>
        <v>145000000</v>
      </c>
      <c r="H187" s="182"/>
      <c r="I187" s="137"/>
      <c r="J187" s="185"/>
      <c r="K187" s="136"/>
      <c r="L187" s="182"/>
      <c r="M187" s="136"/>
      <c r="N187" s="182"/>
      <c r="O187" s="126">
        <v>0.03</v>
      </c>
      <c r="P187" s="182"/>
      <c r="Q187" s="136"/>
      <c r="R187" s="136"/>
    </row>
    <row r="188" spans="1:18" ht="14.25" customHeight="1">
      <c r="A188" s="52" t="s">
        <v>288</v>
      </c>
      <c r="B188" s="53">
        <v>41682</v>
      </c>
      <c r="C188" s="53">
        <v>44239</v>
      </c>
      <c r="D188" s="54"/>
      <c r="E188" s="55">
        <v>25000000</v>
      </c>
      <c r="F188" s="127">
        <v>66350000</v>
      </c>
      <c r="G188" s="55">
        <v>25000000</v>
      </c>
      <c r="H188" s="55">
        <v>25092055</v>
      </c>
      <c r="I188" s="55">
        <v>0</v>
      </c>
      <c r="J188" s="55">
        <v>92055</v>
      </c>
      <c r="K188" s="56">
        <v>99.96</v>
      </c>
      <c r="L188" s="56">
        <v>100.21</v>
      </c>
      <c r="M188" s="56">
        <v>100.63</v>
      </c>
      <c r="N188" s="56">
        <v>100.37</v>
      </c>
      <c r="O188" s="100">
        <v>0.03</v>
      </c>
      <c r="P188" s="58">
        <v>3.0300000000000001E-2</v>
      </c>
      <c r="Q188" s="58">
        <v>2.9700000000000001E-2</v>
      </c>
      <c r="R188" s="55">
        <v>0.04</v>
      </c>
    </row>
    <row r="189" spans="1:18" ht="14.25" customHeight="1">
      <c r="A189" s="52" t="s">
        <v>289</v>
      </c>
      <c r="B189" s="53">
        <v>41759</v>
      </c>
      <c r="C189" s="53">
        <v>44239</v>
      </c>
      <c r="D189" s="54"/>
      <c r="E189" s="55">
        <v>25000000</v>
      </c>
      <c r="F189" s="127">
        <v>63830000</v>
      </c>
      <c r="G189" s="55">
        <v>25000000</v>
      </c>
      <c r="H189" s="55">
        <v>25929935.02</v>
      </c>
      <c r="I189" s="55">
        <v>0</v>
      </c>
      <c r="J189" s="55">
        <v>772435.01</v>
      </c>
      <c r="K189" s="56">
        <v>102.66</v>
      </c>
      <c r="L189" s="56">
        <v>102.97</v>
      </c>
      <c r="M189" s="56">
        <v>103.31</v>
      </c>
      <c r="N189" s="56">
        <v>103.09</v>
      </c>
      <c r="O189" s="100">
        <v>0.03</v>
      </c>
      <c r="P189" s="58">
        <v>2.5899999999999999E-2</v>
      </c>
      <c r="Q189" s="58">
        <v>2.52E-2</v>
      </c>
      <c r="R189" s="55">
        <v>0.04</v>
      </c>
    </row>
    <row r="190" spans="1:18" ht="14.25" customHeight="1">
      <c r="A190" s="52" t="s">
        <v>290</v>
      </c>
      <c r="B190" s="53">
        <v>41787</v>
      </c>
      <c r="C190" s="53">
        <v>44239</v>
      </c>
      <c r="D190" s="54"/>
      <c r="E190" s="55">
        <v>25000000</v>
      </c>
      <c r="F190" s="127">
        <v>77175000</v>
      </c>
      <c r="G190" s="55">
        <v>25000000</v>
      </c>
      <c r="H190" s="55">
        <v>26384830.02</v>
      </c>
      <c r="I190" s="55">
        <v>0</v>
      </c>
      <c r="J190" s="55">
        <v>1169830.01</v>
      </c>
      <c r="K190" s="56">
        <v>104.04</v>
      </c>
      <c r="L190" s="56">
        <v>104.4</v>
      </c>
      <c r="M190" s="56">
        <v>105.26</v>
      </c>
      <c r="N190" s="56">
        <v>104.68</v>
      </c>
      <c r="O190" s="100">
        <v>0.03</v>
      </c>
      <c r="P190" s="58">
        <v>2.3599999999999999E-2</v>
      </c>
      <c r="Q190" s="58">
        <v>2.2599999999999999E-2</v>
      </c>
      <c r="R190" s="55">
        <v>0.05</v>
      </c>
    </row>
    <row r="191" spans="1:18" ht="14.25" customHeight="1">
      <c r="A191" s="52" t="s">
        <v>291</v>
      </c>
      <c r="B191" s="53">
        <v>41907</v>
      </c>
      <c r="C191" s="53">
        <v>44239</v>
      </c>
      <c r="D191" s="54"/>
      <c r="E191" s="55">
        <v>35000000</v>
      </c>
      <c r="F191" s="127">
        <v>93790000</v>
      </c>
      <c r="G191" s="55">
        <v>35000000</v>
      </c>
      <c r="H191" s="55">
        <v>36809050</v>
      </c>
      <c r="I191" s="55">
        <v>0</v>
      </c>
      <c r="J191" s="55">
        <v>1683050.02</v>
      </c>
      <c r="K191" s="56">
        <v>104.14</v>
      </c>
      <c r="L191" s="56">
        <v>104.62</v>
      </c>
      <c r="M191" s="56">
        <v>105.04</v>
      </c>
      <c r="N191" s="56">
        <v>104.81</v>
      </c>
      <c r="O191" s="100">
        <v>0.03</v>
      </c>
      <c r="P191" s="58">
        <v>2.3199999999999998E-2</v>
      </c>
      <c r="Q191" s="58">
        <v>2.1999999999999999E-2</v>
      </c>
      <c r="R191" s="55">
        <v>0.04</v>
      </c>
    </row>
    <row r="192" spans="1:18" ht="14.25" customHeight="1">
      <c r="A192" s="52" t="s">
        <v>292</v>
      </c>
      <c r="B192" s="59">
        <v>41969</v>
      </c>
      <c r="C192" s="53">
        <v>44239</v>
      </c>
      <c r="D192" s="60"/>
      <c r="E192" s="55">
        <v>35000000</v>
      </c>
      <c r="F192" s="131">
        <v>110125000</v>
      </c>
      <c r="G192" s="55">
        <v>35000000</v>
      </c>
      <c r="H192" s="62">
        <v>36785397.509999998</v>
      </c>
      <c r="I192" s="62">
        <v>0</v>
      </c>
      <c r="J192" s="62">
        <v>1480897.51</v>
      </c>
      <c r="K192" s="61">
        <v>103.74</v>
      </c>
      <c r="L192" s="61">
        <v>104.03</v>
      </c>
      <c r="M192" s="61">
        <v>104.44</v>
      </c>
      <c r="N192" s="61">
        <v>104.23</v>
      </c>
      <c r="O192" s="100">
        <v>0.03</v>
      </c>
      <c r="P192" s="63">
        <v>2.3699999999999999E-2</v>
      </c>
      <c r="Q192" s="63">
        <v>2.2800000000000001E-2</v>
      </c>
      <c r="R192" s="62">
        <v>0.02</v>
      </c>
    </row>
    <row r="193" spans="1:18" ht="12.6" customHeight="1">
      <c r="A193" s="102" t="s">
        <v>338</v>
      </c>
      <c r="B193" s="103"/>
      <c r="C193" s="103"/>
      <c r="D193" s="103"/>
      <c r="E193" s="67">
        <f>E172+E178+E187</f>
        <v>470000000</v>
      </c>
      <c r="F193" s="67">
        <f>F172+F178+F187</f>
        <v>1368423500</v>
      </c>
      <c r="G193" s="67">
        <f>G172+G178+G187</f>
        <v>435000000</v>
      </c>
      <c r="H193" s="67">
        <f>SUM(H172:H192)</f>
        <v>458072975.99999994</v>
      </c>
      <c r="I193" s="67">
        <f>SUM(I172:I192)</f>
        <v>8450</v>
      </c>
      <c r="J193" s="67">
        <f>SUM(J172:J192)</f>
        <v>20033926</v>
      </c>
      <c r="K193" s="132"/>
      <c r="L193" s="133"/>
      <c r="M193" s="133"/>
      <c r="N193" s="68"/>
      <c r="O193" s="103"/>
      <c r="P193" s="69"/>
      <c r="Q193" s="103"/>
      <c r="R193" s="70"/>
    </row>
    <row r="194" spans="1:18" s="186" customFormat="1" ht="12.6" customHeight="1">
      <c r="A194" s="107"/>
      <c r="B194" s="39"/>
      <c r="C194" s="39"/>
      <c r="D194" s="39"/>
      <c r="E194" s="91"/>
      <c r="F194" s="91"/>
      <c r="G194" s="91"/>
      <c r="H194" s="91"/>
      <c r="I194" s="91"/>
      <c r="J194" s="91"/>
      <c r="K194" s="111"/>
      <c r="L194" s="111"/>
      <c r="M194" s="111"/>
      <c r="N194" s="111"/>
      <c r="O194" s="39"/>
      <c r="P194" s="39"/>
      <c r="Q194" s="39"/>
      <c r="R194" s="90"/>
    </row>
    <row r="195" spans="1:18" ht="12.6" customHeight="1">
      <c r="A195" s="464" t="s">
        <v>141</v>
      </c>
      <c r="B195" s="181"/>
      <c r="C195" s="43">
        <v>43384</v>
      </c>
      <c r="D195" s="84">
        <v>5447</v>
      </c>
      <c r="E195" s="45">
        <f>SUM(E196:E199)</f>
        <v>100000000</v>
      </c>
      <c r="F195" s="85">
        <f>SUM(F196:F199)</f>
        <v>350871536</v>
      </c>
      <c r="G195" s="45">
        <f>SUM(G196:G199)</f>
        <v>100000000</v>
      </c>
      <c r="H195" s="182"/>
      <c r="I195" s="137"/>
      <c r="J195" s="183"/>
      <c r="K195" s="136"/>
      <c r="L195" s="182"/>
      <c r="M195" s="136"/>
      <c r="N195" s="182"/>
      <c r="O195" s="126">
        <v>0.06</v>
      </c>
      <c r="P195" s="182"/>
      <c r="Q195" s="136"/>
      <c r="R195" s="136"/>
    </row>
    <row r="196" spans="1:18" ht="12.6" customHeight="1">
      <c r="A196" s="52" t="s">
        <v>288</v>
      </c>
      <c r="B196" s="128">
        <v>37937</v>
      </c>
      <c r="C196" s="53">
        <v>43384</v>
      </c>
      <c r="D196" s="129"/>
      <c r="E196" s="55">
        <v>20000000</v>
      </c>
      <c r="F196" s="130">
        <v>73628536</v>
      </c>
      <c r="G196" s="55">
        <v>20000000</v>
      </c>
      <c r="H196" s="90">
        <v>18962764.789999999</v>
      </c>
      <c r="I196" s="55">
        <v>1037235.21</v>
      </c>
      <c r="J196" s="90">
        <v>0</v>
      </c>
      <c r="K196" s="56">
        <v>92.13</v>
      </c>
      <c r="L196" s="91">
        <v>93.9</v>
      </c>
      <c r="M196" s="56">
        <v>101.97</v>
      </c>
      <c r="N196" s="91">
        <v>94.81</v>
      </c>
      <c r="O196" s="100">
        <v>0.06</v>
      </c>
      <c r="P196" s="92">
        <v>6.8500000000000005E-2</v>
      </c>
      <c r="Q196" s="58">
        <v>6.5500000000000003E-2</v>
      </c>
      <c r="R196" s="55">
        <v>2.6</v>
      </c>
    </row>
    <row r="197" spans="1:18" ht="12.6" customHeight="1">
      <c r="A197" s="52" t="s">
        <v>289</v>
      </c>
      <c r="B197" s="128">
        <v>38009</v>
      </c>
      <c r="C197" s="53">
        <v>43384</v>
      </c>
      <c r="D197" s="129"/>
      <c r="E197" s="55">
        <v>50000000</v>
      </c>
      <c r="F197" s="130">
        <v>124820000</v>
      </c>
      <c r="G197" s="55">
        <v>50000000</v>
      </c>
      <c r="H197" s="90">
        <v>50305055.5</v>
      </c>
      <c r="I197" s="55">
        <v>285946.5</v>
      </c>
      <c r="J197" s="90">
        <v>1002</v>
      </c>
      <c r="K197" s="56">
        <v>98.62</v>
      </c>
      <c r="L197" s="91">
        <v>98.74</v>
      </c>
      <c r="M197" s="56">
        <v>101.45</v>
      </c>
      <c r="N197" s="91">
        <v>99.43</v>
      </c>
      <c r="O197" s="100">
        <v>0.06</v>
      </c>
      <c r="P197" s="92">
        <v>6.1400000000000003E-2</v>
      </c>
      <c r="Q197" s="58">
        <v>6.0600000000000001E-2</v>
      </c>
      <c r="R197" s="55">
        <v>2.83</v>
      </c>
    </row>
    <row r="198" spans="1:18" ht="12.6" customHeight="1">
      <c r="A198" s="52" t="s">
        <v>290</v>
      </c>
      <c r="B198" s="128">
        <v>38205</v>
      </c>
      <c r="C198" s="53">
        <v>43384</v>
      </c>
      <c r="D198" s="129"/>
      <c r="E198" s="55">
        <v>15000000</v>
      </c>
      <c r="F198" s="130">
        <v>62878000</v>
      </c>
      <c r="G198" s="55">
        <v>15000000</v>
      </c>
      <c r="H198" s="90">
        <v>15376060.48</v>
      </c>
      <c r="I198" s="55">
        <v>0</v>
      </c>
      <c r="J198" s="90">
        <v>88060.47</v>
      </c>
      <c r="K198" s="56">
        <v>99.4</v>
      </c>
      <c r="L198" s="91">
        <v>100.27</v>
      </c>
      <c r="M198" s="56">
        <v>101.91</v>
      </c>
      <c r="N198" s="91">
        <v>100.59</v>
      </c>
      <c r="O198" s="100">
        <v>0.06</v>
      </c>
      <c r="P198" s="92">
        <v>6.0600000000000001E-2</v>
      </c>
      <c r="Q198" s="58">
        <v>5.9400000000000001E-2</v>
      </c>
      <c r="R198" s="55">
        <v>2.44</v>
      </c>
    </row>
    <row r="199" spans="1:18" ht="13.5" customHeight="1">
      <c r="A199" s="52" t="s">
        <v>291</v>
      </c>
      <c r="B199" s="187">
        <v>38359</v>
      </c>
      <c r="C199" s="59">
        <v>43384</v>
      </c>
      <c r="D199" s="139"/>
      <c r="E199" s="62">
        <v>15000000</v>
      </c>
      <c r="F199" s="140">
        <v>89545000</v>
      </c>
      <c r="G199" s="62">
        <v>15000000</v>
      </c>
      <c r="H199" s="188">
        <v>16805042.5</v>
      </c>
      <c r="I199" s="62">
        <v>0</v>
      </c>
      <c r="J199" s="188">
        <v>1587542.5</v>
      </c>
      <c r="K199" s="61">
        <v>109.07</v>
      </c>
      <c r="L199" s="141">
        <v>110.38</v>
      </c>
      <c r="M199" s="61">
        <v>110.91</v>
      </c>
      <c r="N199" s="141">
        <v>110.58</v>
      </c>
      <c r="O199" s="101">
        <v>0.06</v>
      </c>
      <c r="P199" s="142">
        <v>5.1400000000000001E-2</v>
      </c>
      <c r="Q199" s="63">
        <v>4.99E-2</v>
      </c>
      <c r="R199" s="62">
        <v>2.37</v>
      </c>
    </row>
    <row r="200" spans="1:18" ht="12.6" customHeight="1">
      <c r="A200" s="102" t="s">
        <v>339</v>
      </c>
      <c r="B200" s="103"/>
      <c r="C200" s="103"/>
      <c r="D200" s="103"/>
      <c r="E200" s="67">
        <f>E195</f>
        <v>100000000</v>
      </c>
      <c r="F200" s="67">
        <f>F195</f>
        <v>350871536</v>
      </c>
      <c r="G200" s="67">
        <f>G195</f>
        <v>100000000</v>
      </c>
      <c r="H200" s="67">
        <f>SUM(H196:H199)</f>
        <v>101448923.27</v>
      </c>
      <c r="I200" s="67">
        <f>SUM(I196:I199)</f>
        <v>1323181.71</v>
      </c>
      <c r="J200" s="67">
        <f>SUM(J196:J199)</f>
        <v>1676604.97</v>
      </c>
      <c r="K200" s="132"/>
      <c r="L200" s="133"/>
      <c r="M200" s="133"/>
      <c r="N200" s="68"/>
      <c r="O200" s="103"/>
      <c r="P200" s="69"/>
      <c r="Q200" s="103"/>
      <c r="R200" s="70"/>
    </row>
    <row r="201" spans="1:18" ht="12.6" customHeight="1">
      <c r="A201" s="189"/>
      <c r="B201" s="190"/>
      <c r="C201" s="190"/>
      <c r="D201" s="190"/>
      <c r="E201" s="191"/>
      <c r="F201" s="191"/>
      <c r="G201" s="192"/>
      <c r="H201" s="192"/>
      <c r="I201" s="192"/>
      <c r="J201" s="193"/>
      <c r="K201" s="194"/>
      <c r="L201" s="194"/>
      <c r="M201" s="194"/>
      <c r="N201" s="194"/>
      <c r="O201" s="190"/>
      <c r="P201" s="190"/>
      <c r="Q201" s="190"/>
      <c r="R201" s="195"/>
    </row>
    <row r="202" spans="1:18" ht="12.6" customHeight="1">
      <c r="A202" s="463" t="s">
        <v>142</v>
      </c>
      <c r="B202" s="196"/>
      <c r="C202" s="94">
        <v>45929</v>
      </c>
      <c r="D202" s="197">
        <v>5479</v>
      </c>
      <c r="E202" s="96">
        <f>+E203</f>
        <v>45000000</v>
      </c>
      <c r="F202" s="198">
        <f>+F203</f>
        <v>311355000</v>
      </c>
      <c r="G202" s="96">
        <f>+G203</f>
        <v>234105000</v>
      </c>
      <c r="H202" s="199"/>
      <c r="I202" s="200"/>
      <c r="J202" s="201"/>
      <c r="K202" s="151"/>
      <c r="L202" s="199"/>
      <c r="M202" s="151"/>
      <c r="N202" s="199"/>
      <c r="O202" s="98">
        <v>5.7500000000000002E-2</v>
      </c>
      <c r="P202" s="199"/>
      <c r="Q202" s="151"/>
      <c r="R202" s="151"/>
    </row>
    <row r="203" spans="1:18" ht="12.6" customHeight="1">
      <c r="A203" s="52" t="s">
        <v>288</v>
      </c>
      <c r="B203" s="128">
        <v>40450</v>
      </c>
      <c r="C203" s="53">
        <v>45929</v>
      </c>
      <c r="D203" s="129"/>
      <c r="E203" s="55">
        <v>45000000</v>
      </c>
      <c r="F203" s="130">
        <v>311355000</v>
      </c>
      <c r="G203" s="55">
        <v>234105000</v>
      </c>
      <c r="H203" s="90">
        <v>220614369</v>
      </c>
      <c r="I203" s="55">
        <v>13490631</v>
      </c>
      <c r="J203" s="91">
        <v>0</v>
      </c>
      <c r="K203" s="56">
        <v>93.24</v>
      </c>
      <c r="L203" s="91">
        <v>92.89</v>
      </c>
      <c r="M203" s="56">
        <v>97.57</v>
      </c>
      <c r="N203" s="91">
        <v>94.24</v>
      </c>
      <c r="O203" s="100">
        <v>5.7500000000000002E-2</v>
      </c>
      <c r="P203" s="92">
        <v>6.5600000000000006E-2</v>
      </c>
      <c r="Q203" s="58">
        <v>6.4500000000000002E-2</v>
      </c>
      <c r="R203" s="55">
        <v>0.17</v>
      </c>
    </row>
    <row r="204" spans="1:18" ht="12.6" customHeight="1">
      <c r="A204" s="102" t="s">
        <v>340</v>
      </c>
      <c r="B204" s="103"/>
      <c r="C204" s="103"/>
      <c r="D204" s="103"/>
      <c r="E204" s="67">
        <f>E202</f>
        <v>45000000</v>
      </c>
      <c r="F204" s="67">
        <f>F202</f>
        <v>311355000</v>
      </c>
      <c r="G204" s="67">
        <f>G202</f>
        <v>234105000</v>
      </c>
      <c r="H204" s="67">
        <f>SUM(H203:H203)</f>
        <v>220614369</v>
      </c>
      <c r="I204" s="67">
        <f>SUM(I203:I203)</f>
        <v>13490631</v>
      </c>
      <c r="J204" s="67">
        <f>SUM(J203:J203)</f>
        <v>0</v>
      </c>
      <c r="K204" s="132"/>
      <c r="L204" s="133"/>
      <c r="M204" s="133"/>
      <c r="N204" s="68"/>
      <c r="O204" s="103"/>
      <c r="P204" s="69"/>
      <c r="Q204" s="103"/>
      <c r="R204" s="70"/>
    </row>
    <row r="205" spans="1:18" ht="12.6" customHeight="1">
      <c r="A205" s="202"/>
      <c r="B205" s="39"/>
      <c r="C205" s="39"/>
      <c r="D205" s="39"/>
      <c r="E205" s="203"/>
      <c r="F205" s="203"/>
      <c r="G205" s="203"/>
      <c r="H205" s="203"/>
      <c r="I205" s="203"/>
      <c r="J205" s="203"/>
      <c r="K205" s="194"/>
      <c r="L205" s="204"/>
      <c r="M205" s="204"/>
      <c r="N205" s="205"/>
      <c r="O205" s="190"/>
      <c r="P205" s="206"/>
      <c r="Q205" s="190"/>
      <c r="R205" s="207"/>
    </row>
    <row r="206" spans="1:18" ht="12.6" customHeight="1">
      <c r="A206" s="102" t="s">
        <v>310</v>
      </c>
      <c r="B206" s="103"/>
      <c r="C206" s="103"/>
      <c r="D206" s="104"/>
      <c r="E206" s="67">
        <f t="shared" ref="E206:J206" si="3">+E200+E204+E193</f>
        <v>615000000</v>
      </c>
      <c r="F206" s="67">
        <f t="shared" si="3"/>
        <v>2030650036</v>
      </c>
      <c r="G206" s="67">
        <f t="shared" si="3"/>
        <v>769105000</v>
      </c>
      <c r="H206" s="67">
        <f t="shared" si="3"/>
        <v>780136268.26999998</v>
      </c>
      <c r="I206" s="67">
        <f t="shared" si="3"/>
        <v>14822262.710000001</v>
      </c>
      <c r="J206" s="67">
        <f t="shared" si="3"/>
        <v>21710530.969999999</v>
      </c>
      <c r="K206" s="69"/>
      <c r="L206" s="69"/>
      <c r="M206" s="69"/>
      <c r="N206" s="69"/>
      <c r="O206" s="69"/>
      <c r="P206" s="69"/>
      <c r="Q206" s="69"/>
      <c r="R206" s="208"/>
    </row>
    <row r="207" spans="1:18" ht="12.6" customHeight="1">
      <c r="A207" s="189"/>
      <c r="B207" s="190"/>
      <c r="C207" s="190"/>
      <c r="D207" s="190"/>
      <c r="E207" s="191"/>
      <c r="F207" s="191"/>
      <c r="G207" s="192"/>
      <c r="H207" s="192"/>
      <c r="I207" s="192"/>
      <c r="J207" s="193"/>
      <c r="K207" s="194"/>
      <c r="L207" s="194"/>
      <c r="M207" s="194"/>
      <c r="N207" s="194"/>
      <c r="O207" s="190"/>
      <c r="P207" s="190"/>
      <c r="Q207" s="190"/>
      <c r="R207" s="195"/>
    </row>
    <row r="208" spans="1:18" ht="12.6" customHeight="1">
      <c r="A208" s="102" t="s">
        <v>341</v>
      </c>
      <c r="B208" s="103"/>
      <c r="C208" s="103"/>
      <c r="D208" s="104"/>
      <c r="E208" s="174">
        <f t="shared" ref="E208:J208" si="4">SUM(E206)</f>
        <v>615000000</v>
      </c>
      <c r="F208" s="174">
        <f t="shared" si="4"/>
        <v>2030650036</v>
      </c>
      <c r="G208" s="174">
        <f t="shared" si="4"/>
        <v>769105000</v>
      </c>
      <c r="H208" s="174">
        <f t="shared" si="4"/>
        <v>780136268.26999998</v>
      </c>
      <c r="I208" s="174">
        <f t="shared" si="4"/>
        <v>14822262.710000001</v>
      </c>
      <c r="J208" s="174">
        <f t="shared" si="4"/>
        <v>21710530.969999999</v>
      </c>
      <c r="K208" s="178" t="s">
        <v>4</v>
      </c>
      <c r="L208" s="178"/>
      <c r="M208" s="178"/>
      <c r="N208" s="179" t="s">
        <v>4</v>
      </c>
      <c r="O208" s="106"/>
      <c r="P208" s="177"/>
      <c r="Q208" s="180"/>
      <c r="R208" s="177"/>
    </row>
    <row r="209" spans="1:18" s="265" customFormat="1" ht="19.5" customHeight="1">
      <c r="A209" s="352" t="s">
        <v>312</v>
      </c>
      <c r="B209" s="353"/>
      <c r="C209" s="353"/>
      <c r="D209" s="353"/>
      <c r="E209" s="353"/>
      <c r="F209" s="354"/>
      <c r="G209" s="227"/>
      <c r="H209" s="227"/>
      <c r="I209" s="227"/>
      <c r="J209" s="355"/>
      <c r="K209" s="227"/>
      <c r="L209" s="227"/>
      <c r="M209" s="227"/>
      <c r="N209" s="227"/>
      <c r="O209" s="227"/>
      <c r="P209" s="227"/>
      <c r="Q209" s="227"/>
      <c r="R209" s="227"/>
    </row>
    <row r="210" spans="1:18" s="265" customFormat="1" ht="13.5" customHeight="1">
      <c r="A210" s="352" t="s">
        <v>342</v>
      </c>
      <c r="B210" s="353"/>
      <c r="C210" s="353"/>
      <c r="D210" s="353"/>
      <c r="E210" s="353"/>
      <c r="F210" s="354"/>
      <c r="G210" s="227"/>
      <c r="H210" s="227"/>
      <c r="I210" s="227"/>
      <c r="J210" s="355"/>
      <c r="K210" s="227"/>
      <c r="L210" s="227"/>
      <c r="M210" s="227"/>
      <c r="N210" s="227"/>
      <c r="O210" s="227"/>
      <c r="P210" s="227"/>
      <c r="Q210" s="227"/>
      <c r="R210" s="227"/>
    </row>
    <row r="211" spans="1:18" s="265" customFormat="1" ht="13.5" customHeight="1">
      <c r="A211" s="352"/>
      <c r="B211" s="353"/>
      <c r="C211" s="353"/>
      <c r="D211" s="353"/>
      <c r="E211" s="353"/>
      <c r="F211" s="354"/>
      <c r="G211" s="227"/>
      <c r="H211" s="227"/>
      <c r="I211" s="227"/>
      <c r="J211" s="355"/>
      <c r="K211" s="227"/>
      <c r="L211" s="227"/>
      <c r="M211" s="227"/>
      <c r="N211" s="227"/>
      <c r="O211" s="227"/>
      <c r="P211" s="227"/>
      <c r="Q211" s="227"/>
      <c r="R211" s="227"/>
    </row>
    <row r="212" spans="1:18" s="227" customFormat="1" ht="12.6" customHeight="1">
      <c r="A212" s="356" t="s">
        <v>343</v>
      </c>
      <c r="B212" s="353"/>
      <c r="C212" s="353"/>
      <c r="D212" s="353"/>
      <c r="E212" s="264"/>
      <c r="F212" s="354"/>
      <c r="J212" s="355"/>
      <c r="P212" s="265"/>
    </row>
    <row r="213" spans="1:18" s="227" customFormat="1" ht="12.6" customHeight="1">
      <c r="A213" s="356" t="s">
        <v>344</v>
      </c>
      <c r="B213" s="353"/>
      <c r="C213" s="353"/>
      <c r="D213" s="353"/>
      <c r="E213" s="264"/>
      <c r="F213" s="354"/>
      <c r="J213" s="355"/>
      <c r="P213" s="265"/>
    </row>
    <row r="214" spans="1:18" ht="12.6" customHeight="1"/>
    <row r="215" spans="1:18" ht="12.6" customHeight="1"/>
    <row r="216" spans="1:18" ht="12.6" customHeight="1">
      <c r="F216" s="209"/>
      <c r="J216" s="82"/>
    </row>
    <row r="217" spans="1:18" ht="12.75" customHeight="1">
      <c r="J217" s="82"/>
    </row>
    <row r="218" spans="1:18" ht="12.6" customHeight="1">
      <c r="F218" s="210"/>
    </row>
    <row r="219" spans="1:18" ht="12.6" customHeight="1"/>
    <row r="220" spans="1:18" ht="12.6" customHeight="1">
      <c r="F220" s="317"/>
      <c r="H220" s="109"/>
      <c r="J220" s="82"/>
    </row>
    <row r="221" spans="1:18" ht="12.6" customHeight="1">
      <c r="F221" s="82"/>
      <c r="H221" s="109"/>
      <c r="J221" s="82"/>
    </row>
    <row r="222" spans="1:18" ht="12.6" customHeight="1">
      <c r="F222" s="82"/>
      <c r="H222" s="109"/>
      <c r="J222" s="82"/>
    </row>
    <row r="223" spans="1:18" ht="12.6" customHeight="1">
      <c r="F223" s="82"/>
      <c r="H223" s="109"/>
      <c r="J223" s="82"/>
    </row>
    <row r="224" spans="1:18" ht="12.6" customHeight="1">
      <c r="F224" s="82"/>
      <c r="H224" s="109"/>
      <c r="J224" s="82"/>
    </row>
    <row r="225" spans="8:8" ht="12.6" customHeight="1"/>
    <row r="226" spans="8:8" ht="12.6" customHeight="1">
      <c r="H226" s="266"/>
    </row>
    <row r="227" spans="8:8" ht="12.6" customHeight="1"/>
    <row r="228" spans="8:8" ht="12.6" customHeight="1"/>
  </sheetData>
  <mergeCells count="8">
    <mergeCell ref="A160:R160"/>
    <mergeCell ref="A59:R59"/>
    <mergeCell ref="A95:R95"/>
    <mergeCell ref="H1:I1"/>
    <mergeCell ref="A2:R2"/>
    <mergeCell ref="P5:Q6"/>
    <mergeCell ref="H6:H8"/>
    <mergeCell ref="A159:R159"/>
  </mergeCells>
  <phoneticPr fontId="3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17</vt:i4>
      </vt:variant>
    </vt:vector>
  </HeadingPairs>
  <TitlesOfParts>
    <vt:vector size="17" baseType="lpstr">
      <vt:lpstr>PRIMARY MARKET OF GS - 1</vt:lpstr>
      <vt:lpstr>PRIMARY MARKET OF GS - 2</vt:lpstr>
      <vt:lpstr>PRIMARY MARKET OF GS - 3</vt:lpstr>
      <vt:lpstr>PRIMARY MARKET OF GS - 4</vt:lpstr>
      <vt:lpstr>PRIMARY MARKET OF GS - 5</vt:lpstr>
      <vt:lpstr>SECONDARY MARKET OF GS - 1</vt:lpstr>
      <vt:lpstr>SECONDARY MARKET OF GS - 2</vt:lpstr>
      <vt:lpstr>SECONDARY MARKET OF GS - 3</vt:lpstr>
      <vt:lpstr>SECONDARY MARKET OF GS - 4</vt:lpstr>
      <vt:lpstr>SECONDARY MARKET OF GS - 5</vt:lpstr>
      <vt:lpstr>SECONDARY MARKET OF GS - 6</vt:lpstr>
      <vt:lpstr>SECONDARY MARKET OF GS - 7</vt:lpstr>
      <vt:lpstr>SECONDARY MARKET OF GS - 8</vt:lpstr>
      <vt:lpstr>SECONDARY MARKET OF GS - 9</vt:lpstr>
      <vt:lpstr>SECONDARY MARKET OF GS - 10</vt:lpstr>
      <vt:lpstr>LIST</vt:lpstr>
      <vt:lpstr>GS - circulating as of 30.09.17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2017-10-04T12:28:29Z</cp:lastPrinted>
  <dcterms:created xsi:type="dcterms:W3CDTF">2006-09-16T00:00:00Z</dcterms:created>
  <dcterms:modified xsi:type="dcterms:W3CDTF">2017-10-18T12:13:57Z</dcterms:modified>
</cp:coreProperties>
</file>