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6.xml" ContentType="application/vnd.openxmlformats-officedocument.drawingml.chartshapes+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7.xml" ContentType="application/vnd.openxmlformats-officedocument.drawingml.chartshapes+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mc:AlternateContent xmlns:mc="http://schemas.openxmlformats.org/markup-compatibility/2006">
    <mc:Choice Requires="x15">
      <x15ac:absPath xmlns:x15ac="http://schemas.microsoft.com/office/spreadsheetml/2010/11/ac" url="R:\Пазар на ДЦК - 3 месечни данни\2026\2026_I-во тримесечие_януари-март_Пазар на ДЦК\"/>
    </mc:Choice>
  </mc:AlternateContent>
  <xr:revisionPtr revIDLastSave="0" documentId="13_ncr:1_{AD4646BE-33A5-41F5-B08A-3BE8566EAFF3}" xr6:coauthVersionLast="36" xr6:coauthVersionMax="36" xr10:uidLastSave="{00000000-0000-0000-0000-000000000000}"/>
  <bookViews>
    <workbookView xWindow="0" yWindow="0" windowWidth="23250" windowHeight="9030" tabRatio="764" activeTab="13" xr2:uid="{00000000-000D-0000-FFFF-FFFF00000000}"/>
  </bookViews>
  <sheets>
    <sheet name="PRI-0" sheetId="16" r:id="rId1"/>
    <sheet name="PRI-1" sheetId="10" r:id="rId2"/>
    <sheet name="PRI-2" sheetId="11" r:id="rId3"/>
    <sheet name="PRI-3" sheetId="12" r:id="rId4"/>
    <sheet name="PRI-4" sheetId="13" r:id="rId5"/>
    <sheet name="SEC-1" sheetId="1" r:id="rId6"/>
    <sheet name="SEC-2" sheetId="2" r:id="rId7"/>
    <sheet name="SEC-3" sheetId="3" r:id="rId8"/>
    <sheet name="SEC-4" sheetId="5" r:id="rId9"/>
    <sheet name="Sec-5" sheetId="6" r:id="rId10"/>
    <sheet name="SEC-6" sheetId="7" r:id="rId11"/>
    <sheet name="SEC-7" sheetId="8" r:id="rId12"/>
    <sheet name="SEC-8A" sheetId="18" r:id="rId13"/>
    <sheet name="SEC-8B" sheetId="19" r:id="rId14"/>
    <sheet name="SEC-9" sheetId="14" r:id="rId15"/>
    <sheet name="LIST" sheetId="15" r:id="rId16"/>
  </sheets>
  <externalReferences>
    <externalReference r:id="rId17"/>
    <externalReference r:id="rId18"/>
    <externalReference r:id="rId19"/>
    <externalReference r:id="rId20"/>
  </externalReferenc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3" i="2" l="1"/>
  <c r="D3" i="2"/>
  <c r="E3" i="2"/>
  <c r="C4" i="2"/>
  <c r="D4" i="2"/>
  <c r="E4" i="2"/>
  <c r="C5" i="2"/>
  <c r="D5" i="2"/>
  <c r="E5" i="2"/>
  <c r="F34" i="12" l="1"/>
  <c r="F43" i="12" s="1"/>
  <c r="F20" i="10" l="1"/>
  <c r="R16" i="16" l="1"/>
  <c r="O16" i="16"/>
  <c r="L16" i="16"/>
  <c r="I16" i="16"/>
  <c r="F16" i="16"/>
  <c r="C16" i="16"/>
  <c r="K112" i="13" l="1"/>
  <c r="J112" i="13"/>
  <c r="I112" i="13"/>
  <c r="H107" i="13"/>
  <c r="H112" i="13" s="1"/>
  <c r="G107" i="13"/>
  <c r="G112" i="13" s="1"/>
  <c r="F107" i="13"/>
  <c r="F112" i="13" s="1"/>
  <c r="K105" i="13"/>
  <c r="J105" i="13"/>
  <c r="I105" i="13"/>
  <c r="H100" i="13"/>
  <c r="G100" i="13"/>
  <c r="F100" i="13"/>
  <c r="H94" i="13"/>
  <c r="G94" i="13"/>
  <c r="F94" i="13"/>
  <c r="H89" i="13"/>
  <c r="G89" i="13"/>
  <c r="F89" i="13"/>
  <c r="H82" i="13"/>
  <c r="G82" i="13"/>
  <c r="F82" i="13"/>
  <c r="K69" i="13"/>
  <c r="J69" i="13"/>
  <c r="I69" i="13"/>
  <c r="H67" i="13"/>
  <c r="H69" i="13" s="1"/>
  <c r="G67" i="13"/>
  <c r="G69" i="13" s="1"/>
  <c r="F67" i="13"/>
  <c r="F69" i="13" s="1"/>
  <c r="K65" i="13"/>
  <c r="J65" i="13"/>
  <c r="I65" i="13"/>
  <c r="H62" i="13"/>
  <c r="H65" i="13" s="1"/>
  <c r="G62" i="13"/>
  <c r="G65" i="13" s="1"/>
  <c r="F62" i="13"/>
  <c r="F65" i="13" s="1"/>
  <c r="K60" i="13"/>
  <c r="J60" i="13"/>
  <c r="I60" i="13"/>
  <c r="H52" i="13"/>
  <c r="H60" i="13" s="1"/>
  <c r="G52" i="13"/>
  <c r="G60" i="13" s="1"/>
  <c r="F52" i="13"/>
  <c r="F60" i="13" s="1"/>
  <c r="K50" i="13"/>
  <c r="J50" i="13"/>
  <c r="I50" i="13"/>
  <c r="H45" i="13"/>
  <c r="H50" i="13" s="1"/>
  <c r="G45" i="13"/>
  <c r="G50" i="13" s="1"/>
  <c r="F45" i="13"/>
  <c r="F50" i="13" s="1"/>
  <c r="K43" i="13"/>
  <c r="J43" i="13"/>
  <c r="I43" i="13"/>
  <c r="H40" i="13"/>
  <c r="H43" i="13" s="1"/>
  <c r="G40" i="13"/>
  <c r="G43" i="13" s="1"/>
  <c r="F40" i="13"/>
  <c r="F43" i="13" s="1"/>
  <c r="K37" i="13"/>
  <c r="J37" i="13"/>
  <c r="I37" i="13"/>
  <c r="H34" i="13"/>
  <c r="H37" i="13" s="1"/>
  <c r="G34" i="13"/>
  <c r="G37" i="13" s="1"/>
  <c r="F34" i="13"/>
  <c r="F37" i="13" s="1"/>
  <c r="K32" i="13"/>
  <c r="J32" i="13"/>
  <c r="I32" i="13"/>
  <c r="H25" i="13"/>
  <c r="G25" i="13"/>
  <c r="F25" i="13"/>
  <c r="H20" i="13"/>
  <c r="G20" i="13"/>
  <c r="G32" i="13" s="1"/>
  <c r="F20" i="13"/>
  <c r="K18" i="13"/>
  <c r="J18" i="13"/>
  <c r="I18" i="13"/>
  <c r="H14" i="13"/>
  <c r="H18" i="13" s="1"/>
  <c r="G14" i="13"/>
  <c r="G18" i="13" s="1"/>
  <c r="F14" i="13"/>
  <c r="F18" i="13" s="1"/>
  <c r="I38" i="13" l="1"/>
  <c r="H105" i="13"/>
  <c r="J38" i="13"/>
  <c r="H32" i="13"/>
  <c r="H38" i="13" s="1"/>
  <c r="I113" i="13"/>
  <c r="I114" i="13" s="1"/>
  <c r="K38" i="13"/>
  <c r="J113" i="13"/>
  <c r="F105" i="13"/>
  <c r="F32" i="13"/>
  <c r="F38" i="13" s="1"/>
  <c r="K113" i="13"/>
  <c r="G105" i="13"/>
  <c r="G113" i="13" s="1"/>
  <c r="F113" i="13"/>
  <c r="G38" i="13"/>
  <c r="H113" i="13"/>
  <c r="J114" i="13" l="1"/>
  <c r="H114" i="13"/>
  <c r="F114" i="13"/>
  <c r="G114" i="13"/>
  <c r="C17" i="3" l="1"/>
  <c r="C22" i="3" s="1"/>
  <c r="C6" i="3"/>
  <c r="C9" i="3" s="1"/>
  <c r="C21" i="3" l="1"/>
  <c r="C23" i="3" s="1"/>
  <c r="C7" i="3"/>
  <c r="C8" i="3"/>
  <c r="C10" i="3" l="1"/>
</calcChain>
</file>

<file path=xl/sharedStrings.xml><?xml version="1.0" encoding="utf-8"?>
<sst xmlns="http://schemas.openxmlformats.org/spreadsheetml/2006/main" count="536" uniqueCount="336">
  <si>
    <t>EUR</t>
  </si>
  <si>
    <t>I</t>
  </si>
  <si>
    <t>II</t>
  </si>
  <si>
    <t>III</t>
  </si>
  <si>
    <t>IV</t>
  </si>
  <si>
    <t>V</t>
  </si>
  <si>
    <t>VI</t>
  </si>
  <si>
    <t>VII</t>
  </si>
  <si>
    <t>VIII</t>
  </si>
  <si>
    <t>IX</t>
  </si>
  <si>
    <t>X</t>
  </si>
  <si>
    <t>XI</t>
  </si>
  <si>
    <t>XII</t>
  </si>
  <si>
    <t>from 1 to 3 days</t>
  </si>
  <si>
    <t>from 4 to 7 days</t>
  </si>
  <si>
    <t>over 8 days</t>
  </si>
  <si>
    <t>Holders of Government Securities</t>
  </si>
  <si>
    <t>Central Government Securities Debt Issued in Domestic Market</t>
  </si>
  <si>
    <t xml:space="preserve">                                                                                                                                                                                        </t>
  </si>
  <si>
    <t>Debt structure</t>
  </si>
  <si>
    <t>Debt amount</t>
  </si>
  <si>
    <t>Total</t>
  </si>
  <si>
    <t>Including target bonds</t>
  </si>
  <si>
    <t>earmarked for individuals</t>
  </si>
  <si>
    <t>Issue number</t>
  </si>
  <si>
    <t>Currency</t>
  </si>
  <si>
    <t>Issue maturity</t>
  </si>
  <si>
    <t>Total volume of the issue (nominal value)</t>
  </si>
  <si>
    <t>Interest rate (%)</t>
  </si>
  <si>
    <t>Pending interest payment</t>
  </si>
  <si>
    <t/>
  </si>
  <si>
    <t>BG 20 400 16219</t>
  </si>
  <si>
    <t>27.07.2026</t>
  </si>
  <si>
    <t xml:space="preserve">             2.25 %</t>
  </si>
  <si>
    <t>BG 20 400 17217</t>
  </si>
  <si>
    <t>25.07.2027</t>
  </si>
  <si>
    <t xml:space="preserve">             1.95 %</t>
  </si>
  <si>
    <t>BG 20 300 22219</t>
  </si>
  <si>
    <t>28.03.2028</t>
  </si>
  <si>
    <t xml:space="preserve">             3.20 %</t>
  </si>
  <si>
    <t>BG 20 401 21217</t>
  </si>
  <si>
    <t>24.05.2029</t>
  </si>
  <si>
    <t xml:space="preserve">             0.25 %</t>
  </si>
  <si>
    <t>BG 20 401 19211</t>
  </si>
  <si>
    <t>21.12.2029</t>
  </si>
  <si>
    <t xml:space="preserve">             0.50 %</t>
  </si>
  <si>
    <t>BG 20 400 21219</t>
  </si>
  <si>
    <t>17.08.2031</t>
  </si>
  <si>
    <t xml:space="preserve">             0.10 %</t>
  </si>
  <si>
    <t>BG 20 400 19213</t>
  </si>
  <si>
    <t>21.06.2039</t>
  </si>
  <si>
    <t xml:space="preserve">             1.50 %</t>
  </si>
  <si>
    <t>XS2536817211 - Bulgaria Rep. 4,125 09/2029 EUR</t>
  </si>
  <si>
    <t>XS2536817484 - Bulgaria Rep. 4,625 09/2034 EUR</t>
  </si>
  <si>
    <t xml:space="preserve">Rule 144A ISIN XS2579483822/Regulation S ISIN XS2579483319- Republic of Bulgaria 4.500 01/2033 EUR 
</t>
  </si>
  <si>
    <t>ISIN/
Issue date</t>
  </si>
  <si>
    <t>Payment 
date</t>
  </si>
  <si>
    <t>Issue 
maturity</t>
  </si>
  <si>
    <t>Number 
of days</t>
  </si>
  <si>
    <t>Annual interest 
rate 
(%)</t>
  </si>
  <si>
    <t>Average annual yield (%)</t>
  </si>
  <si>
    <t>of amount 
offered by 
the MF</t>
  </si>
  <si>
    <t>of bids 
admitted to the
auction</t>
  </si>
  <si>
    <t>of bids 
approved</t>
  </si>
  <si>
    <t>Average
price of bids admitted to the auction</t>
  </si>
  <si>
    <t>Minimum
price of bids approved</t>
  </si>
  <si>
    <t>Maximum
price of bids approved</t>
  </si>
  <si>
    <t>Average price of bids approved</t>
  </si>
  <si>
    <t>of bids admitted to the auction</t>
  </si>
  <si>
    <t>of bids approved</t>
  </si>
  <si>
    <t>First tranche</t>
  </si>
  <si>
    <t>Second tranche</t>
  </si>
  <si>
    <t>Third tranche</t>
  </si>
  <si>
    <t>Fourth tranche</t>
  </si>
  <si>
    <t>-</t>
  </si>
  <si>
    <t>Fifth tranche</t>
  </si>
  <si>
    <t>Five-year issues, total</t>
  </si>
  <si>
    <t>Five-year-and-six-month issues, total</t>
  </si>
  <si>
    <t>Medium-term issues, total</t>
  </si>
  <si>
    <t>Seven-year-and-six-month issues, total</t>
  </si>
  <si>
    <t>Ten-year issues, total</t>
  </si>
  <si>
    <t>* Tap issue.</t>
  </si>
  <si>
    <t>Third  tranche</t>
  </si>
  <si>
    <t>Sixth tranche</t>
  </si>
  <si>
    <t>Seventh tranche</t>
  </si>
  <si>
    <t>Ten-year-and-six-month issues, total</t>
  </si>
  <si>
    <t>Twenty-year issues, total</t>
  </si>
  <si>
    <t>Long-term government securities, total</t>
  </si>
  <si>
    <t xml:space="preserve"> </t>
  </si>
  <si>
    <t>Participant's Code</t>
  </si>
  <si>
    <t>Name</t>
  </si>
  <si>
    <t>SWIFT address</t>
  </si>
  <si>
    <t>Sub-depositary</t>
  </si>
  <si>
    <t>0120</t>
  </si>
  <si>
    <t>INVESTBANK AD</t>
  </si>
  <si>
    <t>IORTBGSF</t>
  </si>
  <si>
    <t>NO</t>
  </si>
  <si>
    <t>YES</t>
  </si>
  <si>
    <t>0130</t>
  </si>
  <si>
    <t>MUNICIPAL BANK AD</t>
  </si>
  <si>
    <t>SOMBBGSF</t>
  </si>
  <si>
    <t>0145</t>
  </si>
  <si>
    <t>ING BANK N.V. – SOFIA BRANCH</t>
  </si>
  <si>
    <t>INGBBGSF</t>
  </si>
  <si>
    <t>0150</t>
  </si>
  <si>
    <t>FIRST INVESTMENT BANK AD</t>
  </si>
  <si>
    <t>FINVBGSF</t>
  </si>
  <si>
    <t>0160</t>
  </si>
  <si>
    <t>BULGARIAN-AMERICAN CREDIT BANK AD</t>
  </si>
  <si>
    <t>BGUSBGSF</t>
  </si>
  <si>
    <t>0200</t>
  </si>
  <si>
    <t>UNITED BULGARIAN BANK AD</t>
  </si>
  <si>
    <t>UBBSBGSF</t>
  </si>
  <si>
    <t>0240</t>
  </si>
  <si>
    <t>D COMMERCE BANK AD</t>
  </si>
  <si>
    <t>DEMIBGSF</t>
  </si>
  <si>
    <t>0250</t>
  </si>
  <si>
    <t>CITIBGSF</t>
  </si>
  <si>
    <t>0260</t>
  </si>
  <si>
    <t>CREXBGSF</t>
  </si>
  <si>
    <t>0300</t>
  </si>
  <si>
    <t>DSK BANK AD</t>
  </si>
  <si>
    <t>STSABGSF</t>
  </si>
  <si>
    <t>0310</t>
  </si>
  <si>
    <t>TBI BANK EAD</t>
  </si>
  <si>
    <t>TBIBBGSF</t>
  </si>
  <si>
    <t>0470</t>
  </si>
  <si>
    <t>INTERNATIONAL ASSET BANK AD</t>
  </si>
  <si>
    <t>IABGBGSF</t>
  </si>
  <si>
    <t>0545</t>
  </si>
  <si>
    <t>TEXIM BANK AD</t>
  </si>
  <si>
    <t>TEXIBGSF</t>
  </si>
  <si>
    <t>0561</t>
  </si>
  <si>
    <t>ALLIANZ BANK BULGARIA AD</t>
  </si>
  <si>
    <t>BUINBGSF</t>
  </si>
  <si>
    <t>0620</t>
  </si>
  <si>
    <t>NASBBGSF</t>
  </si>
  <si>
    <t>0790</t>
  </si>
  <si>
    <t>CENTRAL COOPERATIVE BANK AD</t>
  </si>
  <si>
    <t>CECBBGSF</t>
  </si>
  <si>
    <t>0800</t>
  </si>
  <si>
    <t>UNICREDIT BULBANK AD</t>
  </si>
  <si>
    <t>UNCRBGSF</t>
  </si>
  <si>
    <t>0920</t>
  </si>
  <si>
    <t>EUROBANK BULGARIA AD</t>
  </si>
  <si>
    <t>BPBIBGSF</t>
  </si>
  <si>
    <t>Central Securities Depositories</t>
  </si>
  <si>
    <t>2057</t>
  </si>
  <si>
    <t>CLEARSTREAM BANKING S.A. (ICSD)</t>
  </si>
  <si>
    <t>CEDELULL</t>
  </si>
  <si>
    <t>9009</t>
  </si>
  <si>
    <t>CENTRAL DEPOSITORY AD</t>
  </si>
  <si>
    <t>CEDPBGSF</t>
  </si>
  <si>
    <t>1482</t>
  </si>
  <si>
    <t>MINISTRY OF FINANCE</t>
  </si>
  <si>
    <t xml:space="preserve">Primary dealer*
GSAS participant </t>
  </si>
  <si>
    <t xml:space="preserve">     Other</t>
  </si>
  <si>
    <t>LIST
of the Participants in the Electronic System for Registration and Servicing of  
Trade in Book-entry Government Securities (ESROT)</t>
  </si>
  <si>
    <t>1. Issue №</t>
  </si>
  <si>
    <t>2. Issue date</t>
  </si>
  <si>
    <t>3. Maturity date</t>
  </si>
  <si>
    <t>4. Currency</t>
  </si>
  <si>
    <t>6. Auction date</t>
  </si>
  <si>
    <t>7. Payment date</t>
  </si>
  <si>
    <t>11. Price of the bids approved</t>
  </si>
  <si>
    <t>Purchases and sales</t>
  </si>
  <si>
    <t>Repo agreements and government securities lending</t>
  </si>
  <si>
    <t>Transactions with and on behalf of customers</t>
  </si>
  <si>
    <t>volume</t>
  </si>
  <si>
    <t>number</t>
  </si>
  <si>
    <t>Note: 
Covers repo agreements (incl. reverse repo agreements) concluded throughout the period.</t>
  </si>
  <si>
    <t>31.03.2023</t>
  </si>
  <si>
    <t>31.03.2024</t>
  </si>
  <si>
    <t>31.03.2025</t>
  </si>
  <si>
    <t>Volume of Transactions in Tradable Governmant Securities 
/first quarter/</t>
  </si>
  <si>
    <t>Number of Transactions in Tradable Governmant Securities 
/first quarter/</t>
  </si>
  <si>
    <t>In EUR,  total</t>
  </si>
  <si>
    <t xml:space="preserve"> up to 7 years EUR 2,083.5 million 77%</t>
  </si>
  <si>
    <t xml:space="preserve"> up to 25 years EUR 624,4 million 23%</t>
  </si>
  <si>
    <t xml:space="preserve"> up to 7 years EUR 12,010.6 million 88%</t>
  </si>
  <si>
    <t xml:space="preserve"> up to 25 years EUR 6,781.6 million 23%</t>
  </si>
  <si>
    <t>Discount 
(EUR)</t>
  </si>
  <si>
    <t>Nominal value (EUR)</t>
  </si>
  <si>
    <t xml:space="preserve">Note: Euro equivalent of government securities issued in BGN before January 1, 2026, is calculated at official conversion rate of 1.95583 per euro. </t>
  </si>
  <si>
    <t>In EUR, total</t>
  </si>
  <si>
    <t>10. Total nominal value of the bids approved</t>
  </si>
  <si>
    <t>ОТПАДА</t>
  </si>
  <si>
    <t>Tradable Government Securities Issued by the Government in Domestic Market,
Circulating as of 31 March 2026</t>
  </si>
  <si>
    <t>410 439 557.64</t>
  </si>
  <si>
    <t>BG 20 300 24116</t>
  </si>
  <si>
    <t>17.04.2027</t>
  </si>
  <si>
    <t>460 162 693.07</t>
  </si>
  <si>
    <t xml:space="preserve">             3.00 %</t>
  </si>
  <si>
    <t>17.04.2026</t>
  </si>
  <si>
    <t>173 583 593.66</t>
  </si>
  <si>
    <t>25.07.2026</t>
  </si>
  <si>
    <t>BG 20 300 26111</t>
  </si>
  <si>
    <t>21.01.2028</t>
  </si>
  <si>
    <t>450 000 000.00</t>
  </si>
  <si>
    <t>21.07.2026</t>
  </si>
  <si>
    <t>BG 20 300 25113</t>
  </si>
  <si>
    <t>22.01.2028</t>
  </si>
  <si>
    <t>818 067 009.94</t>
  </si>
  <si>
    <t xml:space="preserve">             2.75 %</t>
  </si>
  <si>
    <t>22.07.2026</t>
  </si>
  <si>
    <t>168 981 966.73</t>
  </si>
  <si>
    <t>28.09.2026</t>
  </si>
  <si>
    <t>511 291 881.19</t>
  </si>
  <si>
    <t>24.05.2026</t>
  </si>
  <si>
    <t>511 291 881.18</t>
  </si>
  <si>
    <t>21.06.2026</t>
  </si>
  <si>
    <t>BG 20 400 24213</t>
  </si>
  <si>
    <t>15.05.2030</t>
  </si>
  <si>
    <t>409 033 504.97</t>
  </si>
  <si>
    <t xml:space="preserve">             3.25 %</t>
  </si>
  <si>
    <t>15.05.2026</t>
  </si>
  <si>
    <t>BG 20 301 26119</t>
  </si>
  <si>
    <t>28.01.2031</t>
  </si>
  <si>
    <t>300 000 000.00</t>
  </si>
  <si>
    <t>28.07.2026</t>
  </si>
  <si>
    <t>562 421 069.32</t>
  </si>
  <si>
    <t>17.08.2026</t>
  </si>
  <si>
    <t>BG 20 400 25210</t>
  </si>
  <si>
    <t>29.01.2032</t>
  </si>
  <si>
    <t>869 196 198.02</t>
  </si>
  <si>
    <t>29.07.2026</t>
  </si>
  <si>
    <t>BG 20 400 26218</t>
  </si>
  <si>
    <t>11.02.2036</t>
  </si>
  <si>
    <t>150 000 000.00</t>
  </si>
  <si>
    <t xml:space="preserve">             3.50 %</t>
  </si>
  <si>
    <t>11.08.2026</t>
  </si>
  <si>
    <t>291 323 888.07</t>
  </si>
  <si>
    <t>6 085 793 243.79</t>
  </si>
  <si>
    <t>GOVERNMENT SECURITIES SOLD AT AUCTIONS, CIRCULATING AS OF 31 MARCH 2026</t>
  </si>
  <si>
    <t>Amount actually trensferred                  (EUR)</t>
  </si>
  <si>
    <t>Premium                     (EUR)</t>
  </si>
  <si>
    <t xml:space="preserve"> Price per EUR 100 nominal value (EUR)</t>
  </si>
  <si>
    <t xml:space="preserve">                                                                                                                                                                                                                                                                                                                                                              </t>
  </si>
  <si>
    <t>*BG 20 300 26 111/21.01.2026</t>
  </si>
  <si>
    <t>Two-year issues, total</t>
  </si>
  <si>
    <t>*BG 20 300 24 116/17.04.2024</t>
  </si>
  <si>
    <t>*BG 20 300 25 113/22.01.2025</t>
  </si>
  <si>
    <t>Three-year issues, total</t>
  </si>
  <si>
    <t>*BG 20 301 26 119/28.01.2026</t>
  </si>
  <si>
    <t>*BG 20 300 22 219/28.09.2022</t>
  </si>
  <si>
    <t>*BG 20 400 24 213/15.05.2024</t>
  </si>
  <si>
    <t>Six-year issues, total</t>
  </si>
  <si>
    <t>*BG 20 400 25 210/29.01.2025</t>
  </si>
  <si>
    <t>Seven-year issues, total</t>
  </si>
  <si>
    <t>*BG 20 401 21 217/24.11.2021</t>
  </si>
  <si>
    <t>*BG 20 400 26 218/11.02.2026</t>
  </si>
  <si>
    <t>*BG 20 400 16 219/27.01.2016</t>
  </si>
  <si>
    <r>
      <t>Sixth tranche</t>
    </r>
    <r>
      <rPr>
        <vertAlign val="superscript"/>
        <sz val="9"/>
        <rFont val="Arial"/>
        <family val="2"/>
        <charset val="204"/>
      </rPr>
      <t>1</t>
    </r>
  </si>
  <si>
    <t>*BG 20 400 17 217/25.01.2017</t>
  </si>
  <si>
    <t>*BG 20 401 19 211/21.06.2019</t>
  </si>
  <si>
    <t>*BG 20 400 21 219/17.02.2021</t>
  </si>
  <si>
    <r>
      <t>Second tranche</t>
    </r>
    <r>
      <rPr>
        <vertAlign val="superscript"/>
        <sz val="9"/>
        <rFont val="Arial"/>
        <family val="2"/>
        <charset val="204"/>
      </rPr>
      <t>1</t>
    </r>
  </si>
  <si>
    <t>*BG 20 400 19 213/21.06.2019</t>
  </si>
  <si>
    <t>Government securities sold at auctions in BGN, total</t>
  </si>
  <si>
    <t xml:space="preserve">1. The Ministry of Finance (MF) rejected all bids for the auctions conducted on 24 Octomber 2022 and 8 March 2021 for sale of a tap government securities issue with a payment dates on  26 Octomber 2022 and 10 March 2021.                          </t>
  </si>
  <si>
    <t xml:space="preserve">Notes: </t>
  </si>
  <si>
    <t>Yield of treasury bonds is calculated in accordance with the methodology applied by the MF and the interest convention (ACT/ACT) adopted as of 01 January 2001, using the ISMA - International Yield.</t>
  </si>
  <si>
    <t>Government Securities, results of auctions for sales until 31 December 2025 are issued in original currency BGN.</t>
  </si>
  <si>
    <t xml:space="preserve">Euro equivalent of government securities issued in BGN before January 1, 2026, is calculated at official conversion rate of 1.95583 per euro. </t>
  </si>
  <si>
    <t>Notes: 
1. The volume of transactions is at nominal value and includes transactions both with and without flow on cash settlement accounts in TARGET, concluded in government securities issued under Ordinance No.5 of the MoF and BNB government securities. 
2. Covers repo agreements (incl. reverse repo agreements) concluded throughout the period.
3. Euro equivalent of government securities issued in BGN before January 1, 2026, is calculated at official conversion rate of 1.95583 per euro.</t>
  </si>
  <si>
    <t>Results of Auctions for sales of Government Securities</t>
  </si>
  <si>
    <t>January- March 2026</t>
  </si>
  <si>
    <t>BG  20 300 26 111</t>
  </si>
  <si>
    <t>BG  20 301 26 119</t>
  </si>
  <si>
    <t>BG  20 400 26 218</t>
  </si>
  <si>
    <t>5. Interest rate (%)</t>
  </si>
  <si>
    <t>20.10.2025 
(First tranche)</t>
  </si>
  <si>
    <t>17.11.2025 
(Second tranche)</t>
  </si>
  <si>
    <t>17.11.2025 
(Third tranche)</t>
  </si>
  <si>
    <t>8. Nominal value of the quantity offered at the auction</t>
  </si>
  <si>
    <t>9. Total nominal value of the bids admitted to the auction</t>
  </si>
  <si>
    <t xml:space="preserve">          incl. competitive</t>
  </si>
  <si>
    <t>price</t>
  </si>
  <si>
    <t>annual</t>
  </si>
  <si>
    <t xml:space="preserve">      per 100 units nominal value</t>
  </si>
  <si>
    <t>yield</t>
  </si>
  <si>
    <t xml:space="preserve">     and corresponding yield</t>
  </si>
  <si>
    <t>(euro)</t>
  </si>
  <si>
    <t>(%)</t>
  </si>
  <si>
    <t xml:space="preserve">          - minimum                         </t>
  </si>
  <si>
    <t xml:space="preserve">          - maximum</t>
  </si>
  <si>
    <t xml:space="preserve">          - average-weighted</t>
  </si>
  <si>
    <t>(nominal value in EUR thousand)</t>
  </si>
  <si>
    <t>Debt on government securities 
issued for budget deficit financing</t>
  </si>
  <si>
    <t>Debt on government securities 
 issued to structural reform</t>
  </si>
  <si>
    <t>March 2026</t>
  </si>
  <si>
    <t>31.03.2026</t>
  </si>
  <si>
    <t xml:space="preserve">                 non-competitive</t>
  </si>
  <si>
    <t>TOKUDA BANK EAD</t>
  </si>
  <si>
    <t>BULGARIAN DEVELOPMENT  BANK EAD</t>
  </si>
  <si>
    <t xml:space="preserve"> Banks</t>
  </si>
  <si>
    <t>Tradable Government Securities Issued by the Government in Foreign Markets,</t>
  </si>
  <si>
    <t>Circulating as of 31 March 2026</t>
  </si>
  <si>
    <t>Issue</t>
  </si>
  <si>
    <t>Total volume of the issue</t>
  </si>
  <si>
    <t>Interest rate</t>
  </si>
  <si>
    <t>Pending</t>
  </si>
  <si>
    <t>date</t>
  </si>
  <si>
    <t>maturity</t>
  </si>
  <si>
    <t>(nominal value)</t>
  </si>
  <si>
    <t>interest payment</t>
  </si>
  <si>
    <t>XS2716887844 - Bulgaria Rep. 4.875 05/2036 EUR</t>
  </si>
  <si>
    <t>XS2716887760 - Bulgaria Rep. 4.375 05/2031 EUR</t>
  </si>
  <si>
    <t>XS2890420834 - Bulgaria Rep. 3.625 09/2032 EUR</t>
  </si>
  <si>
    <t>XS2890435600 - Bulgaria Rep. 4.250 09/2044 EUR</t>
  </si>
  <si>
    <t>XS2890436087  - Bulgaria Rep. 5.000 03/2037 USD</t>
  </si>
  <si>
    <t>USD</t>
  </si>
  <si>
    <t>national currency equivalent</t>
  </si>
  <si>
    <t>XS3063879368  - Bulgaria Rep. 3.500 05/2034 EUR</t>
  </si>
  <si>
    <t>XS3063879442  - Bulgaria Rep. 4.125 05/2038 EUR</t>
  </si>
  <si>
    <t>XS3124345631  - Bulgaria Rep. 3.375 07/2035 EUR</t>
  </si>
  <si>
    <t>XS3124393367  - Bulgaria Rep. 4.125 07/2045 EUR</t>
  </si>
  <si>
    <r>
      <t xml:space="preserve">Note: </t>
    </r>
    <r>
      <rPr>
        <sz val="9"/>
        <color rgb="FF004A37"/>
        <rFont val="Arial"/>
        <family val="2"/>
        <charset val="204"/>
      </rPr>
      <t>The national currency equivalent of government securities is calculated based on the official exchange rate of USD to the EUR as of 31.03.2026.</t>
    </r>
  </si>
  <si>
    <t>XS1208856341 -  global bonds 20 г.</t>
  </si>
  <si>
    <t>XS1382696398 -  global bonds 12 г.</t>
  </si>
  <si>
    <t>XS2234571425 -  global bonds 10 г.</t>
  </si>
  <si>
    <t>XS2234571771 -  global bonds 30 г.</t>
  </si>
  <si>
    <t>XS1208855889 -  global bonds 12 г.</t>
  </si>
  <si>
    <t>Members of thе European System of Central Banks</t>
  </si>
  <si>
    <t>BULGARIAN NATIONAL BANK</t>
  </si>
  <si>
    <t>0661</t>
  </si>
  <si>
    <t>* Over the 1 January to 31 Decenber 2026 period</t>
  </si>
  <si>
    <t>BNBGBGSFEUX</t>
  </si>
  <si>
    <t xml:space="preserve">CITIBANK EUROPE PLC, BULGARIA BRANCH </t>
  </si>
  <si>
    <t>Average Annual Yields of Repo Agreements in Government Securities</t>
  </si>
  <si>
    <t xml:space="preserve">1. According to BNB and ESROT participants data. 
</t>
  </si>
  <si>
    <t>2. Euro equivalent of government securities issued in BGN before January 1, 2026, is calculated at official conversion rate of 1.95583 per euro.</t>
  </si>
  <si>
    <t>Government Securities in the Portfolio of Insurance Corporations
 and Pension Funds</t>
  </si>
  <si>
    <t>EUR million.</t>
  </si>
  <si>
    <t>Government Securities in the Portfolio of Insurance Corporations and Pension Funds</t>
  </si>
  <si>
    <r>
      <rPr>
        <b/>
        <sz val="10"/>
        <color rgb="FF004A37"/>
        <rFont val="Arial"/>
        <family val="2"/>
        <charset val="204"/>
      </rPr>
      <t>Note:</t>
    </r>
    <r>
      <rPr>
        <sz val="10"/>
        <color rgb="FF004A37"/>
        <rFont val="Arial"/>
        <family val="2"/>
        <charset val="204"/>
      </rPr>
      <t xml:space="preserve"> Euro equivalent of government securities issued in BGN before January 1, 2026, is calculated at official conversion rate of 1.95583 per euro.</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</si>
</sst>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3" formatCode="_-* #,##0.00\ _л_в_._-;\-* #,##0.00\ _л_в_._-;_-* &quot;-&quot;??\ _л_в_._-;_-@_-"/>
    <numFmt numFmtId="164" formatCode="#,##0.0"/>
    <numFmt numFmtId="165" formatCode="0.0"/>
    <numFmt numFmtId="166" formatCode="0.0%"/>
    <numFmt numFmtId="167" formatCode="0.000"/>
    <numFmt numFmtId="168" formatCode="_-* #,##0.00\ _л_в_-;\-* #,##0.00\ _л_в_-;_-* &quot;-&quot;??\ _л_в_-;_-@_-"/>
    <numFmt numFmtId="169" formatCode="_-* #,##0\ _л_в_-;\-* #,##0\ _л_в_-;_-* &quot;-&quot;??\ _л_в_-;_-@_-"/>
    <numFmt numFmtId="171" formatCode="_-* #,##0.0000\ _л_в_._-;\-* #,##0.0000\ _л_в_._-;_-* &quot;-&quot;??\ _л_в_._-;_-@_-"/>
  </numFmts>
  <fonts count="63">
    <font>
      <sz val="12"/>
      <color theme="1"/>
      <name val="Times New Roman"/>
      <family val="2"/>
      <charset val="204"/>
    </font>
    <font>
      <sz val="12"/>
      <color theme="1"/>
      <name val="Times New Roman"/>
      <family val="2"/>
      <charset val="204"/>
    </font>
    <font>
      <b/>
      <sz val="8"/>
      <color theme="1"/>
      <name val="Arial"/>
      <family val="2"/>
      <charset val="204"/>
    </font>
    <font>
      <sz val="14"/>
      <color theme="2" tint="-0.749992370372631"/>
      <name val="Times New Roman"/>
      <family val="2"/>
      <charset val="204"/>
    </font>
    <font>
      <sz val="14"/>
      <color theme="2" tint="-0.499984740745262"/>
      <name val="Times New Roman"/>
      <family val="2"/>
      <charset val="204"/>
    </font>
    <font>
      <sz val="10"/>
      <color theme="2" tint="-0.749992370372631"/>
      <name val="Times New Roman"/>
      <family val="2"/>
      <charset val="204"/>
    </font>
    <font>
      <sz val="10"/>
      <name val="Times New Roman Cyr"/>
      <family val="1"/>
      <charset val="204"/>
    </font>
    <font>
      <sz val="10"/>
      <name val="Arial Cyr"/>
      <family val="2"/>
      <charset val="204"/>
    </font>
    <font>
      <sz val="11"/>
      <color theme="1"/>
      <name val="Arial"/>
      <family val="2"/>
      <scheme val="minor"/>
    </font>
    <font>
      <sz val="10"/>
      <name val="Arial"/>
      <family val="2"/>
      <charset val="204"/>
    </font>
    <font>
      <b/>
      <sz val="18"/>
      <color indexed="8"/>
      <name val="HebarCond"/>
      <family val="2"/>
      <charset val="204"/>
    </font>
    <font>
      <sz val="12"/>
      <color theme="2" tint="-0.749992370372631"/>
      <name val="Times New Roman"/>
      <family val="2"/>
      <charset val="204"/>
    </font>
    <font>
      <sz val="10"/>
      <color indexed="8"/>
      <name val="Arial"/>
      <family val="2"/>
      <charset val="204"/>
    </font>
    <font>
      <sz val="10"/>
      <color theme="1"/>
      <name val="Arial"/>
      <family val="2"/>
      <charset val="204"/>
    </font>
    <font>
      <sz val="14"/>
      <color rgb="FF3C4043"/>
      <name val="Arial"/>
      <family val="2"/>
      <charset val="204"/>
    </font>
    <font>
      <sz val="10"/>
      <color rgb="FF3C4043"/>
      <name val="Arial"/>
      <family val="2"/>
      <charset val="204"/>
    </font>
    <font>
      <sz val="11"/>
      <color theme="1"/>
      <name val="Times New Roman"/>
      <family val="2"/>
      <charset val="204"/>
    </font>
    <font>
      <sz val="10"/>
      <color theme="1"/>
      <name val="Times New Roman"/>
      <family val="2"/>
      <charset val="204"/>
    </font>
    <font>
      <sz val="12"/>
      <color theme="2" tint="-0.749992370372631"/>
      <name val="Arial"/>
      <family val="2"/>
      <charset val="204"/>
    </font>
    <font>
      <sz val="12"/>
      <color theme="1"/>
      <name val="Arial"/>
      <family val="2"/>
      <charset val="204"/>
      <scheme val="minor"/>
    </font>
    <font>
      <sz val="10"/>
      <name val="Arial"/>
      <family val="2"/>
      <charset val="204"/>
      <scheme val="minor"/>
    </font>
    <font>
      <sz val="12"/>
      <color theme="3"/>
      <name val="Arial"/>
      <family val="2"/>
      <charset val="204"/>
      <scheme val="minor"/>
    </font>
    <font>
      <b/>
      <sz val="11"/>
      <color theme="3"/>
      <name val="Arial"/>
      <family val="2"/>
      <charset val="204"/>
    </font>
    <font>
      <b/>
      <sz val="10"/>
      <color theme="3"/>
      <name val="Arial"/>
      <family val="2"/>
      <charset val="204"/>
    </font>
    <font>
      <sz val="10"/>
      <color theme="2" tint="-0.749992370372631"/>
      <name val="Arial"/>
      <family val="2"/>
      <charset val="204"/>
    </font>
    <font>
      <b/>
      <sz val="10"/>
      <color theme="2" tint="-0.749992370372631"/>
      <name val="Arial"/>
      <family val="2"/>
      <charset val="204"/>
    </font>
    <font>
      <sz val="10"/>
      <color theme="1"/>
      <name val="Arial"/>
      <family val="2"/>
      <charset val="204"/>
      <scheme val="minor"/>
    </font>
    <font>
      <sz val="12"/>
      <color theme="1"/>
      <name val="Arial"/>
      <family val="2"/>
      <charset val="204"/>
      <scheme val="major"/>
    </font>
    <font>
      <b/>
      <sz val="7"/>
      <color rgb="FF000000"/>
      <name val="Arial"/>
      <family val="2"/>
      <charset val="204"/>
      <scheme val="major"/>
    </font>
    <font>
      <sz val="7"/>
      <color rgb="FF000000"/>
      <name val="Arial"/>
      <family val="2"/>
      <charset val="204"/>
      <scheme val="major"/>
    </font>
    <font>
      <sz val="10"/>
      <color theme="3" tint="-0.249977111117893"/>
      <name val="Arial"/>
      <family val="2"/>
      <charset val="204"/>
    </font>
    <font>
      <sz val="9"/>
      <name val="Arial"/>
      <family val="2"/>
      <charset val="204"/>
    </font>
    <font>
      <b/>
      <sz val="9"/>
      <name val="Arial"/>
      <family val="2"/>
      <charset val="204"/>
    </font>
    <font>
      <b/>
      <sz val="9"/>
      <color rgb="FF004A37"/>
      <name val="Arial"/>
      <family val="2"/>
      <charset val="204"/>
    </font>
    <font>
      <sz val="9"/>
      <color theme="2" tint="-0.749992370372631"/>
      <name val="Arial"/>
      <family val="2"/>
      <charset val="204"/>
    </font>
    <font>
      <b/>
      <sz val="9"/>
      <color indexed="8"/>
      <name val="Arial"/>
      <family val="2"/>
      <charset val="204"/>
    </font>
    <font>
      <sz val="9"/>
      <color rgb="FF004A37"/>
      <name val="Arial"/>
      <family val="2"/>
      <charset val="204"/>
    </font>
    <font>
      <sz val="9"/>
      <color indexed="8"/>
      <name val="Arial"/>
      <family val="2"/>
      <charset val="204"/>
    </font>
    <font>
      <vertAlign val="superscript"/>
      <sz val="9"/>
      <name val="Arial"/>
      <family val="2"/>
      <charset val="204"/>
    </font>
    <font>
      <sz val="10"/>
      <color rgb="FF004A37"/>
      <name val="Arial"/>
      <family val="2"/>
      <charset val="204"/>
    </font>
    <font>
      <sz val="12"/>
      <color rgb="FF000000"/>
      <name val="Arial"/>
      <family val="2"/>
      <charset val="204"/>
    </font>
    <font>
      <b/>
      <sz val="11"/>
      <color rgb="FF004A37"/>
      <name val="Arial"/>
      <family val="2"/>
      <charset val="204"/>
    </font>
    <font>
      <b/>
      <sz val="10"/>
      <color rgb="FF004A37"/>
      <name val="Arial"/>
      <family val="2"/>
      <charset val="204"/>
    </font>
    <font>
      <sz val="12"/>
      <color theme="1"/>
      <name val="Arial"/>
      <family val="2"/>
      <charset val="204"/>
    </font>
    <font>
      <sz val="8"/>
      <color rgb="FF004A37"/>
      <name val="Arial"/>
      <family val="2"/>
      <charset val="204"/>
    </font>
    <font>
      <sz val="12"/>
      <color theme="3"/>
      <name val="Arial"/>
      <family val="2"/>
      <charset val="204"/>
    </font>
    <font>
      <b/>
      <sz val="11"/>
      <color theme="3" tint="-0.249977111117893"/>
      <name val="Arial"/>
      <family val="2"/>
      <charset val="204"/>
      <scheme val="minor"/>
    </font>
    <font>
      <b/>
      <sz val="11"/>
      <color theme="2" tint="-0.749992370372631"/>
      <name val="Arial"/>
      <family val="2"/>
      <charset val="204"/>
    </font>
    <font>
      <sz val="10"/>
      <color theme="2" tint="-0.749992370372631"/>
      <name val="Times New Roman"/>
      <family val="1"/>
      <charset val="204"/>
    </font>
    <font>
      <b/>
      <sz val="12"/>
      <color theme="3"/>
      <name val="Arial"/>
      <family val="2"/>
      <charset val="204"/>
    </font>
    <font>
      <b/>
      <sz val="12"/>
      <color theme="3"/>
      <name val="Times New Roman"/>
      <family val="2"/>
      <charset val="204"/>
    </font>
    <font>
      <b/>
      <sz val="10"/>
      <color rgb="FF004A37"/>
      <name val="Arial"/>
      <family val="2"/>
      <charset val="204"/>
      <scheme val="minor"/>
    </font>
    <font>
      <sz val="10"/>
      <color indexed="8"/>
      <name val="Arial"/>
      <family val="2"/>
      <charset val="204"/>
      <scheme val="minor"/>
    </font>
    <font>
      <sz val="9"/>
      <color rgb="FF004A37"/>
      <name val="Arial"/>
      <family val="2"/>
      <charset val="204"/>
      <scheme val="minor"/>
    </font>
    <font>
      <b/>
      <sz val="11"/>
      <color rgb="FF004A37"/>
      <name val="Arial"/>
      <family val="2"/>
      <charset val="204"/>
      <scheme val="minor"/>
    </font>
    <font>
      <sz val="11"/>
      <color rgb="FF004A37"/>
      <name val="Arial"/>
      <family val="2"/>
      <charset val="204"/>
    </font>
    <font>
      <sz val="12"/>
      <color theme="0"/>
      <name val="Arial"/>
      <family val="2"/>
      <charset val="204"/>
      <scheme val="minor"/>
    </font>
    <font>
      <sz val="10"/>
      <color theme="0"/>
      <name val="Arial"/>
      <family val="2"/>
      <charset val="204"/>
      <scheme val="minor"/>
    </font>
    <font>
      <sz val="10"/>
      <color theme="0"/>
      <name val="Arial"/>
      <family val="2"/>
      <charset val="204"/>
      <scheme val="major"/>
    </font>
    <font>
      <sz val="12"/>
      <color theme="0"/>
      <name val="Arial"/>
      <family val="2"/>
      <charset val="204"/>
      <scheme val="major"/>
    </font>
    <font>
      <b/>
      <sz val="10"/>
      <color theme="0"/>
      <name val="Arial"/>
      <family val="2"/>
      <charset val="204"/>
    </font>
    <font>
      <sz val="12"/>
      <color theme="0"/>
      <name val="Times New Roman"/>
      <family val="2"/>
      <charset val="204"/>
    </font>
    <font>
      <sz val="10"/>
      <color theme="0"/>
      <name val="Arial"/>
      <family val="2"/>
      <charset val="204"/>
    </font>
  </fonts>
  <fills count="10">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5" tint="0.79998168889431442"/>
        <bgColor indexed="64"/>
      </patternFill>
    </fill>
    <fill>
      <patternFill patternType="solid">
        <fgColor rgb="FFEEF1E9"/>
        <bgColor indexed="64"/>
      </patternFill>
    </fill>
    <fill>
      <patternFill patternType="solid">
        <fgColor rgb="FFCBD6BC"/>
        <bgColor indexed="64"/>
      </patternFill>
    </fill>
    <fill>
      <patternFill patternType="solid">
        <fgColor rgb="FFBAD1CC"/>
        <bgColor indexed="64"/>
      </patternFill>
    </fill>
    <fill>
      <patternFill patternType="solid">
        <fgColor rgb="FFFFFFFF"/>
        <bgColor rgb="FF000000"/>
      </patternFill>
    </fill>
    <fill>
      <patternFill patternType="solid">
        <fgColor rgb="FFEEF1E9"/>
        <bgColor rgb="FF000000"/>
      </patternFill>
    </fill>
  </fills>
  <borders count="49">
    <border>
      <left/>
      <right/>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bottom/>
      <diagonal/>
    </border>
    <border>
      <left/>
      <right/>
      <top/>
      <bottom style="thin">
        <color indexed="64"/>
      </bottom>
      <diagonal/>
    </border>
    <border>
      <left/>
      <right/>
      <top style="thin">
        <color indexed="64"/>
      </top>
      <bottom style="thin">
        <color indexed="64"/>
      </bottom>
      <diagonal/>
    </border>
    <border>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theme="2" tint="-0.249977111117893"/>
      </left>
      <right style="thin">
        <color theme="2" tint="-0.249977111117893"/>
      </right>
      <top style="thin">
        <color theme="2" tint="-0.249977111117893"/>
      </top>
      <bottom style="thin">
        <color theme="2" tint="-0.249977111117893"/>
      </bottom>
      <diagonal/>
    </border>
    <border>
      <left style="thin">
        <color theme="2" tint="-0.249977111117893"/>
      </left>
      <right style="thin">
        <color theme="2" tint="-0.249977111117893"/>
      </right>
      <top style="thin">
        <color theme="2" tint="-0.249977111117893"/>
      </top>
      <bottom/>
      <diagonal/>
    </border>
    <border>
      <left style="thin">
        <color theme="2" tint="-0.249977111117893"/>
      </left>
      <right/>
      <top style="thin">
        <color theme="2" tint="-0.249977111117893"/>
      </top>
      <bottom/>
      <diagonal/>
    </border>
    <border>
      <left/>
      <right/>
      <top style="thin">
        <color theme="2" tint="-0.249977111117893"/>
      </top>
      <bottom/>
      <diagonal/>
    </border>
    <border>
      <left/>
      <right style="thin">
        <color theme="2" tint="-0.249977111117893"/>
      </right>
      <top style="thin">
        <color theme="2" tint="-0.249977111117893"/>
      </top>
      <bottom/>
      <diagonal/>
    </border>
    <border>
      <left style="thin">
        <color theme="2" tint="-0.249977111117893"/>
      </left>
      <right/>
      <top/>
      <bottom/>
      <diagonal/>
    </border>
    <border>
      <left/>
      <right style="thin">
        <color theme="2" tint="-0.249977111117893"/>
      </right>
      <top/>
      <bottom/>
      <diagonal/>
    </border>
    <border>
      <left style="thin">
        <color theme="2" tint="-0.249977111117893"/>
      </left>
      <right/>
      <top/>
      <bottom style="thin">
        <color theme="2" tint="-0.249977111117893"/>
      </bottom>
      <diagonal/>
    </border>
    <border>
      <left/>
      <right/>
      <top/>
      <bottom style="thin">
        <color theme="2" tint="-0.249977111117893"/>
      </bottom>
      <diagonal/>
    </border>
    <border>
      <left style="thin">
        <color theme="2" tint="-0.249977111117893"/>
      </left>
      <right style="thin">
        <color theme="2" tint="-0.249977111117893"/>
      </right>
      <top/>
      <bottom style="thin">
        <color theme="2" tint="-0.249977111117893"/>
      </bottom>
      <diagonal/>
    </border>
    <border>
      <left style="thin">
        <color theme="2" tint="-0.249977111117893"/>
      </left>
      <right/>
      <top style="thin">
        <color theme="2" tint="-0.249977111117893"/>
      </top>
      <bottom style="thin">
        <color theme="2" tint="-0.249977111117893"/>
      </bottom>
      <diagonal/>
    </border>
    <border>
      <left/>
      <right/>
      <top style="thin">
        <color theme="2" tint="-0.249977111117893"/>
      </top>
      <bottom style="thin">
        <color theme="2" tint="-0.249977111117893"/>
      </bottom>
      <diagonal/>
    </border>
    <border>
      <left/>
      <right style="thin">
        <color theme="2" tint="-0.249977111117893"/>
      </right>
      <top style="thin">
        <color theme="2" tint="-0.249977111117893"/>
      </top>
      <bottom style="thin">
        <color theme="2" tint="-0.249977111117893"/>
      </bottom>
      <diagonal/>
    </border>
    <border>
      <left style="thin">
        <color theme="2" tint="-0.249977111117893"/>
      </left>
      <right style="thin">
        <color theme="2" tint="-0.249977111117893"/>
      </right>
      <top/>
      <bottom/>
      <diagonal/>
    </border>
    <border>
      <left/>
      <right style="thin">
        <color theme="2" tint="-0.249977111117893"/>
      </right>
      <top/>
      <bottom style="thin">
        <color theme="2" tint="-0.249977111117893"/>
      </bottom>
      <diagonal/>
    </border>
    <border>
      <left/>
      <right style="thin">
        <color indexed="64"/>
      </right>
      <top/>
      <bottom style="thin">
        <color indexed="64"/>
      </bottom>
      <diagonal/>
    </border>
    <border>
      <left style="thin">
        <color indexed="64"/>
      </left>
      <right style="thin">
        <color indexed="64"/>
      </right>
      <top style="thick">
        <color indexed="64"/>
      </top>
      <bottom/>
      <diagonal/>
    </border>
    <border>
      <left style="thin">
        <color indexed="64"/>
      </left>
      <right style="thin">
        <color indexed="64"/>
      </right>
      <top style="thick">
        <color indexed="64"/>
      </top>
      <bottom style="thick">
        <color indexed="64"/>
      </bottom>
      <diagonal/>
    </border>
    <border>
      <left style="thin">
        <color indexed="64"/>
      </left>
      <right/>
      <top style="thick">
        <color indexed="64"/>
      </top>
      <bottom style="thick">
        <color indexed="64"/>
      </bottom>
      <diagonal/>
    </border>
    <border>
      <left style="thin">
        <color rgb="FFC2AFAF"/>
      </left>
      <right style="thin">
        <color rgb="FFC2AFAF"/>
      </right>
      <top style="thin">
        <color rgb="FFC2AFAF"/>
      </top>
      <bottom style="thin">
        <color rgb="FFC2AFAF"/>
      </bottom>
      <diagonal/>
    </border>
    <border>
      <left style="thin">
        <color rgb="FFC2AFAF"/>
      </left>
      <right/>
      <top style="thin">
        <color rgb="FFC2AFAF"/>
      </top>
      <bottom style="thin">
        <color rgb="FFC2AFAF"/>
      </bottom>
      <diagonal/>
    </border>
    <border>
      <left/>
      <right/>
      <top style="thin">
        <color rgb="FFC2AFAF"/>
      </top>
      <bottom style="thin">
        <color rgb="FFC2AFAF"/>
      </bottom>
      <diagonal/>
    </border>
    <border>
      <left/>
      <right style="thin">
        <color rgb="FFC2AFAF"/>
      </right>
      <top style="thin">
        <color rgb="FFC2AFAF"/>
      </top>
      <bottom style="thin">
        <color rgb="FFC2AFAF"/>
      </bottom>
      <diagonal/>
    </border>
    <border>
      <left style="thin">
        <color rgb="FFC2AFAF"/>
      </left>
      <right style="thin">
        <color rgb="FFC2AFAF"/>
      </right>
      <top style="thin">
        <color rgb="FFC2AFAF"/>
      </top>
      <bottom/>
      <diagonal/>
    </border>
    <border>
      <left style="thin">
        <color theme="2" tint="-0.249977111117893"/>
      </left>
      <right style="thin">
        <color theme="2" tint="-0.249977111117893"/>
      </right>
      <top style="thin">
        <color rgb="FFC2AFAF"/>
      </top>
      <bottom/>
      <diagonal/>
    </border>
    <border>
      <left/>
      <right/>
      <top style="thin">
        <color rgb="FFC2AFAF"/>
      </top>
      <bottom/>
      <diagonal/>
    </border>
    <border>
      <left/>
      <right style="thin">
        <color theme="2" tint="-0.249977111117893"/>
      </right>
      <top style="thin">
        <color rgb="FFC2AFAF"/>
      </top>
      <bottom style="thin">
        <color rgb="FFC2AFAF"/>
      </bottom>
      <diagonal/>
    </border>
    <border>
      <left/>
      <right style="thin">
        <color theme="2" tint="-0.249977111117893"/>
      </right>
      <top style="thin">
        <color rgb="FFC2AFAF"/>
      </top>
      <bottom/>
      <diagonal/>
    </border>
    <border>
      <left style="thin">
        <color theme="2" tint="-0.249977111117893"/>
      </left>
      <right style="thin">
        <color theme="2" tint="-0.249977111117893"/>
      </right>
      <top/>
      <bottom style="thin">
        <color rgb="FFC2AFAF"/>
      </bottom>
      <diagonal/>
    </border>
    <border>
      <left/>
      <right style="thin">
        <color rgb="FFC2AFAF"/>
      </right>
      <top/>
      <bottom style="thin">
        <color rgb="FFC2AFAF"/>
      </bottom>
      <diagonal/>
    </border>
    <border>
      <left style="thin">
        <color rgb="FFC2AFAF"/>
      </left>
      <right style="thin">
        <color rgb="FFC2AFAF"/>
      </right>
      <top/>
      <bottom style="thin">
        <color rgb="FFC2AFAF"/>
      </bottom>
      <diagonal/>
    </border>
    <border>
      <left style="thin">
        <color rgb="FFC2AFAF"/>
      </left>
      <right style="thin">
        <color theme="2" tint="-0.249977111117893"/>
      </right>
      <top/>
      <bottom style="thin">
        <color rgb="FFC2AFAF"/>
      </bottom>
      <diagonal/>
    </border>
    <border>
      <left style="thin">
        <color rgb="FFC2AFAF"/>
      </left>
      <right style="thin">
        <color theme="2" tint="-0.249977111117893"/>
      </right>
      <top style="thin">
        <color rgb="FFC2AFAF"/>
      </top>
      <bottom style="thin">
        <color rgb="FFC2AFAF"/>
      </bottom>
      <diagonal/>
    </border>
  </borders>
  <cellStyleXfs count="6">
    <xf numFmtId="0" fontId="0" fillId="0" borderId="0"/>
    <xf numFmtId="43" fontId="1" fillId="0" borderId="0" applyFont="0" applyFill="0" applyBorder="0" applyAlignment="0" applyProtection="0"/>
    <xf numFmtId="9" fontId="1" fillId="0" borderId="0" applyFont="0" applyFill="0" applyBorder="0" applyAlignment="0" applyProtection="0"/>
    <xf numFmtId="0" fontId="10" fillId="0" borderId="0"/>
    <xf numFmtId="0" fontId="8" fillId="0" borderId="0"/>
    <xf numFmtId="0" fontId="9" fillId="0" borderId="0"/>
  </cellStyleXfs>
  <cellXfs count="319">
    <xf numFmtId="0" fontId="0" fillId="0" borderId="0" xfId="0"/>
    <xf numFmtId="0" fontId="2" fillId="0" borderId="0" xfId="0" applyFont="1" applyAlignment="1">
      <alignment horizontal="justify" vertical="center"/>
    </xf>
    <xf numFmtId="0" fontId="3" fillId="0" borderId="0" xfId="0" applyFont="1" applyAlignment="1">
      <alignment horizontal="center"/>
    </xf>
    <xf numFmtId="0" fontId="5" fillId="0" borderId="0" xfId="0" applyFont="1" applyAlignment="1">
      <alignment horizontal="left" wrapText="1"/>
    </xf>
    <xf numFmtId="164" fontId="6" fillId="0" borderId="0" xfId="0" applyNumberFormat="1" applyFont="1"/>
    <xf numFmtId="0" fontId="7" fillId="0" borderId="0" xfId="0" applyFont="1"/>
    <xf numFmtId="164" fontId="7" fillId="0" borderId="0" xfId="0" applyNumberFormat="1" applyFont="1"/>
    <xf numFmtId="2" fontId="7" fillId="0" borderId="0" xfId="0" applyNumberFormat="1" applyFont="1"/>
    <xf numFmtId="49" fontId="6" fillId="0" borderId="0" xfId="0" applyNumberFormat="1" applyFont="1" applyAlignment="1">
      <alignment horizontal="center"/>
    </xf>
    <xf numFmtId="0" fontId="6" fillId="0" borderId="0" xfId="0" applyFont="1" applyAlignment="1">
      <alignment horizontal="left"/>
    </xf>
    <xf numFmtId="0" fontId="7" fillId="0" borderId="0" xfId="0" applyFont="1" applyAlignment="1">
      <alignment horizontal="left"/>
    </xf>
    <xf numFmtId="0" fontId="0" fillId="0" borderId="0" xfId="0" applyAlignment="1">
      <alignment horizontal="left"/>
    </xf>
    <xf numFmtId="17" fontId="13" fillId="0" borderId="0" xfId="0" applyNumberFormat="1" applyFont="1" applyFill="1" applyAlignment="1">
      <alignment wrapText="1"/>
    </xf>
    <xf numFmtId="0" fontId="13" fillId="0" borderId="0" xfId="0" applyFont="1"/>
    <xf numFmtId="0" fontId="9" fillId="0" borderId="0" xfId="0" applyFont="1" applyAlignment="1">
      <alignment wrapText="1"/>
    </xf>
    <xf numFmtId="165" fontId="13" fillId="0" borderId="0" xfId="0" applyNumberFormat="1" applyFont="1"/>
    <xf numFmtId="166" fontId="9" fillId="0" borderId="0" xfId="2" applyNumberFormat="1" applyFont="1" applyFill="1"/>
    <xf numFmtId="0" fontId="9" fillId="0" borderId="0" xfId="0" applyFont="1" applyAlignment="1">
      <alignment vertical="top" wrapText="1"/>
    </xf>
    <xf numFmtId="9" fontId="9" fillId="0" borderId="0" xfId="2" applyNumberFormat="1" applyFont="1"/>
    <xf numFmtId="0" fontId="14" fillId="0" borderId="0" xfId="0" applyFont="1"/>
    <xf numFmtId="0" fontId="16" fillId="0" borderId="0" xfId="0" applyFont="1"/>
    <xf numFmtId="0" fontId="19" fillId="0" borderId="0" xfId="0" applyFont="1"/>
    <xf numFmtId="0" fontId="21" fillId="0" borderId="0" xfId="0" applyFont="1"/>
    <xf numFmtId="0" fontId="18" fillId="3" borderId="0" xfId="0" applyFont="1" applyFill="1" applyAlignment="1">
      <alignment horizontal="center" vertical="center" wrapText="1"/>
    </xf>
    <xf numFmtId="0" fontId="23" fillId="4" borderId="16" xfId="0" applyFont="1" applyFill="1" applyBorder="1" applyAlignment="1">
      <alignment horizontal="center" vertical="center" wrapText="1"/>
    </xf>
    <xf numFmtId="0" fontId="9" fillId="0" borderId="18" xfId="0" applyFont="1" applyFill="1" applyBorder="1" applyAlignment="1">
      <alignment horizontal="center" vertical="center" wrapText="1"/>
    </xf>
    <xf numFmtId="0" fontId="9" fillId="0" borderId="19" xfId="0" applyFont="1" applyFill="1" applyBorder="1" applyAlignment="1">
      <alignment horizontal="center" vertical="center" wrapText="1"/>
    </xf>
    <xf numFmtId="0" fontId="9" fillId="0" borderId="20" xfId="0" applyFont="1" applyFill="1" applyBorder="1" applyAlignment="1">
      <alignment horizontal="center" vertical="center" wrapText="1"/>
    </xf>
    <xf numFmtId="0" fontId="9" fillId="0" borderId="21" xfId="0" applyFont="1" applyFill="1" applyBorder="1" applyAlignment="1">
      <alignment horizontal="center" vertical="center" wrapText="1"/>
    </xf>
    <xf numFmtId="0" fontId="9" fillId="0" borderId="0" xfId="0" applyFont="1" applyFill="1" applyBorder="1" applyAlignment="1">
      <alignment horizontal="center" vertical="center" wrapText="1"/>
    </xf>
    <xf numFmtId="0" fontId="9" fillId="0" borderId="22" xfId="0" applyFont="1" applyFill="1" applyBorder="1" applyAlignment="1">
      <alignment horizontal="center" vertical="center" wrapText="1"/>
    </xf>
    <xf numFmtId="0" fontId="23" fillId="0" borderId="16" xfId="0" applyFont="1" applyFill="1" applyBorder="1" applyAlignment="1">
      <alignment horizontal="right" vertical="center"/>
    </xf>
    <xf numFmtId="0" fontId="24" fillId="0" borderId="0" xfId="0" applyFont="1" applyBorder="1" applyAlignment="1">
      <alignment horizontal="left" vertical="center"/>
    </xf>
    <xf numFmtId="0" fontId="24" fillId="0" borderId="0" xfId="0" applyFont="1" applyBorder="1" applyAlignment="1">
      <alignment horizontal="right" vertical="center"/>
    </xf>
    <xf numFmtId="0" fontId="24" fillId="0" borderId="0" xfId="0" applyFont="1" applyBorder="1" applyAlignment="1">
      <alignment horizontal="center" vertical="center"/>
    </xf>
    <xf numFmtId="0" fontId="25" fillId="0" borderId="0" xfId="0" applyFont="1" applyBorder="1" applyAlignment="1">
      <alignment horizontal="center" vertical="center"/>
    </xf>
    <xf numFmtId="0" fontId="26" fillId="0" borderId="0" xfId="0" applyFont="1"/>
    <xf numFmtId="0" fontId="27" fillId="0" borderId="0" xfId="0" applyFont="1"/>
    <xf numFmtId="0" fontId="28" fillId="0" borderId="0" xfId="0" applyFont="1" applyAlignment="1">
      <alignment horizontal="justify" vertical="center"/>
    </xf>
    <xf numFmtId="0" fontId="28" fillId="0" borderId="0" xfId="0" applyFont="1"/>
    <xf numFmtId="0" fontId="29" fillId="0" borderId="0" xfId="0" applyFont="1" applyAlignment="1">
      <alignment horizontal="justify" vertical="center"/>
    </xf>
    <xf numFmtId="0" fontId="9" fillId="0" borderId="17" xfId="0" applyFont="1" applyFill="1" applyBorder="1" applyAlignment="1">
      <alignment horizontal="center" vertical="center" wrapText="1"/>
    </xf>
    <xf numFmtId="0" fontId="9" fillId="0" borderId="17" xfId="0" applyFont="1" applyFill="1" applyBorder="1" applyAlignment="1">
      <alignment horizontal="right" vertical="center"/>
    </xf>
    <xf numFmtId="0" fontId="9" fillId="0" borderId="29" xfId="0" applyFont="1" applyFill="1" applyBorder="1" applyAlignment="1">
      <alignment horizontal="center" vertical="center" wrapText="1"/>
    </xf>
    <xf numFmtId="0" fontId="9" fillId="0" borderId="29" xfId="0" applyFont="1" applyFill="1" applyBorder="1" applyAlignment="1">
      <alignment horizontal="right" vertical="center"/>
    </xf>
    <xf numFmtId="0" fontId="0" fillId="0" borderId="0" xfId="0" applyBorder="1"/>
    <xf numFmtId="0" fontId="9" fillId="0" borderId="25" xfId="0" applyFont="1" applyFill="1" applyBorder="1" applyAlignment="1">
      <alignment horizontal="center" vertical="center" wrapText="1"/>
    </xf>
    <xf numFmtId="0" fontId="9" fillId="0" borderId="25" xfId="0" applyFont="1" applyFill="1" applyBorder="1" applyAlignment="1">
      <alignment horizontal="right" vertical="center"/>
    </xf>
    <xf numFmtId="0" fontId="23" fillId="0" borderId="26" xfId="0" applyFont="1" applyFill="1" applyBorder="1" applyAlignment="1">
      <alignment horizontal="center" vertical="center"/>
    </xf>
    <xf numFmtId="0" fontId="23" fillId="0" borderId="28" xfId="0" applyFont="1" applyFill="1" applyBorder="1" applyAlignment="1">
      <alignment horizontal="center" vertical="center"/>
    </xf>
    <xf numFmtId="0" fontId="31" fillId="0" borderId="0" xfId="0" applyFont="1" applyFill="1"/>
    <xf numFmtId="0" fontId="31" fillId="0" borderId="0" xfId="0" applyFont="1" applyFill="1" applyAlignment="1" applyProtection="1">
      <alignment horizontal="centerContinuous"/>
    </xf>
    <xf numFmtId="0" fontId="32" fillId="0" borderId="0" xfId="0" applyFont="1" applyFill="1" applyAlignment="1" applyProtection="1">
      <alignment horizontal="centerContinuous"/>
    </xf>
    <xf numFmtId="0" fontId="31" fillId="0" borderId="0" xfId="0" applyFont="1" applyFill="1" applyAlignment="1">
      <alignment horizontal="left"/>
    </xf>
    <xf numFmtId="0" fontId="31" fillId="0" borderId="0" xfId="0" applyFont="1" applyFill="1" applyAlignment="1">
      <alignment horizontal="center"/>
    </xf>
    <xf numFmtId="0" fontId="31" fillId="0" borderId="0" xfId="0" applyFont="1" applyFill="1" applyAlignment="1">
      <alignment horizontal="right"/>
    </xf>
    <xf numFmtId="0" fontId="34" fillId="0" borderId="0" xfId="0" applyFont="1" applyFill="1" applyAlignment="1" applyProtection="1">
      <alignment horizontal="left"/>
    </xf>
    <xf numFmtId="0" fontId="32" fillId="0" borderId="0" xfId="0" applyFont="1" applyAlignment="1">
      <alignment horizontal="center"/>
    </xf>
    <xf numFmtId="0" fontId="35" fillId="0" borderId="0" xfId="0" applyFont="1" applyFill="1" applyAlignment="1">
      <alignment horizontal="center"/>
    </xf>
    <xf numFmtId="39" fontId="32" fillId="0" borderId="0" xfId="0" applyNumberFormat="1" applyFont="1" applyAlignment="1">
      <alignment horizontal="right"/>
    </xf>
    <xf numFmtId="39" fontId="32" fillId="0" borderId="0" xfId="0" applyNumberFormat="1" applyFont="1"/>
    <xf numFmtId="39" fontId="35" fillId="0" borderId="0" xfId="0" applyNumberFormat="1" applyFont="1" applyFill="1" applyProtection="1"/>
    <xf numFmtId="4" fontId="35" fillId="0" borderId="0" xfId="0" applyNumberFormat="1" applyFont="1" applyFill="1" applyProtection="1"/>
    <xf numFmtId="0" fontId="32" fillId="0" borderId="0" xfId="0" applyFont="1"/>
    <xf numFmtId="0" fontId="35" fillId="0" borderId="0" xfId="0" applyFont="1" applyFill="1" applyAlignment="1">
      <alignment horizontal="right"/>
    </xf>
    <xf numFmtId="0" fontId="37" fillId="0" borderId="1" xfId="0" applyFont="1" applyFill="1" applyBorder="1" applyAlignment="1">
      <alignment horizontal="center"/>
    </xf>
    <xf numFmtId="0" fontId="37" fillId="0" borderId="2" xfId="0" applyFont="1" applyFill="1" applyBorder="1" applyAlignment="1">
      <alignment horizontal="center"/>
    </xf>
    <xf numFmtId="0" fontId="37" fillId="0" borderId="8" xfId="0" applyFont="1" applyFill="1" applyBorder="1" applyAlignment="1">
      <alignment horizontal="center"/>
    </xf>
    <xf numFmtId="0" fontId="37" fillId="0" borderId="9" xfId="0" applyFont="1" applyFill="1" applyBorder="1" applyAlignment="1">
      <alignment horizontal="center"/>
    </xf>
    <xf numFmtId="0" fontId="31" fillId="0" borderId="2" xfId="0" applyFont="1" applyFill="1" applyBorder="1"/>
    <xf numFmtId="4" fontId="31" fillId="0" borderId="2" xfId="0" applyNumberFormat="1" applyFont="1" applyFill="1" applyBorder="1"/>
    <xf numFmtId="0" fontId="32" fillId="6" borderId="2" xfId="0" applyFont="1" applyFill="1" applyBorder="1"/>
    <xf numFmtId="14" fontId="32" fillId="6" borderId="2" xfId="0" applyNumberFormat="1" applyFont="1" applyFill="1" applyBorder="1"/>
    <xf numFmtId="4" fontId="32" fillId="6" borderId="2" xfId="0" applyNumberFormat="1" applyFont="1" applyFill="1" applyBorder="1"/>
    <xf numFmtId="0" fontId="31" fillId="0" borderId="2" xfId="0" applyFont="1" applyFill="1" applyBorder="1" applyAlignment="1">
      <alignment horizontal="right"/>
    </xf>
    <xf numFmtId="14" fontId="31" fillId="0" borderId="2" xfId="0" applyNumberFormat="1" applyFont="1" applyFill="1" applyBorder="1"/>
    <xf numFmtId="0" fontId="31" fillId="0" borderId="9" xfId="0" applyFont="1" applyFill="1" applyBorder="1" applyAlignment="1">
      <alignment horizontal="right"/>
    </xf>
    <xf numFmtId="14" fontId="31" fillId="0" borderId="9" xfId="0" applyNumberFormat="1" applyFont="1" applyFill="1" applyBorder="1"/>
    <xf numFmtId="0" fontId="31" fillId="0" borderId="9" xfId="0" applyFont="1" applyFill="1" applyBorder="1"/>
    <xf numFmtId="4" fontId="31" fillId="0" borderId="9" xfId="0" applyNumberFormat="1" applyFont="1" applyFill="1" applyBorder="1"/>
    <xf numFmtId="0" fontId="32" fillId="7" borderId="32" xfId="0" applyFont="1" applyFill="1" applyBorder="1"/>
    <xf numFmtId="4" fontId="32" fillId="7" borderId="32" xfId="0" applyNumberFormat="1" applyFont="1" applyFill="1" applyBorder="1"/>
    <xf numFmtId="0" fontId="31" fillId="0" borderId="32" xfId="0" applyFont="1" applyFill="1" applyBorder="1"/>
    <xf numFmtId="4" fontId="31" fillId="0" borderId="32" xfId="0" applyNumberFormat="1" applyFont="1" applyFill="1" applyBorder="1"/>
    <xf numFmtId="0" fontId="32" fillId="7" borderId="13" xfId="0" applyFont="1" applyFill="1" applyBorder="1"/>
    <xf numFmtId="0" fontId="32" fillId="7" borderId="14" xfId="0" applyFont="1" applyFill="1" applyBorder="1"/>
    <xf numFmtId="4" fontId="32" fillId="7" borderId="14" xfId="0" applyNumberFormat="1" applyFont="1" applyFill="1" applyBorder="1"/>
    <xf numFmtId="4" fontId="32" fillId="7" borderId="15" xfId="0" applyNumberFormat="1" applyFont="1" applyFill="1" applyBorder="1"/>
    <xf numFmtId="0" fontId="32" fillId="0" borderId="0" xfId="0" applyFont="1" applyFill="1" applyBorder="1"/>
    <xf numFmtId="4" fontId="32" fillId="0" borderId="0" xfId="0" applyNumberFormat="1" applyFont="1" applyFill="1" applyBorder="1"/>
    <xf numFmtId="0" fontId="31" fillId="0" borderId="2" xfId="0" applyFont="1" applyBorder="1" applyAlignment="1">
      <alignment horizontal="right"/>
    </xf>
    <xf numFmtId="14" fontId="31" fillId="0" borderId="2" xfId="0" applyNumberFormat="1" applyFont="1" applyBorder="1"/>
    <xf numFmtId="0" fontId="31" fillId="0" borderId="2" xfId="0" applyFont="1" applyBorder="1"/>
    <xf numFmtId="4" fontId="31" fillId="0" borderId="2" xfId="0" applyNumberFormat="1" applyFont="1" applyBorder="1"/>
    <xf numFmtId="0" fontId="31" fillId="0" borderId="9" xfId="0" applyFont="1" applyBorder="1" applyAlignment="1">
      <alignment horizontal="right"/>
    </xf>
    <xf numFmtId="14" fontId="31" fillId="0" borderId="9" xfId="0" applyNumberFormat="1" applyFont="1" applyBorder="1"/>
    <xf numFmtId="0" fontId="31" fillId="0" borderId="9" xfId="0" applyFont="1" applyBorder="1"/>
    <xf numFmtId="4" fontId="31" fillId="0" borderId="9" xfId="0" applyNumberFormat="1" applyFont="1" applyBorder="1"/>
    <xf numFmtId="0" fontId="32" fillId="7" borderId="33" xfId="0" applyFont="1" applyFill="1" applyBorder="1"/>
    <xf numFmtId="4" fontId="32" fillId="7" borderId="33" xfId="0" applyNumberFormat="1" applyFont="1" applyFill="1" applyBorder="1"/>
    <xf numFmtId="4" fontId="32" fillId="7" borderId="34" xfId="0" applyNumberFormat="1" applyFont="1" applyFill="1" applyBorder="1"/>
    <xf numFmtId="4" fontId="32" fillId="7" borderId="13" xfId="0" applyNumberFormat="1" applyFont="1" applyFill="1" applyBorder="1"/>
    <xf numFmtId="0" fontId="31" fillId="0" borderId="0" xfId="0" applyFont="1" applyFill="1" applyBorder="1"/>
    <xf numFmtId="4" fontId="31" fillId="0" borderId="0" xfId="0" applyNumberFormat="1" applyFont="1" applyFill="1" applyBorder="1"/>
    <xf numFmtId="4" fontId="31" fillId="0" borderId="0" xfId="0" applyNumberFormat="1" applyFont="1" applyFill="1"/>
    <xf numFmtId="0" fontId="40" fillId="0" borderId="0" xfId="0" applyFont="1" applyFill="1" applyBorder="1"/>
    <xf numFmtId="0" fontId="42" fillId="9" borderId="35" xfId="0" applyFont="1" applyFill="1" applyBorder="1" applyAlignment="1">
      <alignment vertical="center"/>
    </xf>
    <xf numFmtId="0" fontId="9" fillId="0" borderId="35" xfId="0" applyFont="1" applyFill="1" applyBorder="1"/>
    <xf numFmtId="0" fontId="42" fillId="9" borderId="35" xfId="0" applyFont="1" applyFill="1" applyBorder="1"/>
    <xf numFmtId="0" fontId="9" fillId="0" borderId="35" xfId="0" applyFont="1" applyFill="1" applyBorder="1" applyAlignment="1">
      <alignment horizontal="left" wrapText="1"/>
    </xf>
    <xf numFmtId="0" fontId="9" fillId="0" borderId="35" xfId="0" applyFont="1" applyFill="1" applyBorder="1" applyAlignment="1" applyProtection="1">
      <alignment horizontal="left" vertical="center" wrapText="1"/>
    </xf>
    <xf numFmtId="0" fontId="9" fillId="0" borderId="35" xfId="0" applyFont="1" applyFill="1" applyBorder="1" applyAlignment="1" applyProtection="1">
      <alignment horizontal="left"/>
    </xf>
    <xf numFmtId="0" fontId="9" fillId="0" borderId="39" xfId="0" applyFont="1" applyFill="1" applyBorder="1" applyAlignment="1" applyProtection="1">
      <alignment horizontal="left"/>
    </xf>
    <xf numFmtId="0" fontId="40" fillId="0" borderId="22" xfId="0" applyFont="1" applyFill="1" applyBorder="1"/>
    <xf numFmtId="0" fontId="9" fillId="0" borderId="40" xfId="0" applyFont="1" applyFill="1" applyBorder="1" applyAlignment="1" applyProtection="1">
      <alignment horizontal="left"/>
    </xf>
    <xf numFmtId="0" fontId="42" fillId="9" borderId="29" xfId="0" applyFont="1" applyFill="1" applyBorder="1" applyAlignment="1" applyProtection="1">
      <alignment horizontal="left" wrapText="1"/>
    </xf>
    <xf numFmtId="0" fontId="42" fillId="9" borderId="0" xfId="0" applyFont="1" applyFill="1" applyBorder="1" applyAlignment="1">
      <alignment horizontal="center" wrapText="1"/>
    </xf>
    <xf numFmtId="0" fontId="39" fillId="9" borderId="0" xfId="0" applyFont="1" applyFill="1" applyBorder="1" applyAlignment="1">
      <alignment horizontal="center"/>
    </xf>
    <xf numFmtId="0" fontId="42" fillId="9" borderId="43" xfId="0" applyFont="1" applyFill="1" applyBorder="1" applyAlignment="1">
      <alignment horizontal="center"/>
    </xf>
    <xf numFmtId="0" fontId="42" fillId="9" borderId="0" xfId="0" applyFont="1" applyFill="1" applyBorder="1" applyAlignment="1">
      <alignment horizontal="center"/>
    </xf>
    <xf numFmtId="0" fontId="42" fillId="9" borderId="22" xfId="0" applyFont="1" applyFill="1" applyBorder="1" applyAlignment="1">
      <alignment horizontal="center" wrapText="1"/>
    </xf>
    <xf numFmtId="0" fontId="42" fillId="9" borderId="25" xfId="0" applyFont="1" applyFill="1" applyBorder="1" applyAlignment="1" applyProtection="1">
      <alignment horizontal="left" wrapText="1"/>
    </xf>
    <xf numFmtId="0" fontId="42" fillId="9" borderId="24" xfId="0" applyFont="1" applyFill="1" applyBorder="1" applyAlignment="1">
      <alignment horizontal="center"/>
    </xf>
    <xf numFmtId="0" fontId="9" fillId="0" borderId="44" xfId="0" applyFont="1" applyFill="1" applyBorder="1"/>
    <xf numFmtId="2" fontId="9" fillId="0" borderId="45" xfId="0" applyNumberFormat="1" applyFont="1" applyFill="1" applyBorder="1" applyAlignment="1" applyProtection="1">
      <alignment horizontal="center"/>
    </xf>
    <xf numFmtId="2" fontId="9" fillId="0" borderId="46" xfId="0" applyNumberFormat="1" applyFont="1" applyFill="1" applyBorder="1" applyAlignment="1">
      <alignment horizontal="center"/>
    </xf>
    <xf numFmtId="2" fontId="9" fillId="0" borderId="47" xfId="0" applyNumberFormat="1" applyFont="1" applyFill="1" applyBorder="1" applyAlignment="1">
      <alignment horizontal="center"/>
    </xf>
    <xf numFmtId="2" fontId="9" fillId="0" borderId="35" xfId="0" applyNumberFormat="1" applyFont="1" applyFill="1" applyBorder="1" applyAlignment="1" applyProtection="1">
      <alignment horizontal="center"/>
    </xf>
    <xf numFmtId="2" fontId="9" fillId="0" borderId="35" xfId="0" applyNumberFormat="1" applyFont="1" applyFill="1" applyBorder="1" applyAlignment="1">
      <alignment horizontal="center"/>
    </xf>
    <xf numFmtId="2" fontId="9" fillId="0" borderId="48" xfId="0" applyNumberFormat="1" applyFont="1" applyFill="1" applyBorder="1" applyAlignment="1">
      <alignment horizontal="center"/>
    </xf>
    <xf numFmtId="0" fontId="42" fillId="9" borderId="23" xfId="0" applyFont="1" applyFill="1" applyBorder="1" applyAlignment="1">
      <alignment horizontal="center" wrapText="1"/>
    </xf>
    <xf numFmtId="0" fontId="42" fillId="9" borderId="30" xfId="0" applyFont="1" applyFill="1" applyBorder="1" applyAlignment="1">
      <alignment horizontal="center" wrapText="1"/>
    </xf>
    <xf numFmtId="0" fontId="42" fillId="9" borderId="24" xfId="0" applyFont="1" applyFill="1" applyBorder="1" applyAlignment="1">
      <alignment horizontal="center" wrapText="1"/>
    </xf>
    <xf numFmtId="0" fontId="43" fillId="0" borderId="0" xfId="0" applyFont="1"/>
    <xf numFmtId="0" fontId="39" fillId="2" borderId="0" xfId="0" applyFont="1" applyFill="1" applyBorder="1"/>
    <xf numFmtId="0" fontId="44" fillId="2" borderId="0" xfId="0" applyFont="1" applyFill="1"/>
    <xf numFmtId="0" fontId="42" fillId="5" borderId="17" xfId="0" applyFont="1" applyFill="1" applyBorder="1" applyAlignment="1">
      <alignment horizontal="center" vertical="top"/>
    </xf>
    <xf numFmtId="0" fontId="42" fillId="5" borderId="20" xfId="0" applyFont="1" applyFill="1" applyBorder="1" applyAlignment="1">
      <alignment horizontal="center" vertical="top"/>
    </xf>
    <xf numFmtId="0" fontId="42" fillId="5" borderId="25" xfId="0" applyFont="1" applyFill="1" applyBorder="1" applyAlignment="1">
      <alignment horizontal="center" vertical="top"/>
    </xf>
    <xf numFmtId="0" fontId="42" fillId="5" borderId="30" xfId="0" applyFont="1" applyFill="1" applyBorder="1" applyAlignment="1">
      <alignment horizontal="center" vertical="top"/>
    </xf>
    <xf numFmtId="0" fontId="9" fillId="0" borderId="17" xfId="0" applyNumberFormat="1" applyFont="1" applyFill="1" applyBorder="1" applyAlignment="1">
      <alignment horizontal="center"/>
    </xf>
    <xf numFmtId="3" fontId="12" fillId="0" borderId="29" xfId="1" applyNumberFormat="1" applyFont="1" applyFill="1" applyBorder="1" applyAlignment="1">
      <alignment horizontal="center"/>
    </xf>
    <xf numFmtId="3" fontId="9" fillId="0" borderId="22" xfId="1" applyNumberFormat="1" applyFont="1" applyFill="1" applyBorder="1" applyAlignment="1">
      <alignment horizontal="center"/>
    </xf>
    <xf numFmtId="3" fontId="12" fillId="0" borderId="20" xfId="1" applyNumberFormat="1" applyFont="1" applyFill="1" applyBorder="1" applyAlignment="1">
      <alignment horizontal="center"/>
    </xf>
    <xf numFmtId="0" fontId="9" fillId="0" borderId="29" xfId="0" applyNumberFormat="1" applyFont="1" applyFill="1" applyBorder="1" applyAlignment="1">
      <alignment horizontal="center"/>
    </xf>
    <xf numFmtId="3" fontId="12" fillId="0" borderId="22" xfId="1" applyNumberFormat="1" applyFont="1" applyFill="1" applyBorder="1" applyAlignment="1">
      <alignment horizontal="center"/>
    </xf>
    <xf numFmtId="49" fontId="42" fillId="0" borderId="25" xfId="0" applyNumberFormat="1" applyFont="1" applyFill="1" applyBorder="1" applyAlignment="1">
      <alignment horizontal="center"/>
    </xf>
    <xf numFmtId="3" fontId="42" fillId="0" borderId="25" xfId="1" applyNumberFormat="1" applyFont="1" applyFill="1" applyBorder="1" applyAlignment="1">
      <alignment horizontal="center"/>
    </xf>
    <xf numFmtId="3" fontId="42" fillId="0" borderId="30" xfId="1" applyNumberFormat="1" applyFont="1" applyFill="1" applyBorder="1" applyAlignment="1">
      <alignment horizontal="center"/>
    </xf>
    <xf numFmtId="0" fontId="45" fillId="0" borderId="0" xfId="0" applyFont="1"/>
    <xf numFmtId="0" fontId="18" fillId="3" borderId="0" xfId="0" applyFont="1" applyFill="1" applyAlignment="1">
      <alignment horizontal="left"/>
    </xf>
    <xf numFmtId="0" fontId="23" fillId="4" borderId="17" xfId="0" applyFont="1" applyFill="1" applyBorder="1" applyAlignment="1">
      <alignment horizontal="center"/>
    </xf>
    <xf numFmtId="0" fontId="23" fillId="4" borderId="25" xfId="0" applyFont="1" applyFill="1" applyBorder="1" applyAlignment="1">
      <alignment horizontal="center"/>
    </xf>
    <xf numFmtId="0" fontId="9" fillId="3" borderId="17" xfId="0" applyFont="1" applyFill="1" applyBorder="1" applyAlignment="1">
      <alignment horizontal="left" wrapText="1"/>
    </xf>
    <xf numFmtId="0" fontId="9" fillId="3" borderId="17" xfId="0" applyFont="1" applyFill="1" applyBorder="1" applyAlignment="1">
      <alignment horizontal="center"/>
    </xf>
    <xf numFmtId="14" fontId="9" fillId="3" borderId="17" xfId="0" applyNumberFormat="1" applyFont="1" applyFill="1" applyBorder="1" applyAlignment="1">
      <alignment horizontal="center"/>
    </xf>
    <xf numFmtId="168" fontId="9" fillId="3" borderId="17" xfId="1" applyNumberFormat="1" applyFont="1" applyFill="1" applyBorder="1" applyAlignment="1">
      <alignment horizontal="center"/>
    </xf>
    <xf numFmtId="167" fontId="9" fillId="3" borderId="17" xfId="1" applyNumberFormat="1" applyFont="1" applyFill="1" applyBorder="1" applyAlignment="1">
      <alignment horizontal="center"/>
    </xf>
    <xf numFmtId="0" fontId="13" fillId="3" borderId="29" xfId="0" applyFont="1" applyFill="1" applyBorder="1"/>
    <xf numFmtId="0" fontId="9" fillId="3" borderId="29" xfId="0" applyFont="1" applyFill="1" applyBorder="1" applyAlignment="1">
      <alignment horizontal="center" vertical="top" wrapText="1"/>
    </xf>
    <xf numFmtId="14" fontId="9" fillId="3" borderId="29" xfId="0" applyNumberFormat="1" applyFont="1" applyFill="1" applyBorder="1" applyAlignment="1">
      <alignment horizontal="center" vertical="center"/>
    </xf>
    <xf numFmtId="168" fontId="9" fillId="3" borderId="29" xfId="1" applyNumberFormat="1" applyFont="1" applyFill="1" applyBorder="1" applyAlignment="1">
      <alignment horizontal="center" vertical="center"/>
    </xf>
    <xf numFmtId="167" fontId="9" fillId="3" borderId="29" xfId="1" applyNumberFormat="1" applyFont="1" applyFill="1" applyBorder="1" applyAlignment="1">
      <alignment horizontal="center" vertical="center"/>
    </xf>
    <xf numFmtId="0" fontId="23" fillId="0" borderId="16" xfId="0" applyFont="1" applyFill="1" applyBorder="1"/>
    <xf numFmtId="168" fontId="23" fillId="0" borderId="16" xfId="0" applyNumberFormat="1" applyFont="1" applyFill="1" applyBorder="1" applyAlignment="1">
      <alignment horizontal="center"/>
    </xf>
    <xf numFmtId="0" fontId="43" fillId="3" borderId="0" xfId="0" applyFont="1" applyFill="1"/>
    <xf numFmtId="0" fontId="0" fillId="3" borderId="0" xfId="0" applyFill="1"/>
    <xf numFmtId="0" fontId="49" fillId="0" borderId="0" xfId="0" applyFont="1"/>
    <xf numFmtId="0" fontId="50" fillId="0" borderId="0" xfId="0" applyFont="1"/>
    <xf numFmtId="0" fontId="51" fillId="5" borderId="16" xfId="0" applyFont="1" applyFill="1" applyBorder="1" applyAlignment="1">
      <alignment horizontal="center" vertical="center" wrapText="1"/>
    </xf>
    <xf numFmtId="0" fontId="51" fillId="5" borderId="28" xfId="0" applyFont="1" applyFill="1" applyBorder="1" applyAlignment="1">
      <alignment horizontal="center" vertical="center" wrapText="1"/>
    </xf>
    <xf numFmtId="49" fontId="20" fillId="0" borderId="25" xfId="0" applyNumberFormat="1" applyFont="1" applyFill="1" applyBorder="1" applyAlignment="1">
      <alignment horizontal="center" vertical="center"/>
    </xf>
    <xf numFmtId="0" fontId="20" fillId="0" borderId="25" xfId="0" applyFont="1" applyFill="1" applyBorder="1" applyAlignment="1">
      <alignment vertical="center" wrapText="1"/>
    </xf>
    <xf numFmtId="0" fontId="52" fillId="0" borderId="25" xfId="0" applyFont="1" applyFill="1" applyBorder="1" applyAlignment="1">
      <alignment horizontal="center" vertical="center" wrapText="1"/>
    </xf>
    <xf numFmtId="0" fontId="20" fillId="0" borderId="25" xfId="0" applyFont="1" applyFill="1" applyBorder="1" applyAlignment="1">
      <alignment horizontal="center" vertical="center"/>
    </xf>
    <xf numFmtId="49" fontId="20" fillId="0" borderId="16" xfId="0" applyNumberFormat="1" applyFont="1" applyFill="1" applyBorder="1" applyAlignment="1">
      <alignment horizontal="center" vertical="center"/>
    </xf>
    <xf numFmtId="0" fontId="20" fillId="0" borderId="16" xfId="0" applyFont="1" applyFill="1" applyBorder="1" applyAlignment="1">
      <alignment vertical="center" wrapText="1"/>
    </xf>
    <xf numFmtId="0" fontId="52" fillId="0" borderId="16" xfId="0" applyFont="1" applyFill="1" applyBorder="1" applyAlignment="1">
      <alignment horizontal="center" vertical="center" wrapText="1"/>
    </xf>
    <xf numFmtId="0" fontId="20" fillId="0" borderId="16" xfId="0" applyFont="1" applyFill="1" applyBorder="1" applyAlignment="1">
      <alignment horizontal="center" vertical="center"/>
    </xf>
    <xf numFmtId="0" fontId="20" fillId="0" borderId="16" xfId="0" applyFont="1" applyFill="1" applyBorder="1" applyAlignment="1">
      <alignment horizontal="center" vertical="center" wrapText="1"/>
    </xf>
    <xf numFmtId="0" fontId="20" fillId="0" borderId="16" xfId="0" applyFont="1" applyFill="1" applyBorder="1" applyAlignment="1">
      <alignment vertical="center"/>
    </xf>
    <xf numFmtId="0" fontId="52" fillId="0" borderId="16" xfId="0" applyFont="1" applyFill="1" applyBorder="1" applyAlignment="1">
      <alignment horizontal="center" vertical="center"/>
    </xf>
    <xf numFmtId="49" fontId="20" fillId="0" borderId="17" xfId="0" applyNumberFormat="1" applyFont="1" applyFill="1" applyBorder="1" applyAlignment="1">
      <alignment horizontal="center" vertical="center"/>
    </xf>
    <xf numFmtId="0" fontId="20" fillId="0" borderId="17" xfId="0" applyFont="1" applyFill="1" applyBorder="1" applyAlignment="1">
      <alignment vertical="center" wrapText="1"/>
    </xf>
    <xf numFmtId="0" fontId="52" fillId="0" borderId="17" xfId="0" applyFont="1" applyFill="1" applyBorder="1" applyAlignment="1">
      <alignment horizontal="center" vertical="center" wrapText="1"/>
    </xf>
    <xf numFmtId="0" fontId="20" fillId="0" borderId="17" xfId="0" applyFont="1" applyFill="1" applyBorder="1" applyAlignment="1">
      <alignment horizontal="center" vertical="center"/>
    </xf>
    <xf numFmtId="43" fontId="41" fillId="0" borderId="0" xfId="1" applyFont="1"/>
    <xf numFmtId="43" fontId="13" fillId="0" borderId="0" xfId="1" applyFont="1"/>
    <xf numFmtId="0" fontId="53" fillId="0" borderId="0" xfId="0" applyFont="1"/>
    <xf numFmtId="0" fontId="49" fillId="0" borderId="0" xfId="0" applyFont="1" applyAlignment="1">
      <alignment horizontal="left"/>
    </xf>
    <xf numFmtId="171" fontId="0" fillId="0" borderId="0" xfId="1" applyNumberFormat="1" applyFont="1"/>
    <xf numFmtId="0" fontId="36" fillId="0" borderId="0" xfId="0" applyFont="1" applyAlignment="1">
      <alignment horizontal="left" vertical="top" wrapText="1"/>
    </xf>
    <xf numFmtId="0" fontId="44" fillId="2" borderId="0" xfId="0" applyFont="1" applyFill="1" applyBorder="1" applyAlignment="1">
      <alignment horizontal="right"/>
    </xf>
    <xf numFmtId="0" fontId="36" fillId="0" borderId="0" xfId="0" applyFont="1" applyFill="1"/>
    <xf numFmtId="4" fontId="36" fillId="0" borderId="0" xfId="0" applyNumberFormat="1" applyFont="1" applyFill="1"/>
    <xf numFmtId="3" fontId="9" fillId="0" borderId="37" xfId="1" applyNumberFormat="1" applyFont="1" applyFill="1" applyBorder="1" applyAlignment="1">
      <alignment horizontal="right"/>
    </xf>
    <xf numFmtId="3" fontId="9" fillId="0" borderId="42" xfId="1" applyNumberFormat="1" applyFont="1" applyFill="1" applyBorder="1" applyAlignment="1">
      <alignment horizontal="right"/>
    </xf>
    <xf numFmtId="3" fontId="9" fillId="0" borderId="38" xfId="1" applyNumberFormat="1" applyFont="1" applyFill="1" applyBorder="1" applyAlignment="1">
      <alignment horizontal="right"/>
    </xf>
    <xf numFmtId="3" fontId="9" fillId="0" borderId="36" xfId="1" applyNumberFormat="1" applyFont="1" applyFill="1" applyBorder="1" applyAlignment="1">
      <alignment horizontal="right"/>
    </xf>
    <xf numFmtId="3" fontId="9" fillId="0" borderId="36" xfId="0" applyNumberFormat="1" applyFont="1" applyFill="1" applyBorder="1" applyAlignment="1">
      <alignment horizontal="right"/>
    </xf>
    <xf numFmtId="3" fontId="9" fillId="0" borderId="37" xfId="0" applyNumberFormat="1" applyFont="1" applyFill="1" applyBorder="1" applyAlignment="1">
      <alignment horizontal="right"/>
    </xf>
    <xf numFmtId="3" fontId="9" fillId="0" borderId="38" xfId="0" applyNumberFormat="1" applyFont="1" applyFill="1" applyBorder="1" applyAlignment="1">
      <alignment horizontal="right"/>
    </xf>
    <xf numFmtId="3" fontId="9" fillId="0" borderId="36" xfId="1" applyNumberFormat="1" applyFont="1" applyFill="1" applyBorder="1" applyAlignment="1">
      <alignment horizontal="right" vertical="center"/>
    </xf>
    <xf numFmtId="3" fontId="9" fillId="0" borderId="37" xfId="1" applyNumberFormat="1" applyFont="1" applyFill="1" applyBorder="1" applyAlignment="1">
      <alignment horizontal="right" vertical="center"/>
    </xf>
    <xf numFmtId="3" fontId="9" fillId="0" borderId="38" xfId="1" applyNumberFormat="1" applyFont="1" applyFill="1" applyBorder="1" applyAlignment="1">
      <alignment horizontal="right" vertical="center"/>
    </xf>
    <xf numFmtId="3" fontId="9" fillId="0" borderId="36" xfId="0" applyNumberFormat="1" applyFont="1" applyFill="1" applyBorder="1" applyAlignment="1">
      <alignment horizontal="right" vertical="center"/>
    </xf>
    <xf numFmtId="3" fontId="9" fillId="0" borderId="37" xfId="0" applyNumberFormat="1" applyFont="1" applyFill="1" applyBorder="1" applyAlignment="1">
      <alignment horizontal="right" vertical="center"/>
    </xf>
    <xf numFmtId="3" fontId="9" fillId="0" borderId="38" xfId="0" applyNumberFormat="1" applyFont="1" applyFill="1" applyBorder="1" applyAlignment="1">
      <alignment horizontal="right" vertical="center"/>
    </xf>
    <xf numFmtId="2" fontId="9" fillId="0" borderId="36" xfId="0" applyNumberFormat="1" applyFont="1" applyFill="1" applyBorder="1" applyAlignment="1">
      <alignment horizontal="center"/>
    </xf>
    <xf numFmtId="2" fontId="9" fillId="0" borderId="37" xfId="0" applyNumberFormat="1" applyFont="1" applyFill="1" applyBorder="1" applyAlignment="1">
      <alignment horizontal="center"/>
    </xf>
    <xf numFmtId="2" fontId="9" fillId="0" borderId="38" xfId="0" applyNumberFormat="1" applyFont="1" applyFill="1" applyBorder="1" applyAlignment="1">
      <alignment horizontal="center"/>
    </xf>
    <xf numFmtId="14" fontId="9" fillId="0" borderId="36" xfId="0" applyNumberFormat="1" applyFont="1" applyFill="1" applyBorder="1" applyAlignment="1">
      <alignment horizontal="center"/>
    </xf>
    <xf numFmtId="14" fontId="9" fillId="0" borderId="37" xfId="0" applyNumberFormat="1" applyFont="1" applyFill="1" applyBorder="1" applyAlignment="1">
      <alignment horizontal="center"/>
    </xf>
    <xf numFmtId="14" fontId="9" fillId="0" borderId="38" xfId="0" applyNumberFormat="1" applyFont="1" applyFill="1" applyBorder="1" applyAlignment="1">
      <alignment horizontal="center"/>
    </xf>
    <xf numFmtId="14" fontId="42" fillId="9" borderId="36" xfId="0" applyNumberFormat="1" applyFont="1" applyFill="1" applyBorder="1" applyAlignment="1">
      <alignment horizontal="center" wrapText="1"/>
    </xf>
    <xf numFmtId="14" fontId="42" fillId="9" borderId="37" xfId="0" applyNumberFormat="1" applyFont="1" applyFill="1" applyBorder="1" applyAlignment="1">
      <alignment horizontal="center" wrapText="1"/>
    </xf>
    <xf numFmtId="14" fontId="42" fillId="9" borderId="38" xfId="0" applyNumberFormat="1" applyFont="1" applyFill="1" applyBorder="1" applyAlignment="1">
      <alignment horizontal="center" wrapText="1"/>
    </xf>
    <xf numFmtId="0" fontId="9" fillId="0" borderId="36" xfId="0" applyFont="1" applyFill="1" applyBorder="1" applyAlignment="1">
      <alignment horizontal="center"/>
    </xf>
    <xf numFmtId="0" fontId="9" fillId="0" borderId="37" xfId="0" applyFont="1" applyFill="1" applyBorder="1" applyAlignment="1">
      <alignment horizontal="center"/>
    </xf>
    <xf numFmtId="0" fontId="9" fillId="0" borderId="38" xfId="0" applyFont="1" applyFill="1" applyBorder="1" applyAlignment="1">
      <alignment horizontal="center"/>
    </xf>
    <xf numFmtId="0" fontId="41" fillId="8" borderId="0" xfId="0" applyFont="1" applyFill="1" applyBorder="1" applyAlignment="1">
      <alignment horizontal="left" wrapText="1"/>
    </xf>
    <xf numFmtId="0" fontId="42" fillId="9" borderId="36" xfId="0" applyFont="1" applyFill="1" applyBorder="1" applyAlignment="1">
      <alignment horizontal="center" vertical="center"/>
    </xf>
    <xf numFmtId="0" fontId="42" fillId="9" borderId="37" xfId="0" applyFont="1" applyFill="1" applyBorder="1" applyAlignment="1">
      <alignment horizontal="center" vertical="center"/>
    </xf>
    <xf numFmtId="0" fontId="42" fillId="9" borderId="38" xfId="0" applyFont="1" applyFill="1" applyBorder="1" applyAlignment="1">
      <alignment horizontal="center" vertical="center"/>
    </xf>
    <xf numFmtId="3" fontId="9" fillId="0" borderId="41" xfId="1" applyNumberFormat="1" applyFont="1" applyFill="1" applyBorder="1" applyAlignment="1">
      <alignment horizontal="right"/>
    </xf>
    <xf numFmtId="0" fontId="39" fillId="3" borderId="0" xfId="0" applyFont="1" applyFill="1" applyAlignment="1">
      <alignment horizontal="justify" vertical="top" wrapText="1"/>
    </xf>
    <xf numFmtId="0" fontId="32" fillId="2" borderId="0" xfId="0" applyFont="1" applyFill="1" applyBorder="1" applyAlignment="1">
      <alignment horizontal="justify" vertical="center" wrapText="1"/>
    </xf>
    <xf numFmtId="0" fontId="41" fillId="3" borderId="0" xfId="0" applyFont="1" applyFill="1" applyAlignment="1">
      <alignment horizontal="left"/>
    </xf>
    <xf numFmtId="0" fontId="42" fillId="5" borderId="17" xfId="0" applyFont="1" applyFill="1" applyBorder="1" applyAlignment="1">
      <alignment horizontal="center" vertical="center"/>
    </xf>
    <xf numFmtId="0" fontId="42" fillId="5" borderId="29" xfId="0" applyFont="1" applyFill="1" applyBorder="1" applyAlignment="1">
      <alignment horizontal="center" vertical="center"/>
    </xf>
    <xf numFmtId="0" fontId="42" fillId="5" borderId="21" xfId="0" applyFont="1" applyFill="1" applyBorder="1" applyAlignment="1">
      <alignment horizontal="center" vertical="center"/>
    </xf>
    <xf numFmtId="0" fontId="42" fillId="5" borderId="23" xfId="0" applyFont="1" applyFill="1" applyBorder="1" applyAlignment="1">
      <alignment horizontal="center" vertical="center"/>
    </xf>
    <xf numFmtId="0" fontId="42" fillId="5" borderId="16" xfId="0" applyFont="1" applyFill="1" applyBorder="1" applyAlignment="1">
      <alignment horizontal="center" vertical="center" wrapText="1"/>
    </xf>
    <xf numFmtId="0" fontId="42" fillId="5" borderId="17" xfId="0" applyFont="1" applyFill="1" applyBorder="1" applyAlignment="1">
      <alignment horizontal="center" vertical="center" wrapText="1"/>
    </xf>
    <xf numFmtId="0" fontId="42" fillId="5" borderId="28" xfId="0" applyFont="1" applyFill="1" applyBorder="1" applyAlignment="1">
      <alignment horizontal="center" vertical="center" wrapText="1"/>
    </xf>
    <xf numFmtId="0" fontId="22" fillId="3" borderId="0" xfId="0" applyFont="1" applyFill="1" applyAlignment="1">
      <alignment horizontal="left" vertical="center" wrapText="1"/>
    </xf>
    <xf numFmtId="0" fontId="23" fillId="0" borderId="26" xfId="0" applyFont="1" applyFill="1" applyBorder="1" applyAlignment="1">
      <alignment horizontal="left" vertical="center"/>
    </xf>
    <xf numFmtId="0" fontId="23" fillId="0" borderId="27" xfId="0" applyFont="1" applyFill="1" applyBorder="1" applyAlignment="1">
      <alignment horizontal="left" vertical="center"/>
    </xf>
    <xf numFmtId="0" fontId="23" fillId="0" borderId="28" xfId="0" applyFont="1" applyFill="1" applyBorder="1" applyAlignment="1">
      <alignment horizontal="left" vertical="center"/>
    </xf>
    <xf numFmtId="0" fontId="33" fillId="3" borderId="0" xfId="0" applyFont="1" applyFill="1" applyAlignment="1">
      <alignment horizontal="justify" vertical="top" wrapText="1"/>
    </xf>
    <xf numFmtId="0" fontId="48" fillId="2" borderId="19" xfId="0" applyFont="1" applyFill="1" applyBorder="1" applyAlignment="1">
      <alignment horizontal="justify" vertical="center" wrapText="1"/>
    </xf>
    <xf numFmtId="0" fontId="36" fillId="3" borderId="0" xfId="0" applyFont="1" applyFill="1" applyAlignment="1">
      <alignment horizontal="justify" vertical="top" wrapText="1"/>
    </xf>
    <xf numFmtId="0" fontId="22" fillId="3" borderId="0" xfId="0" applyFont="1" applyFill="1" applyAlignment="1">
      <alignment horizontal="left"/>
    </xf>
    <xf numFmtId="0" fontId="23" fillId="4" borderId="17" xfId="0" applyFont="1" applyFill="1" applyBorder="1" applyAlignment="1">
      <alignment horizontal="center" vertical="center" wrapText="1"/>
    </xf>
    <xf numFmtId="0" fontId="23" fillId="4" borderId="25" xfId="0" applyFont="1" applyFill="1" applyBorder="1" applyAlignment="1">
      <alignment horizontal="center" vertical="center" wrapText="1"/>
    </xf>
    <xf numFmtId="0" fontId="36" fillId="0" borderId="0" xfId="0" applyFont="1" applyAlignment="1">
      <alignment horizontal="left" vertical="top" wrapText="1"/>
    </xf>
    <xf numFmtId="0" fontId="36" fillId="5" borderId="5" xfId="0" applyFont="1" applyFill="1" applyBorder="1" applyAlignment="1" applyProtection="1">
      <alignment horizontal="center" vertical="center" wrapText="1"/>
    </xf>
    <xf numFmtId="0" fontId="36" fillId="5" borderId="7" xfId="0" applyFont="1" applyFill="1" applyBorder="1" applyAlignment="1" applyProtection="1">
      <alignment horizontal="center" vertical="center" wrapText="1"/>
    </xf>
    <xf numFmtId="0" fontId="36" fillId="5" borderId="2" xfId="0" applyFont="1" applyFill="1" applyBorder="1" applyAlignment="1">
      <alignment horizontal="center" vertical="top" wrapText="1"/>
    </xf>
    <xf numFmtId="0" fontId="31" fillId="0" borderId="9" xfId="0" applyFont="1" applyBorder="1" applyAlignment="1">
      <alignment horizontal="center" vertical="top" wrapText="1"/>
    </xf>
    <xf numFmtId="0" fontId="31" fillId="0" borderId="4" xfId="0" applyFont="1" applyBorder="1" applyAlignment="1">
      <alignment horizontal="center" vertical="top" wrapText="1"/>
    </xf>
    <xf numFmtId="0" fontId="36" fillId="5" borderId="2" xfId="0" applyFont="1" applyFill="1" applyBorder="1" applyAlignment="1" applyProtection="1">
      <alignment horizontal="center" vertical="top" wrapText="1"/>
    </xf>
    <xf numFmtId="0" fontId="36" fillId="5" borderId="2" xfId="0" applyFont="1" applyFill="1" applyBorder="1" applyAlignment="1" applyProtection="1">
      <alignment horizontal="center" vertical="center" wrapText="1"/>
    </xf>
    <xf numFmtId="0" fontId="31" fillId="0" borderId="9" xfId="0" applyFont="1" applyBorder="1" applyAlignment="1">
      <alignment horizontal="center" vertical="center" wrapText="1"/>
    </xf>
    <xf numFmtId="0" fontId="31" fillId="0" borderId="4" xfId="0" applyFont="1" applyBorder="1" applyAlignment="1">
      <alignment horizontal="center" vertical="center" wrapText="1"/>
    </xf>
    <xf numFmtId="0" fontId="36" fillId="5" borderId="1" xfId="0" applyFont="1" applyFill="1" applyBorder="1" applyAlignment="1" applyProtection="1">
      <alignment horizontal="center" vertical="center" wrapText="1"/>
    </xf>
    <xf numFmtId="0" fontId="36" fillId="5" borderId="8" xfId="0" applyFont="1" applyFill="1" applyBorder="1" applyAlignment="1" applyProtection="1">
      <alignment horizontal="center" vertical="center" wrapText="1"/>
    </xf>
    <xf numFmtId="0" fontId="36" fillId="5" borderId="3" xfId="0" applyFont="1" applyFill="1" applyBorder="1" applyAlignment="1" applyProtection="1">
      <alignment horizontal="center" vertical="center" wrapText="1"/>
    </xf>
    <xf numFmtId="0" fontId="36" fillId="5" borderId="2" xfId="0" applyFont="1" applyFill="1" applyBorder="1" applyAlignment="1">
      <alignment horizontal="center" vertical="center" wrapText="1"/>
    </xf>
    <xf numFmtId="0" fontId="36" fillId="5" borderId="1" xfId="0" applyFont="1" applyFill="1" applyBorder="1" applyAlignment="1" applyProtection="1">
      <alignment horizontal="center" vertical="center"/>
    </xf>
    <xf numFmtId="0" fontId="36" fillId="5" borderId="6" xfId="0" applyFont="1" applyFill="1" applyBorder="1" applyAlignment="1" applyProtection="1">
      <alignment horizontal="center" vertical="center"/>
    </xf>
    <xf numFmtId="0" fontId="36" fillId="5" borderId="12" xfId="0" applyFont="1" applyFill="1" applyBorder="1" applyAlignment="1" applyProtection="1">
      <alignment horizontal="center" vertical="center"/>
    </xf>
    <xf numFmtId="0" fontId="36" fillId="5" borderId="3" xfId="0" applyFont="1" applyFill="1" applyBorder="1" applyAlignment="1" applyProtection="1">
      <alignment horizontal="center" vertical="center"/>
    </xf>
    <xf numFmtId="0" fontId="36" fillId="5" borderId="10" xfId="0" applyFont="1" applyFill="1" applyBorder="1" applyAlignment="1" applyProtection="1">
      <alignment horizontal="center" vertical="center"/>
    </xf>
    <xf numFmtId="0" fontId="36" fillId="5" borderId="31" xfId="0" applyFont="1" applyFill="1" applyBorder="1" applyAlignment="1" applyProtection="1">
      <alignment horizontal="center" vertical="center"/>
    </xf>
    <xf numFmtId="0" fontId="31" fillId="0" borderId="9" xfId="0" applyFont="1" applyBorder="1" applyAlignment="1">
      <alignment horizontal="center" vertical="center"/>
    </xf>
    <xf numFmtId="0" fontId="31" fillId="0" borderId="4" xfId="0" applyFont="1" applyBorder="1" applyAlignment="1">
      <alignment horizontal="center" vertical="center"/>
    </xf>
    <xf numFmtId="0" fontId="36" fillId="5" borderId="5" xfId="0" applyFont="1" applyFill="1" applyBorder="1" applyAlignment="1">
      <alignment horizontal="center" vertical="center"/>
    </xf>
    <xf numFmtId="0" fontId="36" fillId="5" borderId="11" xfId="0" applyFont="1" applyFill="1" applyBorder="1" applyAlignment="1">
      <alignment horizontal="center" vertical="center"/>
    </xf>
    <xf numFmtId="0" fontId="36" fillId="5" borderId="7" xfId="0" applyFont="1" applyFill="1" applyBorder="1" applyAlignment="1">
      <alignment horizontal="center" vertical="center"/>
    </xf>
    <xf numFmtId="0" fontId="41" fillId="0" borderId="0" xfId="0" applyFont="1" applyAlignment="1" applyProtection="1">
      <alignment horizontal="left" wrapText="1"/>
    </xf>
    <xf numFmtId="0" fontId="33" fillId="0" borderId="0" xfId="0" applyFont="1" applyFill="1" applyAlignment="1" applyProtection="1">
      <alignment horizontal="center"/>
    </xf>
    <xf numFmtId="0" fontId="4" fillId="0" borderId="0" xfId="0" applyFont="1" applyAlignment="1">
      <alignment horizontal="center"/>
    </xf>
    <xf numFmtId="0" fontId="11" fillId="0" borderId="0" xfId="0" applyFont="1" applyAlignment="1">
      <alignment horizontal="center"/>
    </xf>
    <xf numFmtId="0" fontId="15" fillId="0" borderId="0" xfId="0" applyFont="1" applyAlignment="1">
      <alignment horizontal="left" wrapText="1"/>
    </xf>
    <xf numFmtId="0" fontId="39" fillId="0" borderId="0" xfId="0" applyFont="1" applyAlignment="1">
      <alignment horizontal="left" wrapText="1"/>
    </xf>
    <xf numFmtId="0" fontId="49" fillId="0" borderId="0" xfId="0" applyFont="1" applyAlignment="1">
      <alignment horizontal="left"/>
    </xf>
    <xf numFmtId="0" fontId="46" fillId="0" borderId="0" xfId="0" applyFont="1" applyAlignment="1">
      <alignment horizontal="left" wrapText="1"/>
    </xf>
    <xf numFmtId="0" fontId="46" fillId="0" borderId="0" xfId="0" applyFont="1" applyAlignment="1">
      <alignment horizontal="left"/>
    </xf>
    <xf numFmtId="0" fontId="39" fillId="0" borderId="0" xfId="0" applyFont="1" applyAlignment="1">
      <alignment horizontal="left" vertical="top" wrapText="1"/>
    </xf>
    <xf numFmtId="0" fontId="30" fillId="0" borderId="0" xfId="0" applyFont="1" applyAlignment="1">
      <alignment horizontal="left" vertical="top" wrapText="1"/>
    </xf>
    <xf numFmtId="0" fontId="5" fillId="0" borderId="0" xfId="0" applyFont="1" applyAlignment="1">
      <alignment horizontal="left" vertical="top" wrapText="1"/>
    </xf>
    <xf numFmtId="0" fontId="5" fillId="0" borderId="0" xfId="0" applyFont="1" applyAlignment="1">
      <alignment horizontal="left" vertical="top"/>
    </xf>
    <xf numFmtId="0" fontId="47" fillId="0" borderId="0" xfId="0" applyFont="1" applyAlignment="1">
      <alignment horizontal="center"/>
    </xf>
    <xf numFmtId="0" fontId="17" fillId="0" borderId="0" xfId="0" applyFont="1" applyAlignment="1">
      <alignment horizontal="left" vertical="top" wrapText="1"/>
    </xf>
    <xf numFmtId="0" fontId="41" fillId="0" borderId="0" xfId="0" applyFont="1" applyAlignment="1">
      <alignment horizontal="left" wrapText="1"/>
    </xf>
    <xf numFmtId="0" fontId="55" fillId="0" borderId="0" xfId="0" applyFont="1" applyAlignment="1">
      <alignment horizontal="left" wrapText="1"/>
    </xf>
    <xf numFmtId="0" fontId="41" fillId="0" borderId="0" xfId="0" applyFont="1" applyAlignment="1">
      <alignment horizontal="center" wrapText="1"/>
    </xf>
    <xf numFmtId="0" fontId="36" fillId="0" borderId="0" xfId="0" applyFont="1" applyAlignment="1">
      <alignment horizontal="left" vertical="top"/>
    </xf>
    <xf numFmtId="0" fontId="54" fillId="0" borderId="0" xfId="0" applyFont="1" applyAlignment="1">
      <alignment horizontal="left" wrapText="1"/>
    </xf>
    <xf numFmtId="0" fontId="51" fillId="0" borderId="24" xfId="0" applyFont="1" applyBorder="1" applyAlignment="1">
      <alignment horizontal="left" vertical="center" wrapText="1"/>
    </xf>
    <xf numFmtId="0" fontId="51" fillId="6" borderId="23" xfId="0" applyFont="1" applyFill="1" applyBorder="1" applyAlignment="1">
      <alignment horizontal="center" vertical="center"/>
    </xf>
    <xf numFmtId="0" fontId="51" fillId="6" borderId="24" xfId="0" applyFont="1" applyFill="1" applyBorder="1" applyAlignment="1">
      <alignment horizontal="center" vertical="center"/>
    </xf>
    <xf numFmtId="0" fontId="51" fillId="6" borderId="30" xfId="0" applyFont="1" applyFill="1" applyBorder="1" applyAlignment="1">
      <alignment horizontal="center" vertical="center"/>
    </xf>
    <xf numFmtId="49" fontId="51" fillId="6" borderId="26" xfId="0" applyNumberFormat="1" applyFont="1" applyFill="1" applyBorder="1" applyAlignment="1">
      <alignment horizontal="center" wrapText="1"/>
    </xf>
    <xf numFmtId="49" fontId="51" fillId="6" borderId="27" xfId="0" applyNumberFormat="1" applyFont="1" applyFill="1" applyBorder="1" applyAlignment="1">
      <alignment horizontal="center" wrapText="1"/>
    </xf>
    <xf numFmtId="49" fontId="51" fillId="6" borderId="28" xfId="0" applyNumberFormat="1" applyFont="1" applyFill="1" applyBorder="1" applyAlignment="1">
      <alignment horizontal="center" wrapText="1"/>
    </xf>
    <xf numFmtId="49" fontId="51" fillId="6" borderId="26" xfId="0" applyNumberFormat="1" applyFont="1" applyFill="1" applyBorder="1" applyAlignment="1">
      <alignment horizontal="center"/>
    </xf>
    <xf numFmtId="49" fontId="51" fillId="6" borderId="27" xfId="0" applyNumberFormat="1" applyFont="1" applyFill="1" applyBorder="1" applyAlignment="1">
      <alignment horizontal="center"/>
    </xf>
    <xf numFmtId="49" fontId="51" fillId="6" borderId="28" xfId="0" applyNumberFormat="1" applyFont="1" applyFill="1" applyBorder="1" applyAlignment="1">
      <alignment horizontal="center"/>
    </xf>
    <xf numFmtId="0" fontId="56" fillId="0" borderId="0" xfId="0" applyFont="1"/>
    <xf numFmtId="0" fontId="57" fillId="0" borderId="0" xfId="0" applyFont="1"/>
    <xf numFmtId="0" fontId="57" fillId="0" borderId="0" xfId="0" applyFont="1" applyAlignment="1">
      <alignment horizontal="center"/>
    </xf>
    <xf numFmtId="0" fontId="57" fillId="0" borderId="0" xfId="0" applyFont="1" applyAlignment="1">
      <alignment horizontal="left"/>
    </xf>
    <xf numFmtId="169" fontId="57" fillId="0" borderId="0" xfId="1" applyNumberFormat="1" applyFont="1"/>
    <xf numFmtId="0" fontId="58" fillId="0" borderId="0" xfId="0" applyFont="1"/>
    <xf numFmtId="169" fontId="58" fillId="0" borderId="0" xfId="1" applyNumberFormat="1" applyFont="1"/>
    <xf numFmtId="0" fontId="59" fillId="0" borderId="0" xfId="0" applyFont="1"/>
    <xf numFmtId="0" fontId="60" fillId="0" borderId="0" xfId="0" applyFont="1"/>
    <xf numFmtId="0" fontId="60" fillId="0" borderId="0" xfId="0" applyFont="1" applyAlignment="1">
      <alignment horizontal="right"/>
    </xf>
    <xf numFmtId="0" fontId="61" fillId="0" borderId="0" xfId="0" applyFont="1"/>
    <xf numFmtId="4" fontId="61" fillId="0" borderId="0" xfId="0" applyNumberFormat="1" applyFont="1"/>
    <xf numFmtId="49" fontId="60" fillId="0" borderId="0" xfId="0" applyNumberFormat="1" applyFont="1"/>
    <xf numFmtId="0" fontId="60" fillId="0" borderId="0" xfId="3" applyFont="1" applyFill="1" applyBorder="1" applyAlignment="1">
      <alignment horizontal="right"/>
    </xf>
    <xf numFmtId="0" fontId="62" fillId="0" borderId="0" xfId="3" applyFont="1" applyFill="1" applyBorder="1" applyAlignment="1">
      <alignment horizontal="right"/>
    </xf>
    <xf numFmtId="0" fontId="60" fillId="0" borderId="0" xfId="3" applyFont="1" applyFill="1" applyBorder="1"/>
    <xf numFmtId="49" fontId="62" fillId="0" borderId="0" xfId="3" applyNumberFormat="1" applyFont="1" applyFill="1" applyBorder="1" applyAlignment="1">
      <alignment horizontal="center"/>
    </xf>
    <xf numFmtId="0" fontId="62" fillId="0" borderId="0" xfId="3" applyFont="1" applyFill="1" applyBorder="1" applyAlignment="1">
      <alignment horizontal="left" vertical="center" wrapText="1"/>
    </xf>
    <xf numFmtId="2" fontId="62" fillId="0" borderId="0" xfId="3" applyNumberFormat="1" applyFont="1" applyFill="1" applyBorder="1" applyAlignment="1">
      <alignment horizontal="center" vertical="center"/>
    </xf>
  </cellXfs>
  <cellStyles count="6">
    <cellStyle name="Comma" xfId="1" builtinId="3"/>
    <cellStyle name="Normal" xfId="0" builtinId="0"/>
    <cellStyle name="Normal 2" xfId="5" xr:uid="{00000000-0005-0000-0000-000002000000}"/>
    <cellStyle name="Normal 5" xfId="4" xr:uid="{00000000-0005-0000-0000-000003000000}"/>
    <cellStyle name="Normal_Sheet1" xfId="3" xr:uid="{00000000-0005-0000-0000-000004000000}"/>
    <cellStyle name="Percent" xfId="2" builtinId="5"/>
  </cellStyles>
  <dxfs count="0"/>
  <tableStyles count="0" defaultTableStyle="TableStyleMedium2" defaultPivotStyle="PivotStyleLight16"/>
  <colors>
    <mruColors>
      <color rgb="FF004A37"/>
      <color rgb="FFCBD6BC"/>
      <color rgb="FFEEF1E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2.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4.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externalLink" Target="externalLinks/externalLink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3" Type="http://schemas.openxmlformats.org/officeDocument/2006/relationships/chartUserShapes" Target="../drawings/drawing6.xml"/><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3" Type="http://schemas.openxmlformats.org/officeDocument/2006/relationships/chartUserShapes" Target="../drawings/drawing7.xml"/><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5523742585236933"/>
          <c:y val="0.29557124324976625"/>
          <c:w val="0.78870652398261532"/>
          <c:h val="0.63160523228839571"/>
        </c:manualLayout>
      </c:layout>
      <c:barChart>
        <c:barDir val="col"/>
        <c:grouping val="clustered"/>
        <c:varyColors val="0"/>
        <c:ser>
          <c:idx val="0"/>
          <c:order val="0"/>
          <c:tx>
            <c:strRef>
              <c:f>'SEC-2'!$B$3</c:f>
              <c:strCache>
                <c:ptCount val="1"/>
                <c:pt idx="0">
                  <c:v>Purchases and sales</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lumMod val="75000"/>
                        <a:lumOff val="25000"/>
                      </a:schemeClr>
                    </a:solidFill>
                    <a:latin typeface="Arial Narrow" panose="020B0606020202030204" pitchFamily="34" charset="0"/>
                    <a:ea typeface="+mn-ea"/>
                    <a:cs typeface="+mn-cs"/>
                  </a:defRPr>
                </a:pPr>
                <a:endParaRPr lang="bg-BG"/>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'SEC-2'!$C$2:$E$2</c:f>
              <c:numCache>
                <c:formatCode>General</c:formatCode>
                <c:ptCount val="3"/>
                <c:pt idx="0">
                  <c:v>2024</c:v>
                </c:pt>
                <c:pt idx="1">
                  <c:v>2025</c:v>
                </c:pt>
                <c:pt idx="2">
                  <c:v>2026</c:v>
                </c:pt>
              </c:numCache>
            </c:numRef>
          </c:cat>
          <c:val>
            <c:numRef>
              <c:f>'SEC-2'!$C$3:$E$3</c:f>
              <c:numCache>
                <c:formatCode>_-* #,##0\ _л_в_-;\-* #,##0\ _л_в_-;_-* "-"??\ _л_в_-;_-@_-</c:formatCode>
                <c:ptCount val="3"/>
                <c:pt idx="0">
                  <c:v>47.038853070000002</c:v>
                </c:pt>
                <c:pt idx="1">
                  <c:v>15.236498050000002</c:v>
                </c:pt>
                <c:pt idx="2">
                  <c:v>15.46</c:v>
                </c:pt>
              </c:numCache>
            </c:numRef>
          </c:val>
          <c:extLst>
            <c:ext xmlns:c16="http://schemas.microsoft.com/office/drawing/2014/chart" uri="{C3380CC4-5D6E-409C-BE32-E72D297353CC}">
              <c16:uniqueId val="{00000000-B17D-426C-AED4-DA19978B953A}"/>
            </c:ext>
          </c:extLst>
        </c:ser>
        <c:ser>
          <c:idx val="1"/>
          <c:order val="1"/>
          <c:tx>
            <c:strRef>
              <c:f>'SEC-2'!$B$4</c:f>
              <c:strCache>
                <c:ptCount val="1"/>
                <c:pt idx="0">
                  <c:v>Repo agreements and government securities lending</c:v>
                </c:pt>
              </c:strCache>
            </c:strRef>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lumMod val="75000"/>
                        <a:lumOff val="25000"/>
                      </a:schemeClr>
                    </a:solidFill>
                    <a:latin typeface="Arial Narrow" panose="020B0606020202030204" pitchFamily="34" charset="0"/>
                    <a:ea typeface="+mn-ea"/>
                    <a:cs typeface="+mn-cs"/>
                  </a:defRPr>
                </a:pPr>
                <a:endParaRPr lang="bg-BG"/>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'SEC-2'!$C$2:$E$2</c:f>
              <c:numCache>
                <c:formatCode>General</c:formatCode>
                <c:ptCount val="3"/>
                <c:pt idx="0">
                  <c:v>2024</c:v>
                </c:pt>
                <c:pt idx="1">
                  <c:v>2025</c:v>
                </c:pt>
                <c:pt idx="2">
                  <c:v>2026</c:v>
                </c:pt>
              </c:numCache>
            </c:numRef>
          </c:cat>
          <c:val>
            <c:numRef>
              <c:f>'SEC-2'!$C$4:$E$4</c:f>
              <c:numCache>
                <c:formatCode>_-* #,##0\ _л_в_-;\-* #,##0\ _л_в_-;_-* "-"??\ _л_в_-;_-@_-</c:formatCode>
                <c:ptCount val="3"/>
                <c:pt idx="0">
                  <c:v>7828.92153203</c:v>
                </c:pt>
                <c:pt idx="1">
                  <c:v>9238.6402703700005</c:v>
                </c:pt>
                <c:pt idx="2">
                  <c:v>10576.699999479999</c:v>
                </c:pt>
              </c:numCache>
            </c:numRef>
          </c:val>
          <c:extLst>
            <c:ext xmlns:c16="http://schemas.microsoft.com/office/drawing/2014/chart" uri="{C3380CC4-5D6E-409C-BE32-E72D297353CC}">
              <c16:uniqueId val="{00000001-B17D-426C-AED4-DA19978B953A}"/>
            </c:ext>
          </c:extLst>
        </c:ser>
        <c:ser>
          <c:idx val="2"/>
          <c:order val="2"/>
          <c:tx>
            <c:strRef>
              <c:f>'SEC-2'!$B$5</c:f>
              <c:strCache>
                <c:ptCount val="1"/>
                <c:pt idx="0">
                  <c:v>Transactions with and on behalf of customers</c:v>
                </c:pt>
              </c:strCache>
            </c:strRef>
          </c:tx>
          <c:spPr>
            <a:solidFill>
              <a:schemeClr val="accent3"/>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lumMod val="75000"/>
                        <a:lumOff val="25000"/>
                      </a:schemeClr>
                    </a:solidFill>
                    <a:latin typeface="Arial Narrow" panose="020B0606020202030204" pitchFamily="34" charset="0"/>
                    <a:ea typeface="+mn-ea"/>
                    <a:cs typeface="+mn-cs"/>
                  </a:defRPr>
                </a:pPr>
                <a:endParaRPr lang="bg-BG"/>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'SEC-2'!$C$2:$E$2</c:f>
              <c:numCache>
                <c:formatCode>General</c:formatCode>
                <c:ptCount val="3"/>
                <c:pt idx="0">
                  <c:v>2024</c:v>
                </c:pt>
                <c:pt idx="1">
                  <c:v>2025</c:v>
                </c:pt>
                <c:pt idx="2">
                  <c:v>2026</c:v>
                </c:pt>
              </c:numCache>
            </c:numRef>
          </c:cat>
          <c:val>
            <c:numRef>
              <c:f>'SEC-2'!$C$5:$E$5</c:f>
              <c:numCache>
                <c:formatCode>_-* #,##0\ _л_в_-;\-* #,##0\ _л_в_-;_-* "-"??\ _л_в_-;_-@_-</c:formatCode>
                <c:ptCount val="3"/>
                <c:pt idx="0">
                  <c:v>1389.9927161300002</c:v>
                </c:pt>
                <c:pt idx="1">
                  <c:v>3503.5116390500002</c:v>
                </c:pt>
                <c:pt idx="2">
                  <c:v>4554.7716453200001</c:v>
                </c:pt>
              </c:numCache>
            </c:numRef>
          </c:val>
          <c:extLst>
            <c:ext xmlns:c16="http://schemas.microsoft.com/office/drawing/2014/chart" uri="{C3380CC4-5D6E-409C-BE32-E72D297353CC}">
              <c16:uniqueId val="{00000002-B17D-426C-AED4-DA19978B953A}"/>
            </c:ext>
          </c:extLst>
        </c:ser>
        <c:dLbls>
          <c:dLblPos val="outEnd"/>
          <c:showLegendKey val="0"/>
          <c:showVal val="1"/>
          <c:showCatName val="0"/>
          <c:showSerName val="0"/>
          <c:showPercent val="0"/>
          <c:showBubbleSize val="0"/>
        </c:dLbls>
        <c:gapWidth val="219"/>
        <c:overlap val="-27"/>
        <c:axId val="496364080"/>
        <c:axId val="496364864"/>
      </c:barChart>
      <c:catAx>
        <c:axId val="49636408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rial Narrow" panose="020B0606020202030204" pitchFamily="34" charset="0"/>
                <a:ea typeface="+mn-ea"/>
                <a:cs typeface="+mn-cs"/>
              </a:defRPr>
            </a:pPr>
            <a:endParaRPr lang="bg-BG"/>
          </a:p>
        </c:txPr>
        <c:crossAx val="496364864"/>
        <c:crosses val="autoZero"/>
        <c:auto val="1"/>
        <c:lblAlgn val="ctr"/>
        <c:lblOffset val="100"/>
        <c:noMultiLvlLbl val="0"/>
      </c:catAx>
      <c:valAx>
        <c:axId val="496364864"/>
        <c:scaling>
          <c:orientation val="minMax"/>
          <c:min val="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900" b="0" i="0" u="none" strike="noStrike" kern="1200" baseline="0">
                    <a:solidFill>
                      <a:schemeClr val="tx1">
                        <a:lumMod val="65000"/>
                        <a:lumOff val="35000"/>
                      </a:schemeClr>
                    </a:solidFill>
                    <a:latin typeface="Arial Narrow" panose="020B0606020202030204" pitchFamily="34" charset="0"/>
                    <a:ea typeface="+mn-ea"/>
                    <a:cs typeface="+mn-cs"/>
                  </a:defRPr>
                </a:pPr>
                <a:r>
                  <a:rPr lang="en-US" sz="900">
                    <a:latin typeface="Arial Narrow" panose="020B0606020202030204" pitchFamily="34" charset="0"/>
                  </a:rPr>
                  <a:t>EUR milion</a:t>
                </a:r>
              </a:p>
            </c:rich>
          </c:tx>
          <c:overlay val="0"/>
          <c:spPr>
            <a:noFill/>
            <a:ln>
              <a:noFill/>
            </a:ln>
            <a:effectLst/>
          </c:spPr>
          <c:txPr>
            <a:bodyPr rot="-5400000" spcFirstLastPara="1" vertOverflow="ellipsis" vert="horz" wrap="square" anchor="ctr" anchorCtr="1"/>
            <a:lstStyle/>
            <a:p>
              <a:pPr>
                <a:defRPr sz="900" b="0" i="0" u="none" strike="noStrike" kern="1200" baseline="0">
                  <a:solidFill>
                    <a:schemeClr val="tx1">
                      <a:lumMod val="65000"/>
                      <a:lumOff val="35000"/>
                    </a:schemeClr>
                  </a:solidFill>
                  <a:latin typeface="Arial Narrow" panose="020B0606020202030204" pitchFamily="34" charset="0"/>
                  <a:ea typeface="+mn-ea"/>
                  <a:cs typeface="+mn-cs"/>
                </a:defRPr>
              </a:pPr>
              <a:endParaRPr lang="bg-BG"/>
            </a:p>
          </c:txPr>
        </c:title>
        <c:numFmt formatCode="_-* #,##0\ _л_в_-;\-* #,##0\ _л_в_-;_-* &quot;-&quot;??\ _л_в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rial Narrow" panose="020B0606020202030204" pitchFamily="34" charset="0"/>
                <a:ea typeface="+mn-ea"/>
                <a:cs typeface="+mn-cs"/>
              </a:defRPr>
            </a:pPr>
            <a:endParaRPr lang="bg-BG"/>
          </a:p>
        </c:txPr>
        <c:crossAx val="496364080"/>
        <c:crosses val="autoZero"/>
        <c:crossBetween val="between"/>
      </c:valAx>
      <c:spPr>
        <a:noFill/>
        <a:ln>
          <a:noFill/>
        </a:ln>
        <a:effectLst/>
      </c:spPr>
    </c:plotArea>
    <c:legend>
      <c:legendPos val="r"/>
      <c:layout>
        <c:manualLayout>
          <c:xMode val="edge"/>
          <c:yMode val="edge"/>
          <c:x val="7.6743612195543348E-2"/>
          <c:y val="4.2145593869731802E-2"/>
          <c:w val="0.86186166619515403"/>
          <c:h val="0.16294506290162009"/>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Arial Narrow" panose="020B0606020202030204" pitchFamily="34" charset="0"/>
              <a:ea typeface="+mn-ea"/>
              <a:cs typeface="+mn-cs"/>
            </a:defRPr>
          </a:pPr>
          <a:endParaRPr lang="bg-BG"/>
        </a:p>
      </c:txPr>
    </c:legend>
    <c:plotVisOnly val="1"/>
    <c:dispBlanksAs val="gap"/>
    <c:showDLblsOverMax val="0"/>
  </c:chart>
  <c:spPr>
    <a:solidFill>
      <a:schemeClr val="bg1"/>
    </a:solidFill>
    <a:ln w="9525" cap="flat" cmpd="sng" algn="ctr">
      <a:solidFill>
        <a:schemeClr val="bg1"/>
      </a:solidFill>
      <a:round/>
    </a:ln>
    <a:effectLst/>
  </c:spPr>
  <c:txPr>
    <a:bodyPr/>
    <a:lstStyle/>
    <a:p>
      <a:pPr>
        <a:defRPr/>
      </a:pPr>
      <a:endParaRPr lang="bg-BG"/>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103262627478833"/>
          <c:y val="0.26614153935422569"/>
          <c:w val="0.87232734429112557"/>
          <c:h val="0.66721115585200419"/>
        </c:manualLayout>
      </c:layout>
      <c:barChart>
        <c:barDir val="col"/>
        <c:grouping val="clustered"/>
        <c:varyColors val="0"/>
        <c:ser>
          <c:idx val="0"/>
          <c:order val="0"/>
          <c:tx>
            <c:strRef>
              <c:f>'SEC-2'!$J$3</c:f>
              <c:strCache>
                <c:ptCount val="1"/>
                <c:pt idx="0">
                  <c:v>Purchases and sales</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lumMod val="75000"/>
                        <a:lumOff val="25000"/>
                      </a:schemeClr>
                    </a:solidFill>
                    <a:latin typeface="Arial Narrow" panose="020B0606020202030204" pitchFamily="34" charset="0"/>
                    <a:ea typeface="+mn-ea"/>
                    <a:cs typeface="Arial" panose="020B0604020202020204" pitchFamily="34" charset="0"/>
                  </a:defRPr>
                </a:pPr>
                <a:endParaRPr lang="bg-BG"/>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'SEC-2'!$K$2:$M$2</c:f>
              <c:numCache>
                <c:formatCode>General</c:formatCode>
                <c:ptCount val="3"/>
                <c:pt idx="0">
                  <c:v>2024</c:v>
                </c:pt>
                <c:pt idx="1">
                  <c:v>2025</c:v>
                </c:pt>
                <c:pt idx="2">
                  <c:v>2026</c:v>
                </c:pt>
              </c:numCache>
            </c:numRef>
          </c:cat>
          <c:val>
            <c:numRef>
              <c:f>'SEC-2'!$K$3:$M$3</c:f>
              <c:numCache>
                <c:formatCode>_-* #,##0\ _л_в_-;\-* #,##0\ _л_в_-;_-* "-"??\ _л_в_-;_-@_-</c:formatCode>
                <c:ptCount val="3"/>
                <c:pt idx="0">
                  <c:v>11</c:v>
                </c:pt>
                <c:pt idx="1">
                  <c:v>7</c:v>
                </c:pt>
                <c:pt idx="2">
                  <c:v>6</c:v>
                </c:pt>
              </c:numCache>
            </c:numRef>
          </c:val>
          <c:extLst>
            <c:ext xmlns:c16="http://schemas.microsoft.com/office/drawing/2014/chart" uri="{C3380CC4-5D6E-409C-BE32-E72D297353CC}">
              <c16:uniqueId val="{00000000-ABC6-4BE5-8912-DFB269CA1D67}"/>
            </c:ext>
          </c:extLst>
        </c:ser>
        <c:ser>
          <c:idx val="1"/>
          <c:order val="1"/>
          <c:tx>
            <c:strRef>
              <c:f>'SEC-2'!$J$4</c:f>
              <c:strCache>
                <c:ptCount val="1"/>
                <c:pt idx="0">
                  <c:v>Repo agreements and government securities lending</c:v>
                </c:pt>
              </c:strCache>
            </c:strRef>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lumMod val="75000"/>
                        <a:lumOff val="25000"/>
                      </a:schemeClr>
                    </a:solidFill>
                    <a:latin typeface="Arial Narrow" panose="020B0606020202030204" pitchFamily="34" charset="0"/>
                    <a:ea typeface="+mn-ea"/>
                    <a:cs typeface="Arial" panose="020B0604020202020204" pitchFamily="34" charset="0"/>
                  </a:defRPr>
                </a:pPr>
                <a:endParaRPr lang="bg-BG"/>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'SEC-2'!$K$2:$M$2</c:f>
              <c:numCache>
                <c:formatCode>General</c:formatCode>
                <c:ptCount val="3"/>
                <c:pt idx="0">
                  <c:v>2024</c:v>
                </c:pt>
                <c:pt idx="1">
                  <c:v>2025</c:v>
                </c:pt>
                <c:pt idx="2">
                  <c:v>2026</c:v>
                </c:pt>
              </c:numCache>
            </c:numRef>
          </c:cat>
          <c:val>
            <c:numRef>
              <c:f>'SEC-2'!$K$4:$M$4</c:f>
              <c:numCache>
                <c:formatCode>_-* #,##0\ _л_в_-;\-* #,##0\ _л_в_-;_-* "-"??\ _л_в_-;_-@_-</c:formatCode>
                <c:ptCount val="3"/>
                <c:pt idx="0">
                  <c:v>439</c:v>
                </c:pt>
                <c:pt idx="1">
                  <c:v>559</c:v>
                </c:pt>
                <c:pt idx="2">
                  <c:v>318</c:v>
                </c:pt>
              </c:numCache>
            </c:numRef>
          </c:val>
          <c:extLst>
            <c:ext xmlns:c16="http://schemas.microsoft.com/office/drawing/2014/chart" uri="{C3380CC4-5D6E-409C-BE32-E72D297353CC}">
              <c16:uniqueId val="{00000001-ABC6-4BE5-8912-DFB269CA1D67}"/>
            </c:ext>
          </c:extLst>
        </c:ser>
        <c:ser>
          <c:idx val="2"/>
          <c:order val="2"/>
          <c:tx>
            <c:strRef>
              <c:f>'SEC-2'!$J$5</c:f>
              <c:strCache>
                <c:ptCount val="1"/>
                <c:pt idx="0">
                  <c:v>Transactions with and on behalf of customers</c:v>
                </c:pt>
              </c:strCache>
            </c:strRef>
          </c:tx>
          <c:spPr>
            <a:solidFill>
              <a:schemeClr val="accent3"/>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lumMod val="75000"/>
                        <a:lumOff val="25000"/>
                      </a:schemeClr>
                    </a:solidFill>
                    <a:latin typeface="Arial Narrow" panose="020B0606020202030204" pitchFamily="34" charset="0"/>
                    <a:ea typeface="+mn-ea"/>
                    <a:cs typeface="Arial" panose="020B0604020202020204" pitchFamily="34" charset="0"/>
                  </a:defRPr>
                </a:pPr>
                <a:endParaRPr lang="bg-BG"/>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numRef>
              <c:f>'SEC-2'!$K$2:$M$2</c:f>
              <c:numCache>
                <c:formatCode>General</c:formatCode>
                <c:ptCount val="3"/>
                <c:pt idx="0">
                  <c:v>2024</c:v>
                </c:pt>
                <c:pt idx="1">
                  <c:v>2025</c:v>
                </c:pt>
                <c:pt idx="2">
                  <c:v>2026</c:v>
                </c:pt>
              </c:numCache>
            </c:numRef>
          </c:cat>
          <c:val>
            <c:numRef>
              <c:f>'SEC-2'!$K$5:$M$5</c:f>
              <c:numCache>
                <c:formatCode>_-* #,##0\ _л_в_-;\-* #,##0\ _л_в_-;_-* "-"??\ _л_в_-;_-@_-</c:formatCode>
                <c:ptCount val="3"/>
                <c:pt idx="0">
                  <c:v>249</c:v>
                </c:pt>
                <c:pt idx="1">
                  <c:v>206</c:v>
                </c:pt>
                <c:pt idx="2">
                  <c:v>113</c:v>
                </c:pt>
              </c:numCache>
            </c:numRef>
          </c:val>
          <c:extLst>
            <c:ext xmlns:c16="http://schemas.microsoft.com/office/drawing/2014/chart" uri="{C3380CC4-5D6E-409C-BE32-E72D297353CC}">
              <c16:uniqueId val="{00000002-ABC6-4BE5-8912-DFB269CA1D67}"/>
            </c:ext>
          </c:extLst>
        </c:ser>
        <c:dLbls>
          <c:dLblPos val="outEnd"/>
          <c:showLegendKey val="0"/>
          <c:showVal val="1"/>
          <c:showCatName val="0"/>
          <c:showSerName val="0"/>
          <c:showPercent val="0"/>
          <c:showBubbleSize val="0"/>
        </c:dLbls>
        <c:gapWidth val="219"/>
        <c:overlap val="-27"/>
        <c:axId val="496362120"/>
        <c:axId val="205514784"/>
      </c:barChart>
      <c:catAx>
        <c:axId val="49636212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rial Narrow" panose="020B0606020202030204" pitchFamily="34" charset="0"/>
                <a:ea typeface="+mn-ea"/>
                <a:cs typeface="Arial" panose="020B0604020202020204" pitchFamily="34" charset="0"/>
              </a:defRPr>
            </a:pPr>
            <a:endParaRPr lang="bg-BG"/>
          </a:p>
        </c:txPr>
        <c:crossAx val="205514784"/>
        <c:crosses val="autoZero"/>
        <c:auto val="1"/>
        <c:lblAlgn val="ctr"/>
        <c:lblOffset val="100"/>
        <c:noMultiLvlLbl val="0"/>
      </c:catAx>
      <c:valAx>
        <c:axId val="205514784"/>
        <c:scaling>
          <c:orientation val="minMax"/>
        </c:scaling>
        <c:delete val="0"/>
        <c:axPos val="l"/>
        <c:majorGridlines>
          <c:spPr>
            <a:ln w="9525" cap="flat" cmpd="sng" algn="ctr">
              <a:solidFill>
                <a:schemeClr val="tx1">
                  <a:lumMod val="15000"/>
                  <a:lumOff val="85000"/>
                </a:schemeClr>
              </a:solidFill>
              <a:round/>
            </a:ln>
            <a:effectLst/>
          </c:spPr>
        </c:majorGridlines>
        <c:numFmt formatCode="_-* #,##0\ _л_в_-;\-* #,##0\ _л_в_-;_-* &quot;-&quot;??\ _л_в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Arial Narrow" panose="020B0606020202030204" pitchFamily="34" charset="0"/>
                <a:ea typeface="+mn-ea"/>
                <a:cs typeface="Arial" panose="020B0604020202020204" pitchFamily="34" charset="0"/>
              </a:defRPr>
            </a:pPr>
            <a:endParaRPr lang="bg-BG"/>
          </a:p>
        </c:txPr>
        <c:crossAx val="496362120"/>
        <c:crosses val="autoZero"/>
        <c:crossBetween val="between"/>
      </c:valAx>
      <c:spPr>
        <a:noFill/>
        <a:ln>
          <a:noFill/>
        </a:ln>
        <a:effectLst/>
      </c:spPr>
    </c:plotArea>
    <c:legend>
      <c:legendPos val="b"/>
      <c:layout>
        <c:manualLayout>
          <c:xMode val="edge"/>
          <c:yMode val="edge"/>
          <c:x val="1.4748927161964248E-2"/>
          <c:y val="2.5585709353095041E-2"/>
          <c:w val="0.8985740662040389"/>
          <c:h val="0.17325330967649724"/>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Arial Narrow" panose="020B0606020202030204" pitchFamily="34" charset="0"/>
              <a:ea typeface="+mn-ea"/>
              <a:cs typeface="Arial" panose="020B0604020202020204" pitchFamily="34" charset="0"/>
            </a:defRPr>
          </a:pPr>
          <a:endParaRPr lang="bg-BG"/>
        </a:p>
      </c:txPr>
    </c:legend>
    <c:plotVisOnly val="1"/>
    <c:dispBlanksAs val="gap"/>
    <c:showDLblsOverMax val="0"/>
  </c:chart>
  <c:spPr>
    <a:noFill/>
    <a:ln w="12700" cap="flat" cmpd="sng" algn="ctr">
      <a:solidFill>
        <a:schemeClr val="bg1"/>
      </a:solidFill>
      <a:round/>
    </a:ln>
    <a:effectLst/>
  </c:spPr>
  <c:txPr>
    <a:bodyPr/>
    <a:lstStyle/>
    <a:p>
      <a:pPr>
        <a:defRPr>
          <a:latin typeface="Arial" panose="020B0604020202020204" pitchFamily="34" charset="0"/>
          <a:cs typeface="Arial" panose="020B0604020202020204" pitchFamily="34" charset="0"/>
        </a:defRPr>
      </a:pPr>
      <a:endParaRPr lang="bg-BG"/>
    </a:p>
  </c:txPr>
  <c:printSettings>
    <c:headerFooter/>
    <c:pageMargins b="0.75" l="0.7" r="0.7" t="0.75" header="0.3" footer="0.3"/>
    <c:pageSetup orientation="portrait"/>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v>From 1 to 3 days</c:v>
          </c:tx>
          <c:spPr>
            <a:ln w="28575" cap="rnd">
              <a:solidFill>
                <a:schemeClr val="accent1"/>
              </a:solidFill>
              <a:prstDash val="lgDash"/>
              <a:round/>
            </a:ln>
            <a:effectLst/>
          </c:spPr>
          <c:marker>
            <c:symbol val="circle"/>
            <c:size val="5"/>
            <c:spPr>
              <a:solidFill>
                <a:schemeClr val="accent1"/>
              </a:solidFill>
              <a:ln w="9525">
                <a:solidFill>
                  <a:schemeClr val="accent1"/>
                </a:solidFill>
              </a:ln>
              <a:effectLst/>
            </c:spPr>
          </c:marker>
          <c:cat>
            <c:strRef>
              <c:extLst>
                <c:ext xmlns:c15="http://schemas.microsoft.com/office/drawing/2012/chart" uri="{02D57815-91ED-43cb-92C2-25804820EDAC}">
                  <c15:fullRef>
                    <c15:sqref>'[3]SEC-6'!$A$9:$A$20</c15:sqref>
                  </c15:fullRef>
                </c:ext>
              </c:extLst>
              <c:f>'[3]SEC-6'!$A$12:$A$20</c:f>
              <c:strCache>
                <c:ptCount val="9"/>
                <c:pt idx="0">
                  <c:v>VII</c:v>
                </c:pt>
                <c:pt idx="1">
                  <c:v>VIII</c:v>
                </c:pt>
                <c:pt idx="2">
                  <c:v>IX</c:v>
                </c:pt>
                <c:pt idx="3">
                  <c:v>X</c:v>
                </c:pt>
                <c:pt idx="4">
                  <c:v>XI</c:v>
                </c:pt>
                <c:pt idx="5">
                  <c:v>XII</c:v>
                </c:pt>
                <c:pt idx="6">
                  <c:v>I</c:v>
                </c:pt>
                <c:pt idx="7">
                  <c:v>II</c:v>
                </c:pt>
                <c:pt idx="8">
                  <c:v>III</c:v>
                </c:pt>
              </c:strCache>
            </c:strRef>
          </c:cat>
          <c:val>
            <c:numRef>
              <c:extLst>
                <c:ext xmlns:c15="http://schemas.microsoft.com/office/drawing/2012/chart" uri="{02D57815-91ED-43cb-92C2-25804820EDAC}">
                  <c15:fullRef>
                    <c15:sqref>'[3]SEC-6'!$B$6:$B$20</c15:sqref>
                  </c15:fullRef>
                </c:ext>
              </c:extLst>
              <c:f>'[3]SEC-6'!$B$9:$B$17</c:f>
              <c:numCache>
                <c:formatCode>General</c:formatCode>
                <c:ptCount val="9"/>
                <c:pt idx="0">
                  <c:v>2.2599999999999998</c:v>
                </c:pt>
                <c:pt idx="1">
                  <c:v>2.08</c:v>
                </c:pt>
                <c:pt idx="2">
                  <c:v>1.92</c:v>
                </c:pt>
                <c:pt idx="3">
                  <c:v>1.83</c:v>
                </c:pt>
                <c:pt idx="4">
                  <c:v>1.84</c:v>
                </c:pt>
                <c:pt idx="5">
                  <c:v>1.83</c:v>
                </c:pt>
                <c:pt idx="6">
                  <c:v>1.83</c:v>
                </c:pt>
                <c:pt idx="7">
                  <c:v>1.84</c:v>
                </c:pt>
                <c:pt idx="8">
                  <c:v>1.85</c:v>
                </c:pt>
              </c:numCache>
            </c:numRef>
          </c:val>
          <c:smooth val="0"/>
          <c:extLst>
            <c:ext xmlns:c16="http://schemas.microsoft.com/office/drawing/2014/chart" uri="{C3380CC4-5D6E-409C-BE32-E72D297353CC}">
              <c16:uniqueId val="{00000000-FC72-4FDF-91E7-BBE0CEE4213D}"/>
            </c:ext>
          </c:extLst>
        </c:ser>
        <c:ser>
          <c:idx val="1"/>
          <c:order val="1"/>
          <c:tx>
            <c:v>From 4 to 7 days</c:v>
          </c:tx>
          <c:spPr>
            <a:ln w="28575" cap="rnd">
              <a:solidFill>
                <a:schemeClr val="accent2"/>
              </a:solidFill>
              <a:prstDash val="sysDot"/>
              <a:round/>
            </a:ln>
            <a:effectLst/>
          </c:spPr>
          <c:marker>
            <c:symbol val="circle"/>
            <c:size val="5"/>
            <c:spPr>
              <a:solidFill>
                <a:schemeClr val="accent2"/>
              </a:solidFill>
              <a:ln w="9525">
                <a:solidFill>
                  <a:schemeClr val="accent2"/>
                </a:solidFill>
              </a:ln>
              <a:effectLst/>
            </c:spPr>
          </c:marker>
          <c:cat>
            <c:strRef>
              <c:extLst>
                <c:ext xmlns:c15="http://schemas.microsoft.com/office/drawing/2012/chart" uri="{02D57815-91ED-43cb-92C2-25804820EDAC}">
                  <c15:fullRef>
                    <c15:sqref>'[3]SEC-6'!$A$9:$A$20</c15:sqref>
                  </c15:fullRef>
                </c:ext>
              </c:extLst>
              <c:f>'[3]SEC-6'!$A$12:$A$20</c:f>
              <c:strCache>
                <c:ptCount val="9"/>
                <c:pt idx="0">
                  <c:v>VII</c:v>
                </c:pt>
                <c:pt idx="1">
                  <c:v>VIII</c:v>
                </c:pt>
                <c:pt idx="2">
                  <c:v>IX</c:v>
                </c:pt>
                <c:pt idx="3">
                  <c:v>X</c:v>
                </c:pt>
                <c:pt idx="4">
                  <c:v>XI</c:v>
                </c:pt>
                <c:pt idx="5">
                  <c:v>XII</c:v>
                </c:pt>
                <c:pt idx="6">
                  <c:v>I</c:v>
                </c:pt>
                <c:pt idx="7">
                  <c:v>II</c:v>
                </c:pt>
                <c:pt idx="8">
                  <c:v>III</c:v>
                </c:pt>
              </c:strCache>
            </c:strRef>
          </c:cat>
          <c:val>
            <c:numRef>
              <c:extLst>
                <c:ext xmlns:c15="http://schemas.microsoft.com/office/drawing/2012/chart" uri="{02D57815-91ED-43cb-92C2-25804820EDAC}">
                  <c15:fullRef>
                    <c15:sqref>'[3]SEC-6'!$C$6:$C$20</c15:sqref>
                  </c15:fullRef>
                </c:ext>
              </c:extLst>
              <c:f>'[3]SEC-6'!$C$9:$C$17</c:f>
              <c:numCache>
                <c:formatCode>General</c:formatCode>
                <c:ptCount val="9"/>
                <c:pt idx="0">
                  <c:v>2.2799999999999998</c:v>
                </c:pt>
                <c:pt idx="1">
                  <c:v>2.14</c:v>
                </c:pt>
                <c:pt idx="2">
                  <c:v>1.96</c:v>
                </c:pt>
                <c:pt idx="3">
                  <c:v>1.87</c:v>
                </c:pt>
                <c:pt idx="4">
                  <c:v>1.84</c:v>
                </c:pt>
                <c:pt idx="5">
                  <c:v>1.86</c:v>
                </c:pt>
                <c:pt idx="6">
                  <c:v>1.87</c:v>
                </c:pt>
                <c:pt idx="7">
                  <c:v>1.85</c:v>
                </c:pt>
                <c:pt idx="8">
                  <c:v>1.85</c:v>
                </c:pt>
              </c:numCache>
            </c:numRef>
          </c:val>
          <c:smooth val="0"/>
          <c:extLst>
            <c:ext xmlns:c16="http://schemas.microsoft.com/office/drawing/2014/chart" uri="{C3380CC4-5D6E-409C-BE32-E72D297353CC}">
              <c16:uniqueId val="{00000001-FC72-4FDF-91E7-BBE0CEE4213D}"/>
            </c:ext>
          </c:extLst>
        </c:ser>
        <c:ser>
          <c:idx val="2"/>
          <c:order val="2"/>
          <c:tx>
            <c:v>Over 8 days</c:v>
          </c:tx>
          <c:spPr>
            <a:ln w="28575" cap="rnd">
              <a:solidFill>
                <a:schemeClr val="accent6">
                  <a:lumMod val="60000"/>
                  <a:lumOff val="40000"/>
                </a:schemeClr>
              </a:solidFill>
              <a:round/>
            </a:ln>
            <a:effectLst/>
          </c:spPr>
          <c:marker>
            <c:symbol val="circle"/>
            <c:size val="5"/>
            <c:spPr>
              <a:solidFill>
                <a:schemeClr val="accent3"/>
              </a:solidFill>
              <a:ln w="9525">
                <a:solidFill>
                  <a:schemeClr val="accent6">
                    <a:lumMod val="60000"/>
                    <a:lumOff val="40000"/>
                  </a:schemeClr>
                </a:solidFill>
              </a:ln>
              <a:effectLst/>
            </c:spPr>
          </c:marker>
          <c:cat>
            <c:strRef>
              <c:extLst>
                <c:ext xmlns:c15="http://schemas.microsoft.com/office/drawing/2012/chart" uri="{02D57815-91ED-43cb-92C2-25804820EDAC}">
                  <c15:fullRef>
                    <c15:sqref>'[3]SEC-6'!$A$9:$A$20</c15:sqref>
                  </c15:fullRef>
                </c:ext>
              </c:extLst>
              <c:f>'[3]SEC-6'!$A$12:$A$20</c:f>
              <c:strCache>
                <c:ptCount val="9"/>
                <c:pt idx="0">
                  <c:v>VII</c:v>
                </c:pt>
                <c:pt idx="1">
                  <c:v>VIII</c:v>
                </c:pt>
                <c:pt idx="2">
                  <c:v>IX</c:v>
                </c:pt>
                <c:pt idx="3">
                  <c:v>X</c:v>
                </c:pt>
                <c:pt idx="4">
                  <c:v>XI</c:v>
                </c:pt>
                <c:pt idx="5">
                  <c:v>XII</c:v>
                </c:pt>
                <c:pt idx="6">
                  <c:v>I</c:v>
                </c:pt>
                <c:pt idx="7">
                  <c:v>II</c:v>
                </c:pt>
                <c:pt idx="8">
                  <c:v>III</c:v>
                </c:pt>
              </c:strCache>
            </c:strRef>
          </c:cat>
          <c:val>
            <c:numRef>
              <c:extLst>
                <c:ext xmlns:c15="http://schemas.microsoft.com/office/drawing/2012/chart" uri="{02D57815-91ED-43cb-92C2-25804820EDAC}">
                  <c15:fullRef>
                    <c15:sqref>'[3]SEC-6'!$D$6:$D$17</c15:sqref>
                  </c15:fullRef>
                </c:ext>
              </c:extLst>
              <c:f>'[3]SEC-6'!$D$9:$D$17</c:f>
              <c:numCache>
                <c:formatCode>General</c:formatCode>
                <c:ptCount val="9"/>
                <c:pt idx="0">
                  <c:v>2.29</c:v>
                </c:pt>
                <c:pt idx="1">
                  <c:v>2.13</c:v>
                </c:pt>
                <c:pt idx="2">
                  <c:v>1.93</c:v>
                </c:pt>
                <c:pt idx="3">
                  <c:v>1.87</c:v>
                </c:pt>
                <c:pt idx="4">
                  <c:v>1.88</c:v>
                </c:pt>
                <c:pt idx="5">
                  <c:v>1.87</c:v>
                </c:pt>
                <c:pt idx="6">
                  <c:v>1.92</c:v>
                </c:pt>
                <c:pt idx="7">
                  <c:v>1.88</c:v>
                </c:pt>
              </c:numCache>
            </c:numRef>
          </c:val>
          <c:smooth val="0"/>
          <c:extLst>
            <c:ext xmlns:c16="http://schemas.microsoft.com/office/drawing/2014/chart" uri="{C3380CC4-5D6E-409C-BE32-E72D297353CC}">
              <c16:uniqueId val="{00000002-FC72-4FDF-91E7-BBE0CEE4213D}"/>
            </c:ext>
          </c:extLst>
        </c:ser>
        <c:dLbls>
          <c:showLegendKey val="0"/>
          <c:showVal val="0"/>
          <c:showCatName val="0"/>
          <c:showSerName val="0"/>
          <c:showPercent val="0"/>
          <c:showBubbleSize val="0"/>
        </c:dLbls>
        <c:marker val="1"/>
        <c:smooth val="0"/>
        <c:axId val="194108872"/>
        <c:axId val="194113504"/>
        <c:extLst>
          <c:ext xmlns:c15="http://schemas.microsoft.com/office/drawing/2012/chart" uri="{02D57815-91ED-43cb-92C2-25804820EDAC}">
            <c15:filteredLineSeries>
              <c15:ser>
                <c:idx val="3"/>
                <c:order val="3"/>
                <c:tx>
                  <c:v>ОЛП</c:v>
                </c:tx>
                <c:spPr>
                  <a:ln w="28575" cap="rnd">
                    <a:solidFill>
                      <a:schemeClr val="accent4"/>
                    </a:solidFill>
                    <a:prstDash val="sysDash"/>
                    <a:round/>
                  </a:ln>
                  <a:effectLst/>
                </c:spPr>
                <c:marker>
                  <c:symbol val="circle"/>
                  <c:size val="5"/>
                  <c:spPr>
                    <a:solidFill>
                      <a:schemeClr val="accent4"/>
                    </a:solidFill>
                    <a:ln w="9525">
                      <a:solidFill>
                        <a:schemeClr val="accent4"/>
                      </a:solidFill>
                      <a:prstDash val="sysDash"/>
                    </a:ln>
                    <a:effectLst/>
                  </c:spPr>
                </c:marker>
                <c:cat>
                  <c:strRef>
                    <c:extLst>
                      <c:ext uri="{02D57815-91ED-43cb-92C2-25804820EDAC}">
                        <c15:fullRef>
                          <c15:sqref>'[3]SEC-6'!$A$9:$A$20</c15:sqref>
                        </c15:fullRef>
                        <c15:formulaRef>
                          <c15:sqref>'[3]SEC-6'!$A$12:$A$20</c15:sqref>
                        </c15:formulaRef>
                      </c:ext>
                    </c:extLst>
                    <c:strCache>
                      <c:ptCount val="9"/>
                      <c:pt idx="0">
                        <c:v>VII</c:v>
                      </c:pt>
                      <c:pt idx="1">
                        <c:v>VIII</c:v>
                      </c:pt>
                      <c:pt idx="2">
                        <c:v>IX</c:v>
                      </c:pt>
                      <c:pt idx="3">
                        <c:v>X</c:v>
                      </c:pt>
                      <c:pt idx="4">
                        <c:v>XI</c:v>
                      </c:pt>
                      <c:pt idx="5">
                        <c:v>XII</c:v>
                      </c:pt>
                      <c:pt idx="6">
                        <c:v>I</c:v>
                      </c:pt>
                      <c:pt idx="7">
                        <c:v>II</c:v>
                      </c:pt>
                      <c:pt idx="8">
                        <c:v>III</c:v>
                      </c:pt>
                    </c:strCache>
                  </c:strRef>
                </c:cat>
                <c:val>
                  <c:numRef>
                    <c:extLst>
                      <c:ext uri="{02D57815-91ED-43cb-92C2-25804820EDAC}">
                        <c15:fullRef>
                          <c15:sqref>'[3]SEC-6'!$F$5:$F$13</c15:sqref>
                        </c15:fullRef>
                        <c15:formulaRef>
                          <c15:sqref>'[3]SEC-6'!$F$8:$F$13</c15:sqref>
                        </c15:formulaRef>
                      </c:ext>
                    </c:extLst>
                    <c:numCache>
                      <c:formatCode>General</c:formatCode>
                      <c:ptCount val="6"/>
                    </c:numCache>
                  </c:numRef>
                </c:val>
                <c:smooth val="0"/>
                <c:extLst>
                  <c:ext xmlns:c16="http://schemas.microsoft.com/office/drawing/2014/chart" uri="{C3380CC4-5D6E-409C-BE32-E72D297353CC}">
                    <c16:uniqueId val="{00000003-FC72-4FDF-91E7-BBE0CEE4213D}"/>
                  </c:ext>
                </c:extLst>
              </c15:ser>
            </c15:filteredLineSeries>
            <c15:filteredLineSeries>
              <c15:ser>
                <c:idx val="4"/>
                <c:order val="4"/>
                <c:spPr>
                  <a:ln w="28575" cap="rnd">
                    <a:solidFill>
                      <a:schemeClr val="accent5"/>
                    </a:solidFill>
                    <a:round/>
                  </a:ln>
                  <a:effectLst/>
                </c:spPr>
                <c:marker>
                  <c:symbol val="circle"/>
                  <c:size val="5"/>
                  <c:spPr>
                    <a:solidFill>
                      <a:schemeClr val="accent5"/>
                    </a:solidFill>
                    <a:ln w="9525">
                      <a:solidFill>
                        <a:schemeClr val="accent5"/>
                      </a:solidFill>
                    </a:ln>
                    <a:effectLst/>
                  </c:spPr>
                </c:marker>
                <c:cat>
                  <c:strRef>
                    <c:extLst>
                      <c:ext xmlns:c15="http://schemas.microsoft.com/office/drawing/2012/chart" uri="{02D57815-91ED-43cb-92C2-25804820EDAC}">
                        <c15:fullRef>
                          <c15:sqref>'[3]SEC-6'!$A$9:$A$20</c15:sqref>
                        </c15:fullRef>
                        <c15:formulaRef>
                          <c15:sqref>'[3]SEC-6'!$A$12:$A$20</c15:sqref>
                        </c15:formulaRef>
                      </c:ext>
                    </c:extLst>
                    <c:strCache>
                      <c:ptCount val="9"/>
                      <c:pt idx="0">
                        <c:v>V</c:v>
                      </c:pt>
                      <c:pt idx="1">
                        <c:v>VI</c:v>
                      </c:pt>
                      <c:pt idx="2">
                        <c:v>VII</c:v>
                      </c:pt>
                      <c:pt idx="3">
                        <c:v>VIII</c:v>
                      </c:pt>
                      <c:pt idx="4">
                        <c:v>IX</c:v>
                      </c:pt>
                      <c:pt idx="5">
                        <c:v>X</c:v>
                      </c:pt>
                      <c:pt idx="6">
                        <c:v>XI</c:v>
                      </c:pt>
                      <c:pt idx="7">
                        <c:v>XII</c:v>
                      </c:pt>
                      <c:pt idx="8">
                        <c:v>I</c:v>
                      </c:pt>
                      <c:pt idx="9">
                        <c:v>II</c:v>
                      </c:pt>
                      <c:pt idx="10">
                        <c:v>III</c:v>
                      </c:pt>
                    </c:strCache>
                  </c:strRef>
                </c:cat>
                <c:val>
                  <c:numRef>
                    <c:extLst xmlns:c15="http://schemas.microsoft.com/office/drawing/2012/chart">
                      <c:ext xmlns:c16="http://schemas.microsoft.com/office/drawing/2014/chart" uri="{F5D05F6E-A05E-4728-AFD3-386EB277150F}">
                        <c16:filteredLitCache>
                          <c:numCache>
                            <c:formatCode>General</c:formatCode>
                            <c:ptCount val="1"/>
                            <c:pt idx="0">
                              <c:v>1</c:v>
                            </c:pt>
                          </c:numCache>
                        </c16:filteredLitCache>
                      </c:ext>
                    </c:extLst>
                    <c:f/>
                    <c:numCache>
                      <c:formatCode>General</c:formatCode>
                      <c:ptCount val="0"/>
                    </c:numCache>
                  </c:numRef>
                </c:val>
                <c:smooth val="0"/>
                <c:extLst xmlns:c15="http://schemas.microsoft.com/office/drawing/2012/chart">
                  <c:ext xmlns:c16="http://schemas.microsoft.com/office/drawing/2014/chart" uri="{C3380CC4-5D6E-409C-BE32-E72D297353CC}">
                    <c16:uniqueId val="{00000004-FC72-4FDF-91E7-BBE0CEE4213D}"/>
                  </c:ext>
                </c:extLst>
              </c15:ser>
            </c15:filteredLineSeries>
          </c:ext>
        </c:extLst>
      </c:lineChart>
      <c:catAx>
        <c:axId val="194108872"/>
        <c:scaling>
          <c:orientation val="minMax"/>
        </c:scaling>
        <c:delete val="0"/>
        <c:axPos val="b"/>
        <c:title>
          <c:tx>
            <c:rich>
              <a:bodyPr rot="0" spcFirstLastPara="1" vertOverflow="ellipsis" vert="horz" wrap="square" anchor="ctr" anchorCtr="1"/>
              <a:lstStyle/>
              <a:p>
                <a:pPr>
                  <a:defRPr sz="900" b="0" i="0" u="none" strike="noStrike" kern="1200" baseline="0">
                    <a:solidFill>
                      <a:srgbClr val="004A37"/>
                    </a:solidFill>
                    <a:latin typeface="Arial" panose="020B0604020202020204" pitchFamily="34" charset="0"/>
                    <a:ea typeface="+mn-ea"/>
                    <a:cs typeface="Arial" panose="020B0604020202020204" pitchFamily="34" charset="0"/>
                  </a:defRPr>
                </a:pPr>
                <a:r>
                  <a:rPr lang="en-US" sz="900">
                    <a:solidFill>
                      <a:srgbClr val="004A37"/>
                    </a:solidFill>
                    <a:latin typeface="Arial" panose="020B0604020202020204" pitchFamily="34" charset="0"/>
                    <a:cs typeface="Arial" panose="020B0604020202020204" pitchFamily="34" charset="0"/>
                  </a:rPr>
                  <a:t>2025</a:t>
                </a:r>
              </a:p>
            </c:rich>
          </c:tx>
          <c:layout>
            <c:manualLayout>
              <c:xMode val="edge"/>
              <c:yMode val="edge"/>
              <c:x val="0.27863425157969152"/>
              <c:y val="0.9256856013446142"/>
            </c:manualLayout>
          </c:layout>
          <c:overlay val="0"/>
          <c:spPr>
            <a:noFill/>
            <a:ln>
              <a:noFill/>
            </a:ln>
            <a:effectLst/>
          </c:spPr>
          <c:txPr>
            <a:bodyPr rot="0" spcFirstLastPara="1" vertOverflow="ellipsis" vert="horz" wrap="square" anchor="ctr" anchorCtr="1"/>
            <a:lstStyle/>
            <a:p>
              <a:pPr>
                <a:defRPr sz="900" b="0" i="0" u="none" strike="noStrike" kern="1200" baseline="0">
                  <a:solidFill>
                    <a:srgbClr val="004A37"/>
                  </a:solidFill>
                  <a:latin typeface="Arial" panose="020B0604020202020204" pitchFamily="34" charset="0"/>
                  <a:ea typeface="+mn-ea"/>
                  <a:cs typeface="Arial" panose="020B0604020202020204" pitchFamily="34" charset="0"/>
                </a:defRPr>
              </a:pPr>
              <a:endParaRPr lang="bg-BG"/>
            </a:p>
          </c:txPr>
        </c:title>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rgbClr val="004A37"/>
                </a:solidFill>
                <a:latin typeface="+mn-lt"/>
                <a:ea typeface="+mn-ea"/>
                <a:cs typeface="Times New Roman" panose="02020603050405020304" pitchFamily="18" charset="0"/>
              </a:defRPr>
            </a:pPr>
            <a:endParaRPr lang="bg-BG"/>
          </a:p>
        </c:txPr>
        <c:crossAx val="194113504"/>
        <c:crosses val="autoZero"/>
        <c:auto val="1"/>
        <c:lblAlgn val="ctr"/>
        <c:lblOffset val="100"/>
        <c:noMultiLvlLbl val="0"/>
      </c:catAx>
      <c:valAx>
        <c:axId val="194113504"/>
        <c:scaling>
          <c:orientation val="minMax"/>
          <c:max val="6"/>
          <c:min val="0"/>
        </c:scaling>
        <c:delete val="0"/>
        <c:axPos val="l"/>
        <c:majorGridlines>
          <c:spPr>
            <a:ln w="9525" cap="flat" cmpd="sng" algn="ctr">
              <a:solidFill>
                <a:schemeClr val="tx1">
                  <a:lumMod val="15000"/>
                  <a:lumOff val="85000"/>
                </a:schemeClr>
              </a:solidFill>
              <a:round/>
            </a:ln>
            <a:effectLst/>
          </c:spPr>
        </c:majorGridlines>
        <c:title>
          <c:tx>
            <c:rich>
              <a:bodyPr rot="0" spcFirstLastPara="1" vertOverflow="ellipsis" wrap="square" anchor="ctr" anchorCtr="1"/>
              <a:lstStyle/>
              <a:p>
                <a:pPr>
                  <a:defRPr sz="10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US"/>
                  <a:t>% </a:t>
                </a:r>
              </a:p>
            </c:rich>
          </c:tx>
          <c:overlay val="0"/>
          <c:spPr>
            <a:noFill/>
            <a:ln>
              <a:noFill/>
            </a:ln>
            <a:effectLst/>
          </c:spPr>
          <c:txPr>
            <a:bodyPr rot="0" spcFirstLastPara="1" vertOverflow="ellipsis" wrap="square" anchor="ctr" anchorCtr="1"/>
            <a:lstStyle/>
            <a:p>
              <a:pPr>
                <a:defRPr sz="10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title>
        <c:numFmt formatCode="General" sourceLinked="1"/>
        <c:majorTickMark val="out"/>
        <c:minorTickMark val="none"/>
        <c:tickLblPos val="nextTo"/>
        <c:spPr>
          <a:solidFill>
            <a:schemeClr val="bg1"/>
          </a:solidFill>
          <a:ln>
            <a:noFill/>
          </a:ln>
          <a:effectLst/>
        </c:spPr>
        <c:txPr>
          <a:bodyPr rot="-60000000" spcFirstLastPara="1" vertOverflow="ellipsis" vert="horz" wrap="square" anchor="ctr" anchorCtr="1"/>
          <a:lstStyle/>
          <a:p>
            <a:pPr>
              <a:defRPr sz="900" b="0" i="0" u="none" strike="noStrike" kern="1200" baseline="0">
                <a:solidFill>
                  <a:srgbClr val="004A37"/>
                </a:solidFill>
                <a:latin typeface="+mn-lt"/>
                <a:ea typeface="+mn-ea"/>
                <a:cs typeface="Times New Roman" panose="02020603050405020304" pitchFamily="18" charset="0"/>
              </a:defRPr>
            </a:pPr>
            <a:endParaRPr lang="bg-BG"/>
          </a:p>
        </c:txPr>
        <c:crossAx val="194108872"/>
        <c:crosses val="autoZero"/>
        <c:crossBetween val="between"/>
        <c:majorUnit val="0.8"/>
        <c:minorUnit val="0.2"/>
      </c:valAx>
      <c:spPr>
        <a:noFill/>
        <a:ln>
          <a:noFill/>
        </a:ln>
        <a:effectLst/>
      </c:spPr>
    </c:plotArea>
    <c:legend>
      <c:legendPos val="t"/>
      <c:overlay val="0"/>
      <c:spPr>
        <a:noFill/>
        <a:ln>
          <a:noFill/>
        </a:ln>
        <a:effectLst/>
      </c:spPr>
      <c:txPr>
        <a:bodyPr rot="0" spcFirstLastPara="1" vertOverflow="ellipsis" vert="horz" wrap="square" anchor="ctr" anchorCtr="1"/>
        <a:lstStyle/>
        <a:p>
          <a:pPr>
            <a:defRPr sz="800" b="0" i="0" u="none" strike="noStrike" kern="1200" baseline="0">
              <a:solidFill>
                <a:srgbClr val="004A37"/>
              </a:solidFill>
              <a:latin typeface="Arial" panose="020B0604020202020204" pitchFamily="34" charset="0"/>
              <a:ea typeface="+mn-ea"/>
              <a:cs typeface="Arial" panose="020B0604020202020204" pitchFamily="34" charset="0"/>
            </a:defRPr>
          </a:pPr>
          <a:endParaRPr lang="bg-BG"/>
        </a:p>
      </c:txPr>
    </c:legend>
    <c:plotVisOnly val="1"/>
    <c:dispBlanksAs val="gap"/>
    <c:showDLblsOverMax val="0"/>
  </c:chart>
  <c:spPr>
    <a:solidFill>
      <a:schemeClr val="bg1"/>
    </a:solidFill>
    <a:ln w="12700" cap="flat" cmpd="sng" algn="ctr">
      <a:noFill/>
      <a:round/>
    </a:ln>
    <a:effectLst/>
  </c:spPr>
  <c:txPr>
    <a:bodyPr/>
    <a:lstStyle/>
    <a:p>
      <a:pPr>
        <a:defRPr>
          <a:latin typeface="Times New Roman" panose="02020603050405020304" pitchFamily="18" charset="0"/>
          <a:cs typeface="Times New Roman" panose="02020603050405020304" pitchFamily="18" charset="0"/>
        </a:defRPr>
      </a:pPr>
      <a:endParaRPr lang="bg-BG"/>
    </a:p>
  </c:txPr>
  <c:printSettings>
    <c:headerFooter>
      <c:oddFooter>&amp;LИзготвил: Д. Коралска
Проверил: М. Лабешка</c:oddFooter>
    </c:headerFooter>
    <c:pageMargins b="0.74803149606299213" l="0.70866141732283472" r="0.70866141732283472" t="0.74803149606299213" header="0.31496062992125984" footer="0.31496062992125984"/>
    <c:pageSetup orientation="landscape"/>
  </c:printSettings>
  <c:userShapes r:id="rId3"/>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v>From 1 to 3 days</c:v>
          </c:tx>
          <c:spPr>
            <a:ln w="28575" cap="rnd">
              <a:solidFill>
                <a:schemeClr val="accent1"/>
              </a:solidFill>
              <a:prstDash val="lgDash"/>
              <a:round/>
            </a:ln>
            <a:effectLst/>
          </c:spPr>
          <c:marker>
            <c:symbol val="circle"/>
            <c:size val="5"/>
            <c:spPr>
              <a:solidFill>
                <a:schemeClr val="accent1"/>
              </a:solidFill>
              <a:ln w="9525">
                <a:solidFill>
                  <a:schemeClr val="accent1"/>
                </a:solidFill>
              </a:ln>
              <a:effectLst/>
            </c:spPr>
          </c:marker>
          <c:cat>
            <c:strRef>
              <c:extLst>
                <c:ext xmlns:c15="http://schemas.microsoft.com/office/drawing/2012/chart" uri="{02D57815-91ED-43cb-92C2-25804820EDAC}">
                  <c15:fullRef>
                    <c15:sqref>'[3]SEC-6'!$A$9:$A$20</c15:sqref>
                  </c15:fullRef>
                </c:ext>
              </c:extLst>
              <c:f>'[3]SEC-6'!$A$12:$A$20</c:f>
              <c:strCache>
                <c:ptCount val="9"/>
                <c:pt idx="0">
                  <c:v>VII</c:v>
                </c:pt>
                <c:pt idx="1">
                  <c:v>VIII</c:v>
                </c:pt>
                <c:pt idx="2">
                  <c:v>IX</c:v>
                </c:pt>
                <c:pt idx="3">
                  <c:v>X</c:v>
                </c:pt>
                <c:pt idx="4">
                  <c:v>XI</c:v>
                </c:pt>
                <c:pt idx="5">
                  <c:v>XII</c:v>
                </c:pt>
                <c:pt idx="6">
                  <c:v>I</c:v>
                </c:pt>
                <c:pt idx="7">
                  <c:v>II</c:v>
                </c:pt>
                <c:pt idx="8">
                  <c:v>III</c:v>
                </c:pt>
              </c:strCache>
            </c:strRef>
          </c:cat>
          <c:val>
            <c:numRef>
              <c:extLst>
                <c:ext xmlns:c15="http://schemas.microsoft.com/office/drawing/2012/chart" uri="{02D57815-91ED-43cb-92C2-25804820EDAC}">
                  <c15:fullRef>
                    <c15:sqref>'[3]SEC-6'!$B$6:$B$20</c15:sqref>
                  </c15:fullRef>
                </c:ext>
              </c:extLst>
              <c:f>'[3]SEC-6'!$B$9:$B$17</c:f>
              <c:numCache>
                <c:formatCode>General</c:formatCode>
                <c:ptCount val="9"/>
                <c:pt idx="0">
                  <c:v>2.2599999999999998</c:v>
                </c:pt>
                <c:pt idx="1">
                  <c:v>2.08</c:v>
                </c:pt>
                <c:pt idx="2">
                  <c:v>1.92</c:v>
                </c:pt>
                <c:pt idx="3">
                  <c:v>1.83</c:v>
                </c:pt>
                <c:pt idx="4">
                  <c:v>1.84</c:v>
                </c:pt>
                <c:pt idx="5">
                  <c:v>1.83</c:v>
                </c:pt>
                <c:pt idx="6">
                  <c:v>1.83</c:v>
                </c:pt>
                <c:pt idx="7">
                  <c:v>1.84</c:v>
                </c:pt>
                <c:pt idx="8">
                  <c:v>1.85</c:v>
                </c:pt>
              </c:numCache>
            </c:numRef>
          </c:val>
          <c:smooth val="0"/>
          <c:extLst>
            <c:ext xmlns:c16="http://schemas.microsoft.com/office/drawing/2014/chart" uri="{C3380CC4-5D6E-409C-BE32-E72D297353CC}">
              <c16:uniqueId val="{00000000-6765-4E97-A408-268A7C181275}"/>
            </c:ext>
          </c:extLst>
        </c:ser>
        <c:ser>
          <c:idx val="1"/>
          <c:order val="1"/>
          <c:tx>
            <c:v>From 4 to 7 days</c:v>
          </c:tx>
          <c:spPr>
            <a:ln w="28575" cap="rnd">
              <a:solidFill>
                <a:schemeClr val="accent2"/>
              </a:solidFill>
              <a:prstDash val="sysDot"/>
              <a:round/>
            </a:ln>
            <a:effectLst/>
          </c:spPr>
          <c:marker>
            <c:symbol val="circle"/>
            <c:size val="5"/>
            <c:spPr>
              <a:solidFill>
                <a:schemeClr val="accent2"/>
              </a:solidFill>
              <a:ln w="9525">
                <a:solidFill>
                  <a:schemeClr val="accent2"/>
                </a:solidFill>
              </a:ln>
              <a:effectLst/>
            </c:spPr>
          </c:marker>
          <c:cat>
            <c:strRef>
              <c:extLst>
                <c:ext xmlns:c15="http://schemas.microsoft.com/office/drawing/2012/chart" uri="{02D57815-91ED-43cb-92C2-25804820EDAC}">
                  <c15:fullRef>
                    <c15:sqref>'[3]SEC-6'!$A$9:$A$20</c15:sqref>
                  </c15:fullRef>
                </c:ext>
              </c:extLst>
              <c:f>'[3]SEC-6'!$A$12:$A$20</c:f>
              <c:strCache>
                <c:ptCount val="9"/>
                <c:pt idx="0">
                  <c:v>VII</c:v>
                </c:pt>
                <c:pt idx="1">
                  <c:v>VIII</c:v>
                </c:pt>
                <c:pt idx="2">
                  <c:v>IX</c:v>
                </c:pt>
                <c:pt idx="3">
                  <c:v>X</c:v>
                </c:pt>
                <c:pt idx="4">
                  <c:v>XI</c:v>
                </c:pt>
                <c:pt idx="5">
                  <c:v>XII</c:v>
                </c:pt>
                <c:pt idx="6">
                  <c:v>I</c:v>
                </c:pt>
                <c:pt idx="7">
                  <c:v>II</c:v>
                </c:pt>
                <c:pt idx="8">
                  <c:v>III</c:v>
                </c:pt>
              </c:strCache>
            </c:strRef>
          </c:cat>
          <c:val>
            <c:numRef>
              <c:extLst>
                <c:ext xmlns:c15="http://schemas.microsoft.com/office/drawing/2012/chart" uri="{02D57815-91ED-43cb-92C2-25804820EDAC}">
                  <c15:fullRef>
                    <c15:sqref>'[3]SEC-6'!$C$6:$C$20</c15:sqref>
                  </c15:fullRef>
                </c:ext>
              </c:extLst>
              <c:f>'[3]SEC-6'!$C$9:$C$17</c:f>
              <c:numCache>
                <c:formatCode>General</c:formatCode>
                <c:ptCount val="9"/>
                <c:pt idx="0">
                  <c:v>2.2799999999999998</c:v>
                </c:pt>
                <c:pt idx="1">
                  <c:v>2.14</c:v>
                </c:pt>
                <c:pt idx="2">
                  <c:v>1.96</c:v>
                </c:pt>
                <c:pt idx="3">
                  <c:v>1.87</c:v>
                </c:pt>
                <c:pt idx="4">
                  <c:v>1.84</c:v>
                </c:pt>
                <c:pt idx="5">
                  <c:v>1.86</c:v>
                </c:pt>
                <c:pt idx="6">
                  <c:v>1.87</c:v>
                </c:pt>
                <c:pt idx="7">
                  <c:v>1.85</c:v>
                </c:pt>
                <c:pt idx="8">
                  <c:v>1.85</c:v>
                </c:pt>
              </c:numCache>
            </c:numRef>
          </c:val>
          <c:smooth val="0"/>
          <c:extLst>
            <c:ext xmlns:c16="http://schemas.microsoft.com/office/drawing/2014/chart" uri="{C3380CC4-5D6E-409C-BE32-E72D297353CC}">
              <c16:uniqueId val="{00000001-6765-4E97-A408-268A7C181275}"/>
            </c:ext>
          </c:extLst>
        </c:ser>
        <c:ser>
          <c:idx val="2"/>
          <c:order val="2"/>
          <c:tx>
            <c:v>Over 8 days</c:v>
          </c:tx>
          <c:spPr>
            <a:ln w="28575" cap="rnd">
              <a:solidFill>
                <a:schemeClr val="accent6">
                  <a:lumMod val="60000"/>
                  <a:lumOff val="40000"/>
                </a:schemeClr>
              </a:solidFill>
              <a:round/>
            </a:ln>
            <a:effectLst/>
          </c:spPr>
          <c:marker>
            <c:symbol val="circle"/>
            <c:size val="5"/>
            <c:spPr>
              <a:solidFill>
                <a:schemeClr val="accent3"/>
              </a:solidFill>
              <a:ln w="9525">
                <a:solidFill>
                  <a:schemeClr val="accent6">
                    <a:lumMod val="60000"/>
                    <a:lumOff val="40000"/>
                  </a:schemeClr>
                </a:solidFill>
              </a:ln>
              <a:effectLst/>
            </c:spPr>
          </c:marker>
          <c:cat>
            <c:strRef>
              <c:extLst>
                <c:ext xmlns:c15="http://schemas.microsoft.com/office/drawing/2012/chart" uri="{02D57815-91ED-43cb-92C2-25804820EDAC}">
                  <c15:fullRef>
                    <c15:sqref>'[3]SEC-6'!$A$9:$A$20</c15:sqref>
                  </c15:fullRef>
                </c:ext>
              </c:extLst>
              <c:f>'[3]SEC-6'!$A$12:$A$20</c:f>
              <c:strCache>
                <c:ptCount val="9"/>
                <c:pt idx="0">
                  <c:v>VII</c:v>
                </c:pt>
                <c:pt idx="1">
                  <c:v>VIII</c:v>
                </c:pt>
                <c:pt idx="2">
                  <c:v>IX</c:v>
                </c:pt>
                <c:pt idx="3">
                  <c:v>X</c:v>
                </c:pt>
                <c:pt idx="4">
                  <c:v>XI</c:v>
                </c:pt>
                <c:pt idx="5">
                  <c:v>XII</c:v>
                </c:pt>
                <c:pt idx="6">
                  <c:v>I</c:v>
                </c:pt>
                <c:pt idx="7">
                  <c:v>II</c:v>
                </c:pt>
                <c:pt idx="8">
                  <c:v>III</c:v>
                </c:pt>
              </c:strCache>
            </c:strRef>
          </c:cat>
          <c:val>
            <c:numRef>
              <c:extLst>
                <c:ext xmlns:c15="http://schemas.microsoft.com/office/drawing/2012/chart" uri="{02D57815-91ED-43cb-92C2-25804820EDAC}">
                  <c15:fullRef>
                    <c15:sqref>'[3]SEC-6'!$D$6:$D$17</c15:sqref>
                  </c15:fullRef>
                </c:ext>
              </c:extLst>
              <c:f>'[3]SEC-6'!$D$9:$D$17</c:f>
              <c:numCache>
                <c:formatCode>General</c:formatCode>
                <c:ptCount val="9"/>
                <c:pt idx="0">
                  <c:v>2.29</c:v>
                </c:pt>
                <c:pt idx="1">
                  <c:v>2.13</c:v>
                </c:pt>
                <c:pt idx="2">
                  <c:v>1.93</c:v>
                </c:pt>
                <c:pt idx="3">
                  <c:v>1.87</c:v>
                </c:pt>
                <c:pt idx="4">
                  <c:v>1.88</c:v>
                </c:pt>
                <c:pt idx="5">
                  <c:v>1.87</c:v>
                </c:pt>
                <c:pt idx="6">
                  <c:v>1.92</c:v>
                </c:pt>
                <c:pt idx="7">
                  <c:v>1.88</c:v>
                </c:pt>
              </c:numCache>
            </c:numRef>
          </c:val>
          <c:smooth val="0"/>
          <c:extLst>
            <c:ext xmlns:c16="http://schemas.microsoft.com/office/drawing/2014/chart" uri="{C3380CC4-5D6E-409C-BE32-E72D297353CC}">
              <c16:uniqueId val="{00000002-6765-4E97-A408-268A7C181275}"/>
            </c:ext>
          </c:extLst>
        </c:ser>
        <c:dLbls>
          <c:showLegendKey val="0"/>
          <c:showVal val="0"/>
          <c:showCatName val="0"/>
          <c:showSerName val="0"/>
          <c:showPercent val="0"/>
          <c:showBubbleSize val="0"/>
        </c:dLbls>
        <c:marker val="1"/>
        <c:smooth val="0"/>
        <c:axId val="194108872"/>
        <c:axId val="194113504"/>
        <c:extLst>
          <c:ext xmlns:c15="http://schemas.microsoft.com/office/drawing/2012/chart" uri="{02D57815-91ED-43cb-92C2-25804820EDAC}">
            <c15:filteredLineSeries>
              <c15:ser>
                <c:idx val="3"/>
                <c:order val="3"/>
                <c:tx>
                  <c:v>ОЛП</c:v>
                </c:tx>
                <c:spPr>
                  <a:ln w="28575" cap="rnd">
                    <a:solidFill>
                      <a:schemeClr val="accent4"/>
                    </a:solidFill>
                    <a:prstDash val="sysDash"/>
                    <a:round/>
                  </a:ln>
                  <a:effectLst/>
                </c:spPr>
                <c:marker>
                  <c:symbol val="circle"/>
                  <c:size val="5"/>
                  <c:spPr>
                    <a:solidFill>
                      <a:schemeClr val="accent4"/>
                    </a:solidFill>
                    <a:ln w="9525">
                      <a:solidFill>
                        <a:schemeClr val="accent4"/>
                      </a:solidFill>
                      <a:prstDash val="sysDash"/>
                    </a:ln>
                    <a:effectLst/>
                  </c:spPr>
                </c:marker>
                <c:cat>
                  <c:strRef>
                    <c:extLst>
                      <c:ext uri="{02D57815-91ED-43cb-92C2-25804820EDAC}">
                        <c15:fullRef>
                          <c15:sqref>'[3]SEC-6'!$A$9:$A$20</c15:sqref>
                        </c15:fullRef>
                        <c15:formulaRef>
                          <c15:sqref>'[3]SEC-6'!$A$12:$A$20</c15:sqref>
                        </c15:formulaRef>
                      </c:ext>
                    </c:extLst>
                    <c:strCache>
                      <c:ptCount val="9"/>
                      <c:pt idx="0">
                        <c:v>VII</c:v>
                      </c:pt>
                      <c:pt idx="1">
                        <c:v>VIII</c:v>
                      </c:pt>
                      <c:pt idx="2">
                        <c:v>IX</c:v>
                      </c:pt>
                      <c:pt idx="3">
                        <c:v>X</c:v>
                      </c:pt>
                      <c:pt idx="4">
                        <c:v>XI</c:v>
                      </c:pt>
                      <c:pt idx="5">
                        <c:v>XII</c:v>
                      </c:pt>
                      <c:pt idx="6">
                        <c:v>I</c:v>
                      </c:pt>
                      <c:pt idx="7">
                        <c:v>II</c:v>
                      </c:pt>
                      <c:pt idx="8">
                        <c:v>III</c:v>
                      </c:pt>
                    </c:strCache>
                  </c:strRef>
                </c:cat>
                <c:val>
                  <c:numRef>
                    <c:extLst>
                      <c:ext uri="{02D57815-91ED-43cb-92C2-25804820EDAC}">
                        <c15:fullRef>
                          <c15:sqref>'[3]SEC-6'!$F$5:$F$13</c15:sqref>
                        </c15:fullRef>
                        <c15:formulaRef>
                          <c15:sqref>'[3]SEC-6'!$F$8:$F$13</c15:sqref>
                        </c15:formulaRef>
                      </c:ext>
                    </c:extLst>
                    <c:numCache>
                      <c:formatCode>General</c:formatCode>
                      <c:ptCount val="6"/>
                    </c:numCache>
                  </c:numRef>
                </c:val>
                <c:smooth val="0"/>
                <c:extLst>
                  <c:ext xmlns:c16="http://schemas.microsoft.com/office/drawing/2014/chart" uri="{C3380CC4-5D6E-409C-BE32-E72D297353CC}">
                    <c16:uniqueId val="{00000003-6765-4E97-A408-268A7C181275}"/>
                  </c:ext>
                </c:extLst>
              </c15:ser>
            </c15:filteredLineSeries>
            <c15:filteredLineSeries>
              <c15:ser>
                <c:idx val="4"/>
                <c:order val="4"/>
                <c:spPr>
                  <a:ln w="28575" cap="rnd">
                    <a:solidFill>
                      <a:schemeClr val="accent5"/>
                    </a:solidFill>
                    <a:round/>
                  </a:ln>
                  <a:effectLst/>
                </c:spPr>
                <c:marker>
                  <c:symbol val="circle"/>
                  <c:size val="5"/>
                  <c:spPr>
                    <a:solidFill>
                      <a:schemeClr val="accent5"/>
                    </a:solidFill>
                    <a:ln w="9525">
                      <a:solidFill>
                        <a:schemeClr val="accent5"/>
                      </a:solidFill>
                    </a:ln>
                    <a:effectLst/>
                  </c:spPr>
                </c:marker>
                <c:cat>
                  <c:strRef>
                    <c:extLst>
                      <c:ext xmlns:c15="http://schemas.microsoft.com/office/drawing/2012/chart" uri="{02D57815-91ED-43cb-92C2-25804820EDAC}">
                        <c15:fullRef>
                          <c15:sqref>'[3]SEC-6'!$A$9:$A$20</c15:sqref>
                        </c15:fullRef>
                        <c15:formulaRef>
                          <c15:sqref>'[3]SEC-6'!$A$12:$A$20</c15:sqref>
                        </c15:formulaRef>
                      </c:ext>
                    </c:extLst>
                    <c:strCache>
                      <c:ptCount val="9"/>
                      <c:pt idx="0">
                        <c:v>V</c:v>
                      </c:pt>
                      <c:pt idx="1">
                        <c:v>VI</c:v>
                      </c:pt>
                      <c:pt idx="2">
                        <c:v>VII</c:v>
                      </c:pt>
                      <c:pt idx="3">
                        <c:v>VIII</c:v>
                      </c:pt>
                      <c:pt idx="4">
                        <c:v>IX</c:v>
                      </c:pt>
                      <c:pt idx="5">
                        <c:v>X</c:v>
                      </c:pt>
                      <c:pt idx="6">
                        <c:v>XI</c:v>
                      </c:pt>
                      <c:pt idx="7">
                        <c:v>XII</c:v>
                      </c:pt>
                      <c:pt idx="8">
                        <c:v>I</c:v>
                      </c:pt>
                      <c:pt idx="9">
                        <c:v>II</c:v>
                      </c:pt>
                      <c:pt idx="10">
                        <c:v>III</c:v>
                      </c:pt>
                    </c:strCache>
                  </c:strRef>
                </c:cat>
                <c:val>
                  <c:numRef>
                    <c:extLst xmlns:c15="http://schemas.microsoft.com/office/drawing/2012/chart">
                      <c:ext xmlns:c16="http://schemas.microsoft.com/office/drawing/2014/chart" uri="{F5D05F6E-A05E-4728-AFD3-386EB277150F}">
                        <c16:filteredLitCache>
                          <c:numCache>
                            <c:formatCode>General</c:formatCode>
                            <c:ptCount val="1"/>
                            <c:pt idx="0">
                              <c:v>1</c:v>
                            </c:pt>
                          </c:numCache>
                        </c16:filteredLitCache>
                      </c:ext>
                    </c:extLst>
                    <c:f/>
                    <c:numCache>
                      <c:formatCode>General</c:formatCode>
                      <c:ptCount val="0"/>
                    </c:numCache>
                  </c:numRef>
                </c:val>
                <c:smooth val="0"/>
                <c:extLst xmlns:c15="http://schemas.microsoft.com/office/drawing/2012/chart">
                  <c:ext xmlns:c16="http://schemas.microsoft.com/office/drawing/2014/chart" uri="{C3380CC4-5D6E-409C-BE32-E72D297353CC}">
                    <c16:uniqueId val="{00000004-6765-4E97-A408-268A7C181275}"/>
                  </c:ext>
                </c:extLst>
              </c15:ser>
            </c15:filteredLineSeries>
          </c:ext>
        </c:extLst>
      </c:lineChart>
      <c:catAx>
        <c:axId val="194108872"/>
        <c:scaling>
          <c:orientation val="minMax"/>
        </c:scaling>
        <c:delete val="0"/>
        <c:axPos val="b"/>
        <c:title>
          <c:tx>
            <c:rich>
              <a:bodyPr rot="0" spcFirstLastPara="1" vertOverflow="ellipsis" vert="horz" wrap="square" anchor="ctr" anchorCtr="1"/>
              <a:lstStyle/>
              <a:p>
                <a:pPr>
                  <a:defRPr sz="900" b="0" i="0" u="none" strike="noStrike" kern="1200" baseline="0">
                    <a:solidFill>
                      <a:srgbClr val="004A37"/>
                    </a:solidFill>
                    <a:latin typeface="Arial" panose="020B0604020202020204" pitchFamily="34" charset="0"/>
                    <a:ea typeface="+mn-ea"/>
                    <a:cs typeface="Arial" panose="020B0604020202020204" pitchFamily="34" charset="0"/>
                  </a:defRPr>
                </a:pPr>
                <a:r>
                  <a:rPr lang="en-US" sz="900">
                    <a:solidFill>
                      <a:srgbClr val="004A37"/>
                    </a:solidFill>
                    <a:latin typeface="Arial" panose="020B0604020202020204" pitchFamily="34" charset="0"/>
                    <a:cs typeface="Arial" panose="020B0604020202020204" pitchFamily="34" charset="0"/>
                  </a:rPr>
                  <a:t>2025</a:t>
                </a:r>
              </a:p>
            </c:rich>
          </c:tx>
          <c:layout>
            <c:manualLayout>
              <c:xMode val="edge"/>
              <c:yMode val="edge"/>
              <c:x val="0.27863425157969152"/>
              <c:y val="0.9256856013446142"/>
            </c:manualLayout>
          </c:layout>
          <c:overlay val="0"/>
          <c:spPr>
            <a:noFill/>
            <a:ln>
              <a:noFill/>
            </a:ln>
            <a:effectLst/>
          </c:spPr>
          <c:txPr>
            <a:bodyPr rot="0" spcFirstLastPara="1" vertOverflow="ellipsis" vert="horz" wrap="square" anchor="ctr" anchorCtr="1"/>
            <a:lstStyle/>
            <a:p>
              <a:pPr>
                <a:defRPr sz="900" b="0" i="0" u="none" strike="noStrike" kern="1200" baseline="0">
                  <a:solidFill>
                    <a:srgbClr val="004A37"/>
                  </a:solidFill>
                  <a:latin typeface="Arial" panose="020B0604020202020204" pitchFamily="34" charset="0"/>
                  <a:ea typeface="+mn-ea"/>
                  <a:cs typeface="Arial" panose="020B0604020202020204" pitchFamily="34" charset="0"/>
                </a:defRPr>
              </a:pPr>
              <a:endParaRPr lang="bg-BG"/>
            </a:p>
          </c:txPr>
        </c:title>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rgbClr val="004A37"/>
                </a:solidFill>
                <a:latin typeface="+mn-lt"/>
                <a:ea typeface="+mn-ea"/>
                <a:cs typeface="Times New Roman" panose="02020603050405020304" pitchFamily="18" charset="0"/>
              </a:defRPr>
            </a:pPr>
            <a:endParaRPr lang="bg-BG"/>
          </a:p>
        </c:txPr>
        <c:crossAx val="194113504"/>
        <c:crosses val="autoZero"/>
        <c:auto val="1"/>
        <c:lblAlgn val="ctr"/>
        <c:lblOffset val="100"/>
        <c:noMultiLvlLbl val="0"/>
      </c:catAx>
      <c:valAx>
        <c:axId val="194113504"/>
        <c:scaling>
          <c:orientation val="minMax"/>
          <c:max val="6"/>
          <c:min val="0"/>
        </c:scaling>
        <c:delete val="0"/>
        <c:axPos val="l"/>
        <c:majorGridlines>
          <c:spPr>
            <a:ln w="9525" cap="flat" cmpd="sng" algn="ctr">
              <a:solidFill>
                <a:schemeClr val="tx1">
                  <a:lumMod val="15000"/>
                  <a:lumOff val="85000"/>
                </a:schemeClr>
              </a:solidFill>
              <a:round/>
            </a:ln>
            <a:effectLst/>
          </c:spPr>
        </c:majorGridlines>
        <c:title>
          <c:tx>
            <c:rich>
              <a:bodyPr rot="0" spcFirstLastPara="1" vertOverflow="ellipsis" wrap="square" anchor="ctr" anchorCtr="1"/>
              <a:lstStyle/>
              <a:p>
                <a:pPr>
                  <a:defRPr sz="10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r>
                  <a:rPr lang="en-US"/>
                  <a:t>% </a:t>
                </a:r>
              </a:p>
            </c:rich>
          </c:tx>
          <c:overlay val="0"/>
          <c:spPr>
            <a:noFill/>
            <a:ln>
              <a:noFill/>
            </a:ln>
            <a:effectLst/>
          </c:spPr>
          <c:txPr>
            <a:bodyPr rot="0" spcFirstLastPara="1" vertOverflow="ellipsis" wrap="square" anchor="ctr" anchorCtr="1"/>
            <a:lstStyle/>
            <a:p>
              <a:pPr>
                <a:defRPr sz="10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title>
        <c:numFmt formatCode="General" sourceLinked="1"/>
        <c:majorTickMark val="out"/>
        <c:minorTickMark val="none"/>
        <c:tickLblPos val="nextTo"/>
        <c:spPr>
          <a:solidFill>
            <a:schemeClr val="bg1"/>
          </a:solidFill>
          <a:ln>
            <a:noFill/>
          </a:ln>
          <a:effectLst/>
        </c:spPr>
        <c:txPr>
          <a:bodyPr rot="-60000000" spcFirstLastPara="1" vertOverflow="ellipsis" vert="horz" wrap="square" anchor="ctr" anchorCtr="1"/>
          <a:lstStyle/>
          <a:p>
            <a:pPr>
              <a:defRPr sz="900" b="0" i="0" u="none" strike="noStrike" kern="1200" baseline="0">
                <a:solidFill>
                  <a:srgbClr val="004A37"/>
                </a:solidFill>
                <a:latin typeface="+mn-lt"/>
                <a:ea typeface="+mn-ea"/>
                <a:cs typeface="Times New Roman" panose="02020603050405020304" pitchFamily="18" charset="0"/>
              </a:defRPr>
            </a:pPr>
            <a:endParaRPr lang="bg-BG"/>
          </a:p>
        </c:txPr>
        <c:crossAx val="194108872"/>
        <c:crosses val="autoZero"/>
        <c:crossBetween val="between"/>
        <c:majorUnit val="0.8"/>
        <c:minorUnit val="0.2"/>
      </c:valAx>
      <c:spPr>
        <a:noFill/>
        <a:ln w="25400">
          <a:noFill/>
        </a:ln>
        <a:effectLst/>
      </c:spPr>
    </c:plotArea>
    <c:legend>
      <c:legendPos val="t"/>
      <c:overlay val="0"/>
      <c:spPr>
        <a:noFill/>
        <a:ln>
          <a:noFill/>
        </a:ln>
        <a:effectLst/>
      </c:spPr>
      <c:txPr>
        <a:bodyPr rot="0" spcFirstLastPara="1" vertOverflow="ellipsis" vert="horz" wrap="square" anchor="ctr" anchorCtr="1"/>
        <a:lstStyle/>
        <a:p>
          <a:pPr>
            <a:defRPr sz="800" b="0" i="0" u="none" strike="noStrike" kern="1200" baseline="0">
              <a:solidFill>
                <a:srgbClr val="004A37"/>
              </a:solidFill>
              <a:latin typeface="Arial" panose="020B0604020202020204" pitchFamily="34" charset="0"/>
              <a:ea typeface="+mn-ea"/>
              <a:cs typeface="Arial" panose="020B0604020202020204" pitchFamily="34" charset="0"/>
            </a:defRPr>
          </a:pPr>
          <a:endParaRPr lang="bg-BG"/>
        </a:p>
      </c:txPr>
    </c:legend>
    <c:plotVisOnly val="1"/>
    <c:dispBlanksAs val="gap"/>
    <c:showDLblsOverMax val="0"/>
  </c:chart>
  <c:spPr>
    <a:solidFill>
      <a:schemeClr val="bg1"/>
    </a:solidFill>
    <a:ln w="12700" cap="flat" cmpd="sng" algn="ctr">
      <a:noFill/>
      <a:round/>
    </a:ln>
    <a:effectLst/>
  </c:spPr>
  <c:txPr>
    <a:bodyPr/>
    <a:lstStyle/>
    <a:p>
      <a:pPr>
        <a:defRPr>
          <a:latin typeface="Times New Roman" panose="02020603050405020304" pitchFamily="18" charset="0"/>
          <a:cs typeface="Times New Roman" panose="02020603050405020304" pitchFamily="18" charset="0"/>
        </a:defRPr>
      </a:pPr>
      <a:endParaRPr lang="bg-BG"/>
    </a:p>
  </c:txPr>
  <c:printSettings>
    <c:headerFooter>
      <c:oddFooter>&amp;LИзготвил: Д. Коралска
Проверил: М. Лабешка</c:oddFooter>
    </c:headerFooter>
    <c:pageMargins b="0.74803149606299213" l="0.70866141732283472" r="0.70866141732283472" t="0.74803149606299213" header="0.31496062992125984" footer="0.31496062992125984"/>
    <c:pageSetup orientation="landscape"/>
  </c:printSettings>
  <c:userShapes r:id="rId3"/>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1" Type="http://schemas.openxmlformats.org/officeDocument/2006/relationships/image" Target="../media/image4.png"/></Relationships>
</file>

<file path=xl/drawings/_rels/drawing4.xml.rels><?xml version="1.0" encoding="UTF-8" standalone="yes"?>
<Relationships xmlns="http://schemas.openxmlformats.org/package/2006/relationships"><Relationship Id="rId1" Type="http://schemas.openxmlformats.org/officeDocument/2006/relationships/image" Target="../media/image5.png"/></Relationships>
</file>

<file path=xl/drawings/_rels/drawing5.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8.xml.rels><?xml version="1.0" encoding="UTF-8" standalone="yes"?>
<Relationships xmlns="http://schemas.openxmlformats.org/package/2006/relationships"><Relationship Id="rId1" Type="http://schemas.openxmlformats.org/officeDocument/2006/relationships/image" Target="../media/image6.png"/></Relationships>
</file>

<file path=xl/drawings/_rels/drawing9.xml.rels><?xml version="1.0" encoding="UTF-8" standalone="yes"?>
<Relationships xmlns="http://schemas.openxmlformats.org/package/2006/relationships"><Relationship Id="rId1" Type="http://schemas.openxmlformats.org/officeDocument/2006/relationships/image" Target="../media/image7.png"/></Relationships>
</file>

<file path=xl/drawings/_rels/drawing10.xml.rels><?xml version="1.0" encoding="UTF-8" standalone="yes"?>
<Relationships xmlns="http://schemas.openxmlformats.org/package/2006/relationships"><Relationship Id="rId8" Type="http://schemas.openxmlformats.org/officeDocument/2006/relationships/image" Target="../media/image15.png"/><Relationship Id="rId3" Type="http://schemas.openxmlformats.org/officeDocument/2006/relationships/image" Target="../media/image10.png"/><Relationship Id="rId7" Type="http://schemas.openxmlformats.org/officeDocument/2006/relationships/image" Target="../media/image14.png"/><Relationship Id="rId2" Type="http://schemas.openxmlformats.org/officeDocument/2006/relationships/image" Target="../media/image9.png"/><Relationship Id="rId1" Type="http://schemas.openxmlformats.org/officeDocument/2006/relationships/image" Target="../media/image8.png"/><Relationship Id="rId6" Type="http://schemas.openxmlformats.org/officeDocument/2006/relationships/image" Target="../media/image13.png"/><Relationship Id="rId5" Type="http://schemas.openxmlformats.org/officeDocument/2006/relationships/image" Target="../media/image12.png"/><Relationship Id="rId4" Type="http://schemas.openxmlformats.org/officeDocument/2006/relationships/image" Target="../media/image11.png"/></Relationships>
</file>

<file path=xl/drawings/_rels/drawing11.xml.rels><?xml version="1.0" encoding="UTF-8" standalone="yes"?>
<Relationships xmlns="http://schemas.openxmlformats.org/package/2006/relationships"><Relationship Id="rId3" Type="http://schemas.openxmlformats.org/officeDocument/2006/relationships/image" Target="../media/image18.png"/><Relationship Id="rId2" Type="http://schemas.openxmlformats.org/officeDocument/2006/relationships/image" Target="../media/image17.png"/><Relationship Id="rId1" Type="http://schemas.openxmlformats.org/officeDocument/2006/relationships/image" Target="../media/image16.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9.emf"/></Relationships>
</file>

<file path=xl/drawings/_rels/vmlDrawing1.vml.rels><?xml version="1.0" encoding="UTF-8" standalone="yes"?>
<Relationships xmlns="http://schemas.openxmlformats.org/package/2006/relationships"><Relationship Id="rId1" Type="http://schemas.openxmlformats.org/officeDocument/2006/relationships/image" Target="../media/image3.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400050</xdr:colOff>
          <xdr:row>0</xdr:row>
          <xdr:rowOff>0</xdr:rowOff>
        </xdr:from>
        <xdr:to>
          <xdr:col>7</xdr:col>
          <xdr:colOff>476250</xdr:colOff>
          <xdr:row>25</xdr:row>
          <xdr:rowOff>180975</xdr:rowOff>
        </xdr:to>
        <xdr:pic>
          <xdr:nvPicPr>
            <xdr:cNvPr id="11" name="Picture 10">
              <a:extLst>
                <a:ext uri="{FF2B5EF4-FFF2-40B4-BE49-F238E27FC236}">
                  <a16:creationId xmlns:a16="http://schemas.microsoft.com/office/drawing/2014/main" id="{1D292FBB-6518-480B-A91A-2E38B37B5877}"/>
                </a:ext>
              </a:extLst>
            </xdr:cNvPr>
            <xdr:cNvPicPr>
              <a:picLocks noChangeAspect="1" noChangeArrowheads="1"/>
              <a:extLst>
                <a:ext uri="{84589F7E-364E-4C9E-8A38-B11213B215E9}">
                  <a14:cameraTool cellRange="'[1]SEC-1'!$P$1:$V$23" spid="_x0000_s1050"/>
                </a:ext>
              </a:extLst>
            </xdr:cNvPicPr>
          </xdr:nvPicPr>
          <xdr:blipFill>
            <a:blip xmlns:r="http://schemas.openxmlformats.org/officeDocument/2006/relationships" r:embed="rId1"/>
            <a:srcRect/>
            <a:stretch>
              <a:fillRect/>
            </a:stretch>
          </xdr:blipFill>
          <xdr:spPr bwMode="auto">
            <a:xfrm>
              <a:off x="400050" y="0"/>
              <a:ext cx="4876800" cy="5038725"/>
            </a:xfrm>
            <a:prstGeom prst="rect">
              <a:avLst/>
            </a:prstGeom>
            <a:noFill/>
            <a:extLst>
              <a:ext uri="{909E8E84-426E-40DD-AFC4-6F175D3DCCD1}">
                <a14:hiddenFill>
                  <a:solidFill>
                    <a:srgbClr val="FFFFFF"/>
                  </a:solidFill>
                </a14:hiddenFill>
              </a:ext>
            </a:extLst>
          </xdr:spPr>
        </xdr:pic>
        <xdr:clientData/>
      </xdr:twoCellAnchor>
    </mc:Choice>
    <mc:Fallback/>
  </mc:AlternateContent>
  <xdr:twoCellAnchor editAs="oneCell">
    <xdr:from>
      <xdr:col>0</xdr:col>
      <xdr:colOff>400050</xdr:colOff>
      <xdr:row>0</xdr:row>
      <xdr:rowOff>0</xdr:rowOff>
    </xdr:from>
    <xdr:to>
      <xdr:col>7</xdr:col>
      <xdr:colOff>475640</xdr:colOff>
      <xdr:row>25</xdr:row>
      <xdr:rowOff>180345</xdr:rowOff>
    </xdr:to>
    <xdr:pic>
      <xdr:nvPicPr>
        <xdr:cNvPr id="12" name="Picture 11">
          <a:extLst>
            <a:ext uri="{FF2B5EF4-FFF2-40B4-BE49-F238E27FC236}">
              <a16:creationId xmlns:a16="http://schemas.microsoft.com/office/drawing/2014/main" id="{7EB0F6FF-4985-43A0-B1CE-88A5B403F4A0}"/>
            </a:ext>
          </a:extLst>
        </xdr:cNvPr>
        <xdr:cNvPicPr>
          <a:picLocks noChangeAspect="1"/>
        </xdr:cNvPicPr>
      </xdr:nvPicPr>
      <xdr:blipFill>
        <a:blip xmlns:r="http://schemas.openxmlformats.org/officeDocument/2006/relationships" r:embed="rId2"/>
        <a:stretch>
          <a:fillRect/>
        </a:stretch>
      </xdr:blipFill>
      <xdr:spPr>
        <a:xfrm>
          <a:off x="400050" y="0"/>
          <a:ext cx="4876190" cy="503809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661987</xdr:colOff>
      <xdr:row>14</xdr:row>
      <xdr:rowOff>38100</xdr:rowOff>
    </xdr:from>
    <xdr:to>
      <xdr:col>3</xdr:col>
      <xdr:colOff>590550</xdr:colOff>
      <xdr:row>30</xdr:row>
      <xdr:rowOff>152400</xdr:rowOff>
    </xdr:to>
    <xdr:graphicFrame macro="">
      <xdr:nvGraphicFramePr>
        <xdr:cNvPr id="2" name="Chart 1">
          <a:extLst>
            <a:ext uri="{FF2B5EF4-FFF2-40B4-BE49-F238E27FC236}">
              <a16:creationId xmlns:a16="http://schemas.microsoft.com/office/drawing/2014/main" id="{00000000-0008-0000-06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100013</xdr:colOff>
      <xdr:row>14</xdr:row>
      <xdr:rowOff>80961</xdr:rowOff>
    </xdr:from>
    <xdr:to>
      <xdr:col>8</xdr:col>
      <xdr:colOff>1752600</xdr:colOff>
      <xdr:row>30</xdr:row>
      <xdr:rowOff>161924</xdr:rowOff>
    </xdr:to>
    <xdr:graphicFrame macro="">
      <xdr:nvGraphicFramePr>
        <xdr:cNvPr id="3" name="Chart 2">
          <a:extLst>
            <a:ext uri="{FF2B5EF4-FFF2-40B4-BE49-F238E27FC236}">
              <a16:creationId xmlns:a16="http://schemas.microsoft.com/office/drawing/2014/main" id="{00000000-0008-0000-06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28575</xdr:colOff>
      <xdr:row>6</xdr:row>
      <xdr:rowOff>9525</xdr:rowOff>
    </xdr:from>
    <xdr:to>
      <xdr:col>12</xdr:col>
      <xdr:colOff>574630</xdr:colOff>
      <xdr:row>24</xdr:row>
      <xdr:rowOff>298660</xdr:rowOff>
    </xdr:to>
    <xdr:pic>
      <xdr:nvPicPr>
        <xdr:cNvPr id="2" name="Picture 1">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a:stretch>
          <a:fillRect/>
        </a:stretch>
      </xdr:blipFill>
      <xdr:spPr>
        <a:xfrm>
          <a:off x="5105400" y="1209675"/>
          <a:ext cx="5346655" cy="388958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xdr:col>
      <xdr:colOff>0</xdr:colOff>
      <xdr:row>6</xdr:row>
      <xdr:rowOff>85724</xdr:rowOff>
    </xdr:from>
    <xdr:to>
      <xdr:col>15</xdr:col>
      <xdr:colOff>553295</xdr:colOff>
      <xdr:row>23</xdr:row>
      <xdr:rowOff>59775</xdr:rowOff>
    </xdr:to>
    <xdr:pic>
      <xdr:nvPicPr>
        <xdr:cNvPr id="3" name="Picture 2">
          <a:extLst>
            <a:ext uri="{FF2B5EF4-FFF2-40B4-BE49-F238E27FC236}">
              <a16:creationId xmlns:a16="http://schemas.microsoft.com/office/drawing/2014/main" id="{00000000-0008-0000-0800-000003000000}"/>
            </a:ext>
          </a:extLst>
        </xdr:cNvPr>
        <xdr:cNvPicPr>
          <a:picLocks noChangeAspect="1"/>
        </xdr:cNvPicPr>
      </xdr:nvPicPr>
      <xdr:blipFill>
        <a:blip xmlns:r="http://schemas.openxmlformats.org/officeDocument/2006/relationships" r:embed="rId1"/>
        <a:stretch>
          <a:fillRect/>
        </a:stretch>
      </xdr:blipFill>
      <xdr:spPr>
        <a:xfrm>
          <a:off x="4495800" y="1285874"/>
          <a:ext cx="9754445" cy="3822151"/>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13</xdr:col>
      <xdr:colOff>28163</xdr:colOff>
      <xdr:row>4</xdr:row>
      <xdr:rowOff>94789</xdr:rowOff>
    </xdr:from>
    <xdr:to>
      <xdr:col>20</xdr:col>
      <xdr:colOff>430161</xdr:colOff>
      <xdr:row>25</xdr:row>
      <xdr:rowOff>153627</xdr:rowOff>
    </xdr:to>
    <xdr:graphicFrame macro="">
      <xdr:nvGraphicFramePr>
        <xdr:cNvPr id="3" name="Chart 2">
          <a:extLst>
            <a:ext uri="{FF2B5EF4-FFF2-40B4-BE49-F238E27FC236}">
              <a16:creationId xmlns:a16="http://schemas.microsoft.com/office/drawing/2014/main" id="{CEF1C282-9485-4D96-AEDD-618FCE172CB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9113</xdr:colOff>
      <xdr:row>43</xdr:row>
      <xdr:rowOff>66214</xdr:rowOff>
    </xdr:from>
    <xdr:to>
      <xdr:col>7</xdr:col>
      <xdr:colOff>306336</xdr:colOff>
      <xdr:row>64</xdr:row>
      <xdr:rowOff>125052</xdr:rowOff>
    </xdr:to>
    <xdr:graphicFrame macro="">
      <xdr:nvGraphicFramePr>
        <xdr:cNvPr id="7" name="Chart 6">
          <a:extLst>
            <a:ext uri="{FF2B5EF4-FFF2-40B4-BE49-F238E27FC236}">
              <a16:creationId xmlns:a16="http://schemas.microsoft.com/office/drawing/2014/main" id="{375D6FFC-B5F4-4D1E-9EFE-C73C96EC339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c:userShapes xmlns:c="http://schemas.openxmlformats.org/drawingml/2006/chart">
  <cdr:relSizeAnchor xmlns:cdr="http://schemas.openxmlformats.org/drawingml/2006/chartDrawing">
    <cdr:from>
      <cdr:x>0.68143</cdr:x>
      <cdr:y>0.92368</cdr:y>
    </cdr:from>
    <cdr:to>
      <cdr:x>0.76536</cdr:x>
      <cdr:y>0.95946</cdr:y>
    </cdr:to>
    <cdr:sp macro="" textlink="">
      <cdr:nvSpPr>
        <cdr:cNvPr id="2" name="Rectangle 1"/>
        <cdr:cNvSpPr/>
      </cdr:nvSpPr>
      <cdr:spPr>
        <a:xfrm xmlns:a="http://schemas.openxmlformats.org/drawingml/2006/main">
          <a:off x="3545206" y="3934285"/>
          <a:ext cx="436656" cy="152401"/>
        </a:xfrm>
        <a:prstGeom xmlns:a="http://schemas.openxmlformats.org/drawingml/2006/main" prst="rect">
          <a:avLst/>
        </a:prstGeom>
        <a:ln xmlns:a="http://schemas.openxmlformats.org/drawingml/2006/main">
          <a:solidFill>
            <a:schemeClr val="bg1"/>
          </a:solidFill>
        </a:ln>
      </cdr:spPr>
      <cdr:style>
        <a:lnRef xmlns:a="http://schemas.openxmlformats.org/drawingml/2006/main" idx="2">
          <a:schemeClr val="dk1"/>
        </a:lnRef>
        <a:fillRef xmlns:a="http://schemas.openxmlformats.org/drawingml/2006/main" idx="1">
          <a:schemeClr val="lt1"/>
        </a:fillRef>
        <a:effectRef xmlns:a="http://schemas.openxmlformats.org/drawingml/2006/main" idx="0">
          <a:schemeClr val="dk1"/>
        </a:effectRef>
        <a:fontRef xmlns:a="http://schemas.openxmlformats.org/drawingml/2006/main" idx="minor">
          <a:schemeClr val="dk1"/>
        </a:fontRef>
      </cdr:style>
      <cdr:txBody>
        <a:bodyPr xmlns:a="http://schemas.openxmlformats.org/drawingml/2006/main" vertOverflow="clip"/>
        <a:lstStyle xmlns:a="http://schemas.openxmlformats.org/drawingml/2006/main"/>
        <a:p xmlns:a="http://schemas.openxmlformats.org/drawingml/2006/main">
          <a:r>
            <a:rPr lang="bg-BG" sz="900" b="0" i="0" u="none" strike="noStrike" kern="1200" baseline="0">
              <a:solidFill>
                <a:srgbClr val="004A37"/>
              </a:solidFill>
              <a:latin typeface="Arial" panose="020B0604020202020204" pitchFamily="34" charset="0"/>
              <a:ea typeface="+mn-ea"/>
              <a:cs typeface="Arial" panose="020B0604020202020204" pitchFamily="34" charset="0"/>
            </a:rPr>
            <a:t>202</a:t>
          </a:r>
          <a:r>
            <a:rPr lang="en-US" sz="900" b="0" i="0" u="none" strike="noStrike" kern="1200" baseline="0">
              <a:solidFill>
                <a:srgbClr val="004A37"/>
              </a:solidFill>
              <a:latin typeface="Times New Roman" panose="02020603050405020304" pitchFamily="18" charset="0"/>
              <a:ea typeface="+mn-ea"/>
              <a:cs typeface="Times New Roman" panose="02020603050405020304" pitchFamily="18" charset="0"/>
            </a:rPr>
            <a:t>6</a:t>
          </a:r>
          <a:endParaRPr lang="bg-BG" sz="900" b="0" i="0" u="none" strike="noStrike" kern="1200" baseline="0">
            <a:solidFill>
              <a:srgbClr val="004A37"/>
            </a:solidFill>
            <a:latin typeface="Times New Roman" panose="02020603050405020304" pitchFamily="18" charset="0"/>
            <a:ea typeface="+mn-ea"/>
            <a:cs typeface="Times New Roman" panose="02020603050405020304" pitchFamily="18" charset="0"/>
          </a:endParaRPr>
        </a:p>
      </cdr:txBody>
    </cdr:sp>
  </cdr:relSizeAnchor>
</c:userShapes>
</file>

<file path=xl/drawings/drawing7.xml><?xml version="1.0" encoding="utf-8"?>
<c:userShapes xmlns:c="http://schemas.openxmlformats.org/drawingml/2006/chart">
  <cdr:relSizeAnchor xmlns:cdr="http://schemas.openxmlformats.org/drawingml/2006/chartDrawing">
    <cdr:from>
      <cdr:x>0.68143</cdr:x>
      <cdr:y>0.92368</cdr:y>
    </cdr:from>
    <cdr:to>
      <cdr:x>0.76536</cdr:x>
      <cdr:y>0.95946</cdr:y>
    </cdr:to>
    <cdr:sp macro="" textlink="">
      <cdr:nvSpPr>
        <cdr:cNvPr id="2" name="Rectangle 1"/>
        <cdr:cNvSpPr/>
      </cdr:nvSpPr>
      <cdr:spPr>
        <a:xfrm xmlns:a="http://schemas.openxmlformats.org/drawingml/2006/main">
          <a:off x="3545206" y="3934285"/>
          <a:ext cx="436656" cy="152401"/>
        </a:xfrm>
        <a:prstGeom xmlns:a="http://schemas.openxmlformats.org/drawingml/2006/main" prst="rect">
          <a:avLst/>
        </a:prstGeom>
        <a:ln xmlns:a="http://schemas.openxmlformats.org/drawingml/2006/main">
          <a:solidFill>
            <a:schemeClr val="bg1"/>
          </a:solidFill>
        </a:ln>
      </cdr:spPr>
      <cdr:style>
        <a:lnRef xmlns:a="http://schemas.openxmlformats.org/drawingml/2006/main" idx="2">
          <a:schemeClr val="dk1"/>
        </a:lnRef>
        <a:fillRef xmlns:a="http://schemas.openxmlformats.org/drawingml/2006/main" idx="1">
          <a:schemeClr val="lt1"/>
        </a:fillRef>
        <a:effectRef xmlns:a="http://schemas.openxmlformats.org/drawingml/2006/main" idx="0">
          <a:schemeClr val="dk1"/>
        </a:effectRef>
        <a:fontRef xmlns:a="http://schemas.openxmlformats.org/drawingml/2006/main" idx="minor">
          <a:schemeClr val="dk1"/>
        </a:fontRef>
      </cdr:style>
      <cdr:txBody>
        <a:bodyPr xmlns:a="http://schemas.openxmlformats.org/drawingml/2006/main" vertOverflow="clip"/>
        <a:lstStyle xmlns:a="http://schemas.openxmlformats.org/drawingml/2006/main"/>
        <a:p xmlns:a="http://schemas.openxmlformats.org/drawingml/2006/main">
          <a:r>
            <a:rPr lang="bg-BG" sz="900" b="0" i="0" u="none" strike="noStrike" kern="1200" baseline="0">
              <a:solidFill>
                <a:srgbClr val="004A37"/>
              </a:solidFill>
              <a:latin typeface="Arial" panose="020B0604020202020204" pitchFamily="34" charset="0"/>
              <a:ea typeface="+mn-ea"/>
              <a:cs typeface="Arial" panose="020B0604020202020204" pitchFamily="34" charset="0"/>
            </a:rPr>
            <a:t>202</a:t>
          </a:r>
          <a:r>
            <a:rPr lang="en-US" sz="900" b="0" i="0" u="none" strike="noStrike" kern="1200" baseline="0">
              <a:solidFill>
                <a:srgbClr val="004A37"/>
              </a:solidFill>
              <a:latin typeface="Times New Roman" panose="02020603050405020304" pitchFamily="18" charset="0"/>
              <a:ea typeface="+mn-ea"/>
              <a:cs typeface="Times New Roman" panose="02020603050405020304" pitchFamily="18" charset="0"/>
            </a:rPr>
            <a:t>6</a:t>
          </a:r>
          <a:endParaRPr lang="bg-BG" sz="900" b="0" i="0" u="none" strike="noStrike" kern="1200" baseline="0">
            <a:solidFill>
              <a:srgbClr val="004A37"/>
            </a:solidFill>
            <a:latin typeface="Times New Roman" panose="02020603050405020304" pitchFamily="18" charset="0"/>
            <a:ea typeface="+mn-ea"/>
            <a:cs typeface="Times New Roman" panose="02020603050405020304" pitchFamily="18" charset="0"/>
          </a:endParaRPr>
        </a:p>
      </cdr:txBody>
    </cdr:sp>
  </cdr:relSizeAnchor>
</c:userShapes>
</file>

<file path=xl/drawings/drawing8.xml><?xml version="1.0" encoding="utf-8"?>
<xdr:wsDr xmlns:xdr="http://schemas.openxmlformats.org/drawingml/2006/spreadsheetDrawing" xmlns:a="http://schemas.openxmlformats.org/drawingml/2006/main">
  <xdr:twoCellAnchor editAs="oneCell">
    <xdr:from>
      <xdr:col>6</xdr:col>
      <xdr:colOff>0</xdr:colOff>
      <xdr:row>4</xdr:row>
      <xdr:rowOff>0</xdr:rowOff>
    </xdr:from>
    <xdr:to>
      <xdr:col>14</xdr:col>
      <xdr:colOff>295275</xdr:colOff>
      <xdr:row>23</xdr:row>
      <xdr:rowOff>171450</xdr:rowOff>
    </xdr:to>
    <xdr:sp macro="" textlink="">
      <xdr:nvSpPr>
        <xdr:cNvPr id="6146" name="AutoShape 2">
          <a:extLst>
            <a:ext uri="{FF2B5EF4-FFF2-40B4-BE49-F238E27FC236}">
              <a16:creationId xmlns:a16="http://schemas.microsoft.com/office/drawing/2014/main" id="{00000000-0008-0000-0A00-000002180000}"/>
            </a:ext>
          </a:extLst>
        </xdr:cNvPr>
        <xdr:cNvSpPr>
          <a:spLocks noChangeAspect="1" noChangeArrowheads="1"/>
        </xdr:cNvSpPr>
      </xdr:nvSpPr>
      <xdr:spPr bwMode="auto">
        <a:xfrm>
          <a:off x="7419975" y="1457325"/>
          <a:ext cx="4943475" cy="496252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5</xdr:col>
      <xdr:colOff>1466850</xdr:colOff>
      <xdr:row>5</xdr:row>
      <xdr:rowOff>171450</xdr:rowOff>
    </xdr:from>
    <xdr:to>
      <xdr:col>12</xdr:col>
      <xdr:colOff>506369</xdr:colOff>
      <xdr:row>20</xdr:row>
      <xdr:rowOff>176663</xdr:rowOff>
    </xdr:to>
    <xdr:pic>
      <xdr:nvPicPr>
        <xdr:cNvPr id="2" name="Picture 1">
          <a:extLst>
            <a:ext uri="{FF2B5EF4-FFF2-40B4-BE49-F238E27FC236}">
              <a16:creationId xmlns:a16="http://schemas.microsoft.com/office/drawing/2014/main" id="{00000000-0008-0000-0A00-000002000000}"/>
            </a:ext>
          </a:extLst>
        </xdr:cNvPr>
        <xdr:cNvPicPr>
          <a:picLocks noChangeAspect="1"/>
        </xdr:cNvPicPr>
      </xdr:nvPicPr>
      <xdr:blipFill>
        <a:blip xmlns:r="http://schemas.openxmlformats.org/officeDocument/2006/relationships" r:embed="rId1"/>
        <a:stretch>
          <a:fillRect/>
        </a:stretch>
      </xdr:blipFill>
      <xdr:spPr>
        <a:xfrm>
          <a:off x="7239000" y="2038350"/>
          <a:ext cx="4621169" cy="3005588"/>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0</xdr:colOff>
      <xdr:row>4</xdr:row>
      <xdr:rowOff>0</xdr:rowOff>
    </xdr:from>
    <xdr:to>
      <xdr:col>6</xdr:col>
      <xdr:colOff>1001774</xdr:colOff>
      <xdr:row>29</xdr:row>
      <xdr:rowOff>102169</xdr:rowOff>
    </xdr:to>
    <xdr:pic>
      <xdr:nvPicPr>
        <xdr:cNvPr id="3" name="Picture 2">
          <a:extLst>
            <a:ext uri="{FF2B5EF4-FFF2-40B4-BE49-F238E27FC236}">
              <a16:creationId xmlns:a16="http://schemas.microsoft.com/office/drawing/2014/main" id="{00000000-0008-0000-0B00-000003000000}"/>
            </a:ext>
          </a:extLst>
        </xdr:cNvPr>
        <xdr:cNvPicPr>
          <a:picLocks noChangeAspect="1"/>
        </xdr:cNvPicPr>
      </xdr:nvPicPr>
      <xdr:blipFill>
        <a:blip xmlns:r="http://schemas.openxmlformats.org/officeDocument/2006/relationships" r:embed="rId1"/>
        <a:stretch>
          <a:fillRect/>
        </a:stretch>
      </xdr:blipFill>
      <xdr:spPr>
        <a:xfrm>
          <a:off x="1371600" y="828675"/>
          <a:ext cx="5840474" cy="5102794"/>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0</xdr:colOff>
      <xdr:row>0</xdr:row>
      <xdr:rowOff>171451</xdr:rowOff>
    </xdr:from>
    <xdr:to>
      <xdr:col>7</xdr:col>
      <xdr:colOff>228057</xdr:colOff>
      <xdr:row>19</xdr:row>
      <xdr:rowOff>9525</xdr:rowOff>
    </xdr:to>
    <xdr:pic>
      <xdr:nvPicPr>
        <xdr:cNvPr id="6" name="Picture 5">
          <a:extLst>
            <a:ext uri="{FF2B5EF4-FFF2-40B4-BE49-F238E27FC236}">
              <a16:creationId xmlns:a16="http://schemas.microsoft.com/office/drawing/2014/main" id="{00000000-0008-0000-0D00-000006000000}"/>
            </a:ext>
          </a:extLst>
        </xdr:cNvPr>
        <xdr:cNvPicPr>
          <a:picLocks noChangeAspect="1"/>
        </xdr:cNvPicPr>
      </xdr:nvPicPr>
      <xdr:blipFill>
        <a:blip xmlns:r="http://schemas.openxmlformats.org/officeDocument/2006/relationships" r:embed="rId1"/>
        <a:stretch>
          <a:fillRect/>
        </a:stretch>
      </xdr:blipFill>
      <xdr:spPr>
        <a:xfrm>
          <a:off x="419100" y="171451"/>
          <a:ext cx="4342857" cy="3638549"/>
        </a:xfrm>
        <a:prstGeom prst="rect">
          <a:avLst/>
        </a:prstGeom>
      </xdr:spPr>
    </xdr:pic>
    <xdr:clientData/>
  </xdr:twoCellAnchor>
  <xdr:twoCellAnchor editAs="oneCell">
    <xdr:from>
      <xdr:col>8</xdr:col>
      <xdr:colOff>9525</xdr:colOff>
      <xdr:row>0</xdr:row>
      <xdr:rowOff>142875</xdr:rowOff>
    </xdr:from>
    <xdr:to>
      <xdr:col>14</xdr:col>
      <xdr:colOff>370915</xdr:colOff>
      <xdr:row>18</xdr:row>
      <xdr:rowOff>133350</xdr:rowOff>
    </xdr:to>
    <xdr:pic>
      <xdr:nvPicPr>
        <xdr:cNvPr id="8" name="Picture 7">
          <a:extLst>
            <a:ext uri="{FF2B5EF4-FFF2-40B4-BE49-F238E27FC236}">
              <a16:creationId xmlns:a16="http://schemas.microsoft.com/office/drawing/2014/main" id="{00000000-0008-0000-0D00-000008000000}"/>
            </a:ext>
          </a:extLst>
        </xdr:cNvPr>
        <xdr:cNvPicPr>
          <a:picLocks noChangeAspect="1"/>
        </xdr:cNvPicPr>
      </xdr:nvPicPr>
      <xdr:blipFill>
        <a:blip xmlns:r="http://schemas.openxmlformats.org/officeDocument/2006/relationships" r:embed="rId2"/>
        <a:stretch>
          <a:fillRect/>
        </a:stretch>
      </xdr:blipFill>
      <xdr:spPr>
        <a:xfrm>
          <a:off x="5495925" y="142875"/>
          <a:ext cx="4476190" cy="3590925"/>
        </a:xfrm>
        <a:prstGeom prst="rect">
          <a:avLst/>
        </a:prstGeom>
      </xdr:spPr>
    </xdr:pic>
    <xdr:clientData/>
  </xdr:twoCellAnchor>
  <xdr:twoCellAnchor editAs="oneCell">
    <xdr:from>
      <xdr:col>8</xdr:col>
      <xdr:colOff>133350</xdr:colOff>
      <xdr:row>43</xdr:row>
      <xdr:rowOff>38100</xdr:rowOff>
    </xdr:from>
    <xdr:to>
      <xdr:col>14</xdr:col>
      <xdr:colOff>542925</xdr:colOff>
      <xdr:row>58</xdr:row>
      <xdr:rowOff>180975</xdr:rowOff>
    </xdr:to>
    <xdr:pic>
      <xdr:nvPicPr>
        <xdr:cNvPr id="12" name="Picture 11">
          <a:extLst>
            <a:ext uri="{FF2B5EF4-FFF2-40B4-BE49-F238E27FC236}">
              <a16:creationId xmlns:a16="http://schemas.microsoft.com/office/drawing/2014/main" id="{00000000-0008-0000-0D00-00000C000000}"/>
            </a:ext>
          </a:extLst>
        </xdr:cNvPr>
        <xdr:cNvPicPr>
          <a:picLocks noChangeAspect="1"/>
        </xdr:cNvPicPr>
      </xdr:nvPicPr>
      <xdr:blipFill>
        <a:blip xmlns:r="http://schemas.openxmlformats.org/officeDocument/2006/relationships" r:embed="rId3"/>
        <a:stretch>
          <a:fillRect/>
        </a:stretch>
      </xdr:blipFill>
      <xdr:spPr>
        <a:xfrm>
          <a:off x="5619750" y="8639175"/>
          <a:ext cx="4524375" cy="3143250"/>
        </a:xfrm>
        <a:prstGeom prst="rect">
          <a:avLst/>
        </a:prstGeom>
      </xdr:spPr>
    </xdr:pic>
    <xdr:clientData/>
  </xdr:twoCellAnchor>
  <xdr:twoCellAnchor editAs="oneCell">
    <xdr:from>
      <xdr:col>1</xdr:col>
      <xdr:colOff>142875</xdr:colOff>
      <xdr:row>60</xdr:row>
      <xdr:rowOff>0</xdr:rowOff>
    </xdr:from>
    <xdr:to>
      <xdr:col>7</xdr:col>
      <xdr:colOff>161408</xdr:colOff>
      <xdr:row>76</xdr:row>
      <xdr:rowOff>9525</xdr:rowOff>
    </xdr:to>
    <xdr:pic>
      <xdr:nvPicPr>
        <xdr:cNvPr id="13" name="Picture 12">
          <a:extLst>
            <a:ext uri="{FF2B5EF4-FFF2-40B4-BE49-F238E27FC236}">
              <a16:creationId xmlns:a16="http://schemas.microsoft.com/office/drawing/2014/main" id="{00000000-0008-0000-0D00-00000D000000}"/>
            </a:ext>
          </a:extLst>
        </xdr:cNvPr>
        <xdr:cNvPicPr>
          <a:picLocks noChangeAspect="1"/>
        </xdr:cNvPicPr>
      </xdr:nvPicPr>
      <xdr:blipFill>
        <a:blip xmlns:r="http://schemas.openxmlformats.org/officeDocument/2006/relationships" r:embed="rId4"/>
        <a:stretch>
          <a:fillRect/>
        </a:stretch>
      </xdr:blipFill>
      <xdr:spPr>
        <a:xfrm>
          <a:off x="828675" y="12001500"/>
          <a:ext cx="4133333" cy="3209925"/>
        </a:xfrm>
        <a:prstGeom prst="rect">
          <a:avLst/>
        </a:prstGeom>
      </xdr:spPr>
    </xdr:pic>
    <xdr:clientData/>
  </xdr:twoCellAnchor>
  <xdr:twoCellAnchor editAs="oneCell">
    <xdr:from>
      <xdr:col>8</xdr:col>
      <xdr:colOff>142875</xdr:colOff>
      <xdr:row>60</xdr:row>
      <xdr:rowOff>19050</xdr:rowOff>
    </xdr:from>
    <xdr:to>
      <xdr:col>14</xdr:col>
      <xdr:colOff>590550</xdr:colOff>
      <xdr:row>75</xdr:row>
      <xdr:rowOff>152400</xdr:rowOff>
    </xdr:to>
    <xdr:pic>
      <xdr:nvPicPr>
        <xdr:cNvPr id="14" name="Picture 13">
          <a:extLst>
            <a:ext uri="{FF2B5EF4-FFF2-40B4-BE49-F238E27FC236}">
              <a16:creationId xmlns:a16="http://schemas.microsoft.com/office/drawing/2014/main" id="{00000000-0008-0000-0D00-00000E000000}"/>
            </a:ext>
          </a:extLst>
        </xdr:cNvPr>
        <xdr:cNvPicPr>
          <a:picLocks noChangeAspect="1"/>
        </xdr:cNvPicPr>
      </xdr:nvPicPr>
      <xdr:blipFill>
        <a:blip xmlns:r="http://schemas.openxmlformats.org/officeDocument/2006/relationships" r:embed="rId5"/>
        <a:stretch>
          <a:fillRect/>
        </a:stretch>
      </xdr:blipFill>
      <xdr:spPr>
        <a:xfrm>
          <a:off x="5629275" y="12020550"/>
          <a:ext cx="4562475" cy="3133725"/>
        </a:xfrm>
        <a:prstGeom prst="rect">
          <a:avLst/>
        </a:prstGeom>
      </xdr:spPr>
    </xdr:pic>
    <xdr:clientData/>
  </xdr:twoCellAnchor>
  <xdr:twoCellAnchor editAs="oneCell">
    <xdr:from>
      <xdr:col>1</xdr:col>
      <xdr:colOff>0</xdr:colOff>
      <xdr:row>22</xdr:row>
      <xdr:rowOff>1</xdr:rowOff>
    </xdr:from>
    <xdr:to>
      <xdr:col>7</xdr:col>
      <xdr:colOff>18533</xdr:colOff>
      <xdr:row>38</xdr:row>
      <xdr:rowOff>76201</xdr:rowOff>
    </xdr:to>
    <xdr:pic>
      <xdr:nvPicPr>
        <xdr:cNvPr id="2" name="Picture 1">
          <a:extLst>
            <a:ext uri="{FF2B5EF4-FFF2-40B4-BE49-F238E27FC236}">
              <a16:creationId xmlns:a16="http://schemas.microsoft.com/office/drawing/2014/main" id="{00000000-0008-0000-0D00-000002000000}"/>
            </a:ext>
          </a:extLst>
        </xdr:cNvPr>
        <xdr:cNvPicPr>
          <a:picLocks noChangeAspect="1"/>
        </xdr:cNvPicPr>
      </xdr:nvPicPr>
      <xdr:blipFill>
        <a:blip xmlns:r="http://schemas.openxmlformats.org/officeDocument/2006/relationships" r:embed="rId6"/>
        <a:stretch>
          <a:fillRect/>
        </a:stretch>
      </xdr:blipFill>
      <xdr:spPr>
        <a:xfrm>
          <a:off x="685800" y="4400551"/>
          <a:ext cx="4133333" cy="3276600"/>
        </a:xfrm>
        <a:prstGeom prst="rect">
          <a:avLst/>
        </a:prstGeom>
      </xdr:spPr>
    </xdr:pic>
    <xdr:clientData/>
  </xdr:twoCellAnchor>
  <xdr:twoCellAnchor editAs="oneCell">
    <xdr:from>
      <xdr:col>8</xdr:col>
      <xdr:colOff>0</xdr:colOff>
      <xdr:row>21</xdr:row>
      <xdr:rowOff>0</xdr:rowOff>
    </xdr:from>
    <xdr:to>
      <xdr:col>15</xdr:col>
      <xdr:colOff>85114</xdr:colOff>
      <xdr:row>37</xdr:row>
      <xdr:rowOff>171450</xdr:rowOff>
    </xdr:to>
    <xdr:pic>
      <xdr:nvPicPr>
        <xdr:cNvPr id="3" name="Picture 2">
          <a:extLst>
            <a:ext uri="{FF2B5EF4-FFF2-40B4-BE49-F238E27FC236}">
              <a16:creationId xmlns:a16="http://schemas.microsoft.com/office/drawing/2014/main" id="{00000000-0008-0000-0D00-000003000000}"/>
            </a:ext>
          </a:extLst>
        </xdr:cNvPr>
        <xdr:cNvPicPr>
          <a:picLocks noChangeAspect="1"/>
        </xdr:cNvPicPr>
      </xdr:nvPicPr>
      <xdr:blipFill>
        <a:blip xmlns:r="http://schemas.openxmlformats.org/officeDocument/2006/relationships" r:embed="rId7"/>
        <a:stretch>
          <a:fillRect/>
        </a:stretch>
      </xdr:blipFill>
      <xdr:spPr>
        <a:xfrm>
          <a:off x="5486400" y="4200525"/>
          <a:ext cx="4885714" cy="3371850"/>
        </a:xfrm>
        <a:prstGeom prst="rect">
          <a:avLst/>
        </a:prstGeom>
      </xdr:spPr>
    </xdr:pic>
    <xdr:clientData/>
  </xdr:twoCellAnchor>
  <xdr:twoCellAnchor editAs="oneCell">
    <xdr:from>
      <xdr:col>0</xdr:col>
      <xdr:colOff>533400</xdr:colOff>
      <xdr:row>42</xdr:row>
      <xdr:rowOff>114301</xdr:rowOff>
    </xdr:from>
    <xdr:to>
      <xdr:col>7</xdr:col>
      <xdr:colOff>447086</xdr:colOff>
      <xdr:row>58</xdr:row>
      <xdr:rowOff>38101</xdr:rowOff>
    </xdr:to>
    <xdr:pic>
      <xdr:nvPicPr>
        <xdr:cNvPr id="4" name="Picture 3">
          <a:extLst>
            <a:ext uri="{FF2B5EF4-FFF2-40B4-BE49-F238E27FC236}">
              <a16:creationId xmlns:a16="http://schemas.microsoft.com/office/drawing/2014/main" id="{00000000-0008-0000-0D00-000004000000}"/>
            </a:ext>
          </a:extLst>
        </xdr:cNvPr>
        <xdr:cNvPicPr>
          <a:picLocks noChangeAspect="1"/>
        </xdr:cNvPicPr>
      </xdr:nvPicPr>
      <xdr:blipFill>
        <a:blip xmlns:r="http://schemas.openxmlformats.org/officeDocument/2006/relationships" r:embed="rId8"/>
        <a:stretch>
          <a:fillRect/>
        </a:stretch>
      </xdr:blipFill>
      <xdr:spPr>
        <a:xfrm>
          <a:off x="533400" y="8515351"/>
          <a:ext cx="4714286" cy="3124200"/>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381000</xdr:colOff>
      <xdr:row>1</xdr:row>
      <xdr:rowOff>104775</xdr:rowOff>
    </xdr:from>
    <xdr:to>
      <xdr:col>6</xdr:col>
      <xdr:colOff>609057</xdr:colOff>
      <xdr:row>18</xdr:row>
      <xdr:rowOff>76199</xdr:rowOff>
    </xdr:to>
    <xdr:pic>
      <xdr:nvPicPr>
        <xdr:cNvPr id="5" name="Picture 4">
          <a:extLst>
            <a:ext uri="{FF2B5EF4-FFF2-40B4-BE49-F238E27FC236}">
              <a16:creationId xmlns:a16="http://schemas.microsoft.com/office/drawing/2014/main" id="{00000000-0008-0000-0E00-000005000000}"/>
            </a:ext>
          </a:extLst>
        </xdr:cNvPr>
        <xdr:cNvPicPr>
          <a:picLocks noChangeAspect="1"/>
        </xdr:cNvPicPr>
      </xdr:nvPicPr>
      <xdr:blipFill>
        <a:blip xmlns:r="http://schemas.openxmlformats.org/officeDocument/2006/relationships" r:embed="rId1"/>
        <a:stretch>
          <a:fillRect/>
        </a:stretch>
      </xdr:blipFill>
      <xdr:spPr>
        <a:xfrm>
          <a:off x="381000" y="304800"/>
          <a:ext cx="4342857" cy="3371849"/>
        </a:xfrm>
        <a:prstGeom prst="rect">
          <a:avLst/>
        </a:prstGeom>
      </xdr:spPr>
    </xdr:pic>
    <xdr:clientData/>
  </xdr:twoCellAnchor>
  <xdr:twoCellAnchor editAs="oneCell">
    <xdr:from>
      <xdr:col>7</xdr:col>
      <xdr:colOff>628649</xdr:colOff>
      <xdr:row>1</xdr:row>
      <xdr:rowOff>38099</xdr:rowOff>
    </xdr:from>
    <xdr:to>
      <xdr:col>14</xdr:col>
      <xdr:colOff>371474</xdr:colOff>
      <xdr:row>18</xdr:row>
      <xdr:rowOff>19050</xdr:rowOff>
    </xdr:to>
    <xdr:pic>
      <xdr:nvPicPr>
        <xdr:cNvPr id="7" name="Picture 6">
          <a:extLst>
            <a:ext uri="{FF2B5EF4-FFF2-40B4-BE49-F238E27FC236}">
              <a16:creationId xmlns:a16="http://schemas.microsoft.com/office/drawing/2014/main" id="{00000000-0008-0000-0E00-000007000000}"/>
            </a:ext>
          </a:extLst>
        </xdr:cNvPr>
        <xdr:cNvPicPr>
          <a:picLocks noChangeAspect="1"/>
        </xdr:cNvPicPr>
      </xdr:nvPicPr>
      <xdr:blipFill>
        <a:blip xmlns:r="http://schemas.openxmlformats.org/officeDocument/2006/relationships" r:embed="rId2"/>
        <a:stretch>
          <a:fillRect/>
        </a:stretch>
      </xdr:blipFill>
      <xdr:spPr>
        <a:xfrm>
          <a:off x="5429249" y="238124"/>
          <a:ext cx="4543425" cy="3381376"/>
        </a:xfrm>
        <a:prstGeom prst="rect">
          <a:avLst/>
        </a:prstGeom>
      </xdr:spPr>
    </xdr:pic>
    <xdr:clientData/>
  </xdr:twoCellAnchor>
  <xdr:twoCellAnchor editAs="oneCell">
    <xdr:from>
      <xdr:col>0</xdr:col>
      <xdr:colOff>638175</xdr:colOff>
      <xdr:row>19</xdr:row>
      <xdr:rowOff>161925</xdr:rowOff>
    </xdr:from>
    <xdr:to>
      <xdr:col>7</xdr:col>
      <xdr:colOff>104775</xdr:colOff>
      <xdr:row>36</xdr:row>
      <xdr:rowOff>47625</xdr:rowOff>
    </xdr:to>
    <xdr:pic>
      <xdr:nvPicPr>
        <xdr:cNvPr id="8" name="Picture 7">
          <a:extLst>
            <a:ext uri="{FF2B5EF4-FFF2-40B4-BE49-F238E27FC236}">
              <a16:creationId xmlns:a16="http://schemas.microsoft.com/office/drawing/2014/main" id="{00000000-0008-0000-0E00-000008000000}"/>
            </a:ext>
          </a:extLst>
        </xdr:cNvPr>
        <xdr:cNvPicPr>
          <a:picLocks noChangeAspect="1"/>
        </xdr:cNvPicPr>
      </xdr:nvPicPr>
      <xdr:blipFill>
        <a:blip xmlns:r="http://schemas.openxmlformats.org/officeDocument/2006/relationships" r:embed="rId3"/>
        <a:stretch>
          <a:fillRect/>
        </a:stretch>
      </xdr:blipFill>
      <xdr:spPr>
        <a:xfrm>
          <a:off x="638175" y="3962400"/>
          <a:ext cx="4267200" cy="3286125"/>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0</xdr:colOff>
      <xdr:row>2</xdr:row>
      <xdr:rowOff>0</xdr:rowOff>
    </xdr:from>
    <xdr:to>
      <xdr:col>8</xdr:col>
      <xdr:colOff>152400</xdr:colOff>
      <xdr:row>22</xdr:row>
      <xdr:rowOff>9525</xdr:rowOff>
    </xdr:to>
    <xdr:pic>
      <xdr:nvPicPr>
        <xdr:cNvPr id="6" name="Picture 5">
          <a:extLst>
            <a:ext uri="{FF2B5EF4-FFF2-40B4-BE49-F238E27FC236}">
              <a16:creationId xmlns:a16="http://schemas.microsoft.com/office/drawing/2014/main" id="{00000000-0008-0000-1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5800" y="400050"/>
          <a:ext cx="4953000" cy="40100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MariyaTs\AppData\Local\Microsoft\Windows\INetCache\Content.Outlook\GDI64IEJ\Copy%20of%20BNB_New-ENG%20Draft_visual%20identification.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NikolaS\Desktop\3%20&#1052;&#1077;&#1089;&#1077;&#1095;&#1085;&#1080;%20&#1089;&#1087;&#1088;&#1072;&#1074;&#1082;&#1080;\Copy%20of%20BNB_New-ENG%20Draft_visual%20identification1.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Users\NikolaS\Desktop\3%20&#1052;&#1077;&#1089;&#1077;&#1095;&#1085;&#1080;%20&#1089;&#1087;&#1088;&#1072;&#1074;&#1082;&#1080;\&#1052;&#1072;&#1088;&#1090;%20&#1054;&#1082;&#1086;&#1085;&#1095;&#1072;&#1090;&#1077;&#1083;&#1085;&#1072;%20&#1089;&#1088;&#1077;&#1076;&#1085;&#1086;&#1087;&#1088;&#1077;&#1090;&#1077;&#1075;&#1083;&#1077;&#1085;&#1072;%20&#1075;&#1086;&#1076;&#1080;&#1096;&#1085;&#1072;%20&#1076;&#1086;&#1093;&#1086;&#1076;&#1085;&#1086;&#1089;&#1090;%20&#1087;&#1086;%20&#1088;&#1077;&#1087;&#1086;%20&#1089;&#1076;&#1077;&#1083;&#1082;&#1080;%20I%20&#1090;&#1088;&#1080;&#1084;.%202026%20&#1075;.EN%20Last.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Users\AnzhelaNe\Desktop\&#1057;&#1055;&#1056;&#1040;&#1042;&#1050;&#1048;\&#1058;&#1088;&#1080;&#1084;&#1077;&#1089;&#1077;&#1095;&#1085;&#1080;\2026_I-&#1074;&#1086;%20&#1090;&#1088;&#1080;&#1084;&#1077;&#1089;&#1077;&#1095;&#1080;&#1077;_&#1103;&#1085;&#1091;&#1072;&#1088;&#1080;-&#1084;&#1072;&#1088;&#1090;_&#1055;&#1072;&#1079;&#1072;&#1088;%20&#1085;&#1072;%20&#1044;&#1062;&#1050;\080426New~ENG-&#1082;&#1098;&#1084;%2031.03.2026.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C-1"/>
    </sheetNames>
    <sheetDataSet>
      <sheetData sheetId="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C-1"/>
    </sheetNames>
    <sheetDataSet>
      <sheetData sheetId="0">
        <row r="1">
          <cell r="B1" t="str">
            <v>frozen government securities as a security on budget funds</v>
          </cell>
          <cell r="C1" t="str">
            <v>mobilised Eurosystem credit operations</v>
          </cell>
          <cell r="D1" t="str">
            <v>frozen government securities on registered pledges</v>
          </cell>
        </row>
        <row r="3">
          <cell r="A3" t="str">
            <v>31.IІІ.2023</v>
          </cell>
          <cell r="B3">
            <v>1469.4493667189888</v>
          </cell>
          <cell r="D3">
            <v>0</v>
          </cell>
        </row>
        <row r="4">
          <cell r="A4" t="str">
            <v>31.IІІ.2024</v>
          </cell>
          <cell r="B4">
            <v>1514.294339441567</v>
          </cell>
          <cell r="D4">
            <v>0</v>
          </cell>
        </row>
        <row r="5">
          <cell r="A5" t="str">
            <v>31.IІІ.2025</v>
          </cell>
          <cell r="B5">
            <v>1529.3518050699704</v>
          </cell>
          <cell r="D5">
            <v>0</v>
          </cell>
        </row>
        <row r="6">
          <cell r="A6" t="str">
            <v>31.IІІ.2026</v>
          </cell>
          <cell r="B6">
            <v>1768.8904765</v>
          </cell>
          <cell r="C6">
            <v>163</v>
          </cell>
          <cell r="D6">
            <v>0</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C-6"/>
      <sheetName val="Sheet1"/>
      <sheetName val="LIST"/>
    </sheetNames>
    <sheetDataSet>
      <sheetData sheetId="0">
        <row r="6">
          <cell r="B6">
            <v>2.84</v>
          </cell>
          <cell r="C6">
            <v>2.84</v>
          </cell>
          <cell r="D6">
            <v>2.89</v>
          </cell>
        </row>
        <row r="7">
          <cell r="B7">
            <v>2.6</v>
          </cell>
          <cell r="C7">
            <v>2.6</v>
          </cell>
          <cell r="D7">
            <v>2.63</v>
          </cell>
        </row>
        <row r="8">
          <cell r="B8">
            <v>2.4</v>
          </cell>
          <cell r="C8">
            <v>2.41</v>
          </cell>
          <cell r="D8">
            <v>2.44</v>
          </cell>
        </row>
        <row r="9">
          <cell r="A9" t="str">
            <v>IV</v>
          </cell>
          <cell r="B9">
            <v>2.2599999999999998</v>
          </cell>
          <cell r="C9">
            <v>2.2799999999999998</v>
          </cell>
          <cell r="D9">
            <v>2.29</v>
          </cell>
        </row>
        <row r="10">
          <cell r="A10" t="str">
            <v>V</v>
          </cell>
          <cell r="B10">
            <v>2.08</v>
          </cell>
          <cell r="C10">
            <v>2.14</v>
          </cell>
          <cell r="D10">
            <v>2.13</v>
          </cell>
        </row>
        <row r="11">
          <cell r="A11" t="str">
            <v>VI</v>
          </cell>
          <cell r="B11">
            <v>1.92</v>
          </cell>
          <cell r="C11">
            <v>1.96</v>
          </cell>
          <cell r="D11">
            <v>1.93</v>
          </cell>
        </row>
        <row r="12">
          <cell r="A12" t="str">
            <v>VII</v>
          </cell>
          <cell r="B12">
            <v>1.83</v>
          </cell>
          <cell r="C12">
            <v>1.87</v>
          </cell>
          <cell r="D12">
            <v>1.87</v>
          </cell>
        </row>
        <row r="13">
          <cell r="A13" t="str">
            <v>VIII</v>
          </cell>
          <cell r="B13">
            <v>1.84</v>
          </cell>
          <cell r="C13">
            <v>1.84</v>
          </cell>
          <cell r="D13">
            <v>1.88</v>
          </cell>
        </row>
        <row r="14">
          <cell r="A14" t="str">
            <v>IX</v>
          </cell>
          <cell r="B14">
            <v>1.83</v>
          </cell>
          <cell r="C14">
            <v>1.86</v>
          </cell>
          <cell r="D14">
            <v>1.87</v>
          </cell>
        </row>
        <row r="15">
          <cell r="A15" t="str">
            <v>X</v>
          </cell>
          <cell r="B15">
            <v>1.83</v>
          </cell>
          <cell r="C15">
            <v>1.87</v>
          </cell>
          <cell r="D15">
            <v>1.92</v>
          </cell>
        </row>
        <row r="16">
          <cell r="A16" t="str">
            <v>XI</v>
          </cell>
          <cell r="B16">
            <v>1.84</v>
          </cell>
          <cell r="C16">
            <v>1.85</v>
          </cell>
          <cell r="D16">
            <v>1.88</v>
          </cell>
        </row>
        <row r="17">
          <cell r="A17" t="str">
            <v>XII</v>
          </cell>
          <cell r="B17">
            <v>1.85</v>
          </cell>
          <cell r="C17">
            <v>1.85</v>
          </cell>
        </row>
        <row r="18">
          <cell r="A18" t="str">
            <v>I</v>
          </cell>
          <cell r="B18">
            <v>2</v>
          </cell>
          <cell r="C18">
            <v>2.0299999999999998</v>
          </cell>
        </row>
        <row r="19">
          <cell r="A19" t="str">
            <v>II</v>
          </cell>
          <cell r="B19">
            <v>2.0299999999999998</v>
          </cell>
          <cell r="C19">
            <v>2.0299999999999998</v>
          </cell>
        </row>
        <row r="20">
          <cell r="A20" t="str">
            <v>III</v>
          </cell>
          <cell r="B20">
            <v>2.0299999999999998</v>
          </cell>
          <cell r="C20">
            <v>2.0299999999999998</v>
          </cell>
        </row>
      </sheetData>
      <sheetData sheetId="1"/>
      <sheetData sheetId="2"/>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I-0"/>
      <sheetName val="PRI-1"/>
      <sheetName val="PRI-2"/>
      <sheetName val="PRI-3"/>
      <sheetName val="PRI-4"/>
      <sheetName val="SEC-1"/>
      <sheetName val="SEC-2"/>
      <sheetName val="SEC-3"/>
      <sheetName val="SEC-4"/>
      <sheetName val="SEC-5"/>
      <sheetName val="SEC-6"/>
      <sheetName val="SEC-7"/>
      <sheetName val="SEC-8"/>
      <sheetName val="SEC-9"/>
      <sheetName val="SEC-9A"/>
      <sheetName val="SEC-9B"/>
      <sheetName val="SEC-10"/>
      <sheetName val="LIST"/>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ow r="2">
          <cell r="B2" t="str">
            <v>Bid 2020 XS2234571425</v>
          </cell>
          <cell r="C2" t="str">
            <v>Offer 2020 XS2234571425</v>
          </cell>
          <cell r="D2" t="str">
            <v xml:space="preserve">Bid 2023 XS2579483822/Rule144A </v>
          </cell>
          <cell r="G2" t="str">
            <v xml:space="preserve">Offer 2023 XS2579483822/Rule144A </v>
          </cell>
          <cell r="H2" t="str">
            <v>Bid 2023 XS2579483319/Regulation S</v>
          </cell>
          <cell r="J2" t="str">
            <v>Offer 2023 XS2579483319/Regulation S</v>
          </cell>
          <cell r="L2" t="str">
            <v>Bid 2025 XS3124345631</v>
          </cell>
        </row>
        <row r="3">
          <cell r="B3">
            <v>89.08</v>
          </cell>
          <cell r="C3">
            <v>89.364000000000004</v>
          </cell>
          <cell r="D3">
            <v>107.211</v>
          </cell>
          <cell r="G3">
            <v>107.738</v>
          </cell>
          <cell r="H3">
            <v>107.194</v>
          </cell>
          <cell r="J3">
            <v>107.71299999999999</v>
          </cell>
          <cell r="L3">
            <v>98.16</v>
          </cell>
        </row>
        <row r="4">
          <cell r="B4">
            <v>89.052999999999997</v>
          </cell>
          <cell r="C4">
            <v>89.335999999999999</v>
          </cell>
          <cell r="D4">
            <v>107.236</v>
          </cell>
          <cell r="G4">
            <v>107.76300000000001</v>
          </cell>
          <cell r="H4">
            <v>107.17</v>
          </cell>
          <cell r="J4">
            <v>108.02</v>
          </cell>
          <cell r="L4">
            <v>97.98</v>
          </cell>
        </row>
        <row r="5">
          <cell r="B5">
            <v>89.069000000000003</v>
          </cell>
          <cell r="C5">
            <v>89.352000000000004</v>
          </cell>
          <cell r="D5">
            <v>107.29600000000001</v>
          </cell>
          <cell r="G5">
            <v>107.82299999999999</v>
          </cell>
          <cell r="H5">
            <v>107.33</v>
          </cell>
          <cell r="J5">
            <v>108.12</v>
          </cell>
          <cell r="L5">
            <v>98.08</v>
          </cell>
        </row>
        <row r="6">
          <cell r="B6">
            <v>89.097999999999999</v>
          </cell>
          <cell r="C6">
            <v>89.381</v>
          </cell>
          <cell r="D6">
            <v>107.559</v>
          </cell>
          <cell r="G6">
            <v>108.08799999999999</v>
          </cell>
          <cell r="H6">
            <v>107.55</v>
          </cell>
          <cell r="J6">
            <v>108.1</v>
          </cell>
          <cell r="L6">
            <v>98.31</v>
          </cell>
        </row>
        <row r="7">
          <cell r="B7">
            <v>89.156999999999996</v>
          </cell>
          <cell r="C7">
            <v>89.44</v>
          </cell>
          <cell r="D7">
            <v>107.559</v>
          </cell>
          <cell r="G7">
            <v>108.08799999999999</v>
          </cell>
          <cell r="H7">
            <v>107.34</v>
          </cell>
          <cell r="J7">
            <v>108.41</v>
          </cell>
          <cell r="L7">
            <v>98.480999999999995</v>
          </cell>
        </row>
        <row r="8">
          <cell r="B8">
            <v>89.11</v>
          </cell>
          <cell r="C8">
            <v>89.393000000000001</v>
          </cell>
          <cell r="D8">
            <v>107.479</v>
          </cell>
          <cell r="G8">
            <v>108.00700000000001</v>
          </cell>
          <cell r="H8">
            <v>107.14</v>
          </cell>
          <cell r="J8">
            <v>108.24</v>
          </cell>
          <cell r="L8">
            <v>97.89</v>
          </cell>
        </row>
        <row r="9">
          <cell r="B9">
            <v>89.067999999999998</v>
          </cell>
          <cell r="C9">
            <v>89.35</v>
          </cell>
          <cell r="D9">
            <v>107.413</v>
          </cell>
          <cell r="G9">
            <v>107.94</v>
          </cell>
          <cell r="H9">
            <v>107.08</v>
          </cell>
          <cell r="J9">
            <v>108.11</v>
          </cell>
          <cell r="L9">
            <v>98.316000000000003</v>
          </cell>
        </row>
        <row r="10">
          <cell r="B10">
            <v>89.094999999999999</v>
          </cell>
          <cell r="C10">
            <v>89.376999999999995</v>
          </cell>
          <cell r="D10">
            <v>107.399</v>
          </cell>
          <cell r="G10">
            <v>107.926</v>
          </cell>
          <cell r="H10">
            <v>107.18</v>
          </cell>
          <cell r="J10">
            <v>108.26</v>
          </cell>
          <cell r="L10">
            <v>97.9</v>
          </cell>
        </row>
        <row r="11">
          <cell r="B11">
            <v>89.147000000000006</v>
          </cell>
          <cell r="C11">
            <v>89.429000000000002</v>
          </cell>
          <cell r="D11">
            <v>107.379</v>
          </cell>
          <cell r="G11">
            <v>107.90600000000001</v>
          </cell>
          <cell r="H11">
            <v>107.16</v>
          </cell>
          <cell r="J11">
            <v>108.28</v>
          </cell>
          <cell r="L11">
            <v>97.97</v>
          </cell>
        </row>
        <row r="12">
          <cell r="B12">
            <v>89.183999999999997</v>
          </cell>
          <cell r="C12">
            <v>89.465999999999994</v>
          </cell>
          <cell r="D12">
            <v>107.694</v>
          </cell>
          <cell r="G12">
            <v>108.22199999999999</v>
          </cell>
          <cell r="H12">
            <v>107.22</v>
          </cell>
          <cell r="J12">
            <v>108.28</v>
          </cell>
          <cell r="L12">
            <v>98.471000000000004</v>
          </cell>
        </row>
        <row r="13">
          <cell r="B13">
            <v>89.192999999999998</v>
          </cell>
          <cell r="C13">
            <v>89.474999999999994</v>
          </cell>
          <cell r="D13">
            <v>107.521</v>
          </cell>
          <cell r="G13">
            <v>108.047</v>
          </cell>
          <cell r="H13">
            <v>107.31</v>
          </cell>
          <cell r="J13">
            <v>108.31</v>
          </cell>
          <cell r="L13">
            <v>98.25</v>
          </cell>
        </row>
        <row r="14">
          <cell r="B14">
            <v>89.176000000000002</v>
          </cell>
          <cell r="C14">
            <v>89.457999999999998</v>
          </cell>
          <cell r="D14">
            <v>107.51300000000001</v>
          </cell>
          <cell r="G14">
            <v>108.039</v>
          </cell>
          <cell r="H14">
            <v>107.41</v>
          </cell>
          <cell r="J14">
            <v>108.33</v>
          </cell>
          <cell r="L14">
            <v>98.23</v>
          </cell>
        </row>
        <row r="15">
          <cell r="B15">
            <v>89.180999999999997</v>
          </cell>
          <cell r="C15">
            <v>89.462000000000003</v>
          </cell>
          <cell r="D15">
            <v>107.572</v>
          </cell>
          <cell r="G15">
            <v>108.099</v>
          </cell>
          <cell r="H15">
            <v>107.42</v>
          </cell>
          <cell r="J15">
            <v>108.38</v>
          </cell>
          <cell r="L15">
            <v>98.13</v>
          </cell>
        </row>
        <row r="16">
          <cell r="B16">
            <v>89.146000000000001</v>
          </cell>
          <cell r="C16">
            <v>89.427000000000007</v>
          </cell>
          <cell r="D16">
            <v>107.426</v>
          </cell>
          <cell r="G16">
            <v>107.952</v>
          </cell>
          <cell r="H16">
            <v>107.17</v>
          </cell>
          <cell r="J16">
            <v>108.17</v>
          </cell>
          <cell r="L16">
            <v>97.93</v>
          </cell>
        </row>
        <row r="17">
          <cell r="B17">
            <v>89.14</v>
          </cell>
          <cell r="C17">
            <v>89.421000000000006</v>
          </cell>
          <cell r="D17">
            <v>107.536</v>
          </cell>
          <cell r="G17">
            <v>108.062</v>
          </cell>
          <cell r="H17">
            <v>107.29</v>
          </cell>
          <cell r="J17">
            <v>108.23</v>
          </cell>
          <cell r="L17">
            <v>98.02</v>
          </cell>
        </row>
        <row r="18">
          <cell r="B18">
            <v>89.12</v>
          </cell>
          <cell r="C18">
            <v>89.4</v>
          </cell>
          <cell r="D18">
            <v>107.637</v>
          </cell>
          <cell r="G18">
            <v>108.163</v>
          </cell>
          <cell r="H18">
            <v>107.51</v>
          </cell>
          <cell r="J18">
            <v>108.43</v>
          </cell>
          <cell r="L18">
            <v>98.611999999999995</v>
          </cell>
        </row>
        <row r="19">
          <cell r="B19">
            <v>89.200999999999993</v>
          </cell>
          <cell r="C19">
            <v>89.481999999999999</v>
          </cell>
          <cell r="D19">
            <v>107.708</v>
          </cell>
          <cell r="G19">
            <v>108.23399999999999</v>
          </cell>
          <cell r="H19">
            <v>107.721</v>
          </cell>
          <cell r="J19">
            <v>108.239</v>
          </cell>
          <cell r="L19">
            <v>98.712999999999994</v>
          </cell>
        </row>
        <row r="20">
          <cell r="B20">
            <v>89.203000000000003</v>
          </cell>
          <cell r="C20">
            <v>89.483000000000004</v>
          </cell>
          <cell r="D20">
            <v>107.655</v>
          </cell>
          <cell r="G20">
            <v>108.181</v>
          </cell>
          <cell r="H20">
            <v>107.65</v>
          </cell>
          <cell r="J20">
            <v>108.167</v>
          </cell>
          <cell r="L20">
            <v>98.700999999999993</v>
          </cell>
        </row>
        <row r="21">
          <cell r="B21">
            <v>89.256</v>
          </cell>
          <cell r="C21">
            <v>89.536000000000001</v>
          </cell>
          <cell r="D21">
            <v>107.681</v>
          </cell>
          <cell r="G21">
            <v>108.20699999999999</v>
          </cell>
          <cell r="H21">
            <v>107.714</v>
          </cell>
          <cell r="J21">
            <v>108.232</v>
          </cell>
          <cell r="L21">
            <v>98.759</v>
          </cell>
        </row>
        <row r="22">
          <cell r="B22">
            <v>89.295000000000002</v>
          </cell>
          <cell r="C22">
            <v>89.575000000000003</v>
          </cell>
          <cell r="D22">
            <v>107.779</v>
          </cell>
          <cell r="G22">
            <v>108.30500000000001</v>
          </cell>
          <cell r="H22">
            <v>107.765</v>
          </cell>
          <cell r="J22">
            <v>108.283</v>
          </cell>
          <cell r="L22">
            <v>98.733999999999995</v>
          </cell>
        </row>
        <row r="23">
          <cell r="B23">
            <v>89.400999999999996</v>
          </cell>
          <cell r="C23">
            <v>89.680999999999997</v>
          </cell>
          <cell r="D23">
            <v>107.75</v>
          </cell>
          <cell r="G23">
            <v>108.27500000000001</v>
          </cell>
          <cell r="H23">
            <v>107.804</v>
          </cell>
          <cell r="J23">
            <v>108.321</v>
          </cell>
          <cell r="L23">
            <v>98.742999999999995</v>
          </cell>
        </row>
        <row r="24">
          <cell r="B24">
            <v>89.414000000000001</v>
          </cell>
          <cell r="C24">
            <v>89.694000000000003</v>
          </cell>
          <cell r="D24">
            <v>107.80200000000001</v>
          </cell>
          <cell r="G24">
            <v>108.328</v>
          </cell>
          <cell r="H24">
            <v>107.81</v>
          </cell>
          <cell r="J24">
            <v>108.327</v>
          </cell>
          <cell r="L24">
            <v>98.701999999999998</v>
          </cell>
        </row>
        <row r="25">
          <cell r="B25">
            <v>89.367000000000004</v>
          </cell>
          <cell r="C25">
            <v>89.647000000000006</v>
          </cell>
          <cell r="D25">
            <v>107.783</v>
          </cell>
          <cell r="G25">
            <v>108.30800000000001</v>
          </cell>
          <cell r="H25">
            <v>107.739</v>
          </cell>
          <cell r="J25">
            <v>108.256</v>
          </cell>
          <cell r="L25">
            <v>98.581999999999994</v>
          </cell>
        </row>
        <row r="26">
          <cell r="B26">
            <v>89.385999999999996</v>
          </cell>
          <cell r="C26">
            <v>89.665999999999997</v>
          </cell>
          <cell r="D26">
            <v>107.56699999999999</v>
          </cell>
          <cell r="G26">
            <v>108.09099999999999</v>
          </cell>
          <cell r="H26">
            <v>107.715</v>
          </cell>
          <cell r="J26">
            <v>108.297</v>
          </cell>
          <cell r="L26">
            <v>98.486999999999995</v>
          </cell>
        </row>
        <row r="27">
          <cell r="B27">
            <v>89.379000000000005</v>
          </cell>
          <cell r="C27">
            <v>89.659000000000006</v>
          </cell>
          <cell r="D27">
            <v>107.625</v>
          </cell>
          <cell r="G27">
            <v>108.149</v>
          </cell>
          <cell r="H27">
            <v>107.739</v>
          </cell>
          <cell r="J27">
            <v>108.321</v>
          </cell>
          <cell r="L27">
            <v>98.427999999999997</v>
          </cell>
        </row>
        <row r="28">
          <cell r="B28">
            <v>89.370999999999995</v>
          </cell>
          <cell r="C28">
            <v>89.65</v>
          </cell>
          <cell r="D28">
            <v>107.501</v>
          </cell>
          <cell r="G28">
            <v>108.024</v>
          </cell>
          <cell r="H28">
            <v>107.679</v>
          </cell>
          <cell r="J28">
            <v>108.261</v>
          </cell>
          <cell r="L28">
            <v>98.343000000000004</v>
          </cell>
        </row>
        <row r="29">
          <cell r="B29">
            <v>89.396000000000001</v>
          </cell>
          <cell r="C29">
            <v>89.674999999999997</v>
          </cell>
          <cell r="D29">
            <v>107.67700000000001</v>
          </cell>
          <cell r="G29">
            <v>108.20099999999999</v>
          </cell>
          <cell r="H29">
            <v>107.622</v>
          </cell>
          <cell r="J29">
            <v>108.20399999999999</v>
          </cell>
          <cell r="L29">
            <v>98.224000000000004</v>
          </cell>
        </row>
        <row r="30">
          <cell r="B30">
            <v>89.466999999999999</v>
          </cell>
          <cell r="C30">
            <v>89.745999999999995</v>
          </cell>
          <cell r="D30">
            <v>107.71</v>
          </cell>
          <cell r="G30">
            <v>108.23399999999999</v>
          </cell>
          <cell r="H30">
            <v>107.69499999999999</v>
          </cell>
          <cell r="J30">
            <v>108.277</v>
          </cell>
          <cell r="L30">
            <v>98.350999999999999</v>
          </cell>
        </row>
        <row r="31">
          <cell r="B31">
            <v>89.521000000000001</v>
          </cell>
          <cell r="C31">
            <v>89.8</v>
          </cell>
          <cell r="D31">
            <v>107.84</v>
          </cell>
          <cell r="G31">
            <v>108.364</v>
          </cell>
          <cell r="H31">
            <v>107.82599999999999</v>
          </cell>
          <cell r="J31">
            <v>108.407</v>
          </cell>
          <cell r="L31">
            <v>98.575999999999993</v>
          </cell>
        </row>
        <row r="32">
          <cell r="B32">
            <v>89.539000000000001</v>
          </cell>
          <cell r="C32">
            <v>89.817999999999998</v>
          </cell>
          <cell r="D32">
            <v>107.721</v>
          </cell>
          <cell r="G32">
            <v>108.245</v>
          </cell>
          <cell r="H32">
            <v>107.81100000000001</v>
          </cell>
          <cell r="J32">
            <v>108.393</v>
          </cell>
          <cell r="L32">
            <v>98.549000000000007</v>
          </cell>
        </row>
        <row r="33">
          <cell r="B33">
            <v>89.543000000000006</v>
          </cell>
          <cell r="C33">
            <v>89.820999999999998</v>
          </cell>
          <cell r="D33">
            <v>107.792</v>
          </cell>
          <cell r="G33">
            <v>108.316</v>
          </cell>
          <cell r="H33">
            <v>107.861</v>
          </cell>
          <cell r="J33">
            <v>108.443</v>
          </cell>
          <cell r="L33">
            <v>98.65</v>
          </cell>
        </row>
        <row r="34">
          <cell r="B34">
            <v>89.613</v>
          </cell>
          <cell r="C34">
            <v>89.891999999999996</v>
          </cell>
          <cell r="D34">
            <v>108.014</v>
          </cell>
          <cell r="G34">
            <v>108.538</v>
          </cell>
          <cell r="H34">
            <v>107.967</v>
          </cell>
          <cell r="J34">
            <v>108.54900000000001</v>
          </cell>
          <cell r="L34">
            <v>98.774000000000001</v>
          </cell>
        </row>
        <row r="35">
          <cell r="B35">
            <v>89.61</v>
          </cell>
          <cell r="C35">
            <v>89.888000000000005</v>
          </cell>
          <cell r="D35">
            <v>107.91500000000001</v>
          </cell>
          <cell r="G35">
            <v>108.43899999999999</v>
          </cell>
          <cell r="H35">
            <v>107.916</v>
          </cell>
          <cell r="J35">
            <v>108.498</v>
          </cell>
          <cell r="L35">
            <v>98.763000000000005</v>
          </cell>
        </row>
        <row r="36">
          <cell r="B36">
            <v>89.667000000000002</v>
          </cell>
          <cell r="C36">
            <v>89.944999999999993</v>
          </cell>
          <cell r="D36">
            <v>107.908</v>
          </cell>
          <cell r="G36">
            <v>108.432</v>
          </cell>
          <cell r="H36">
            <v>107.91200000000001</v>
          </cell>
          <cell r="J36">
            <v>108.49299999999999</v>
          </cell>
          <cell r="L36">
            <v>98.799000000000007</v>
          </cell>
        </row>
        <row r="37">
          <cell r="B37">
            <v>89.652000000000001</v>
          </cell>
          <cell r="C37">
            <v>89.93</v>
          </cell>
          <cell r="D37">
            <v>107.86799999999999</v>
          </cell>
          <cell r="G37">
            <v>108.39100000000001</v>
          </cell>
          <cell r="H37">
            <v>107.88</v>
          </cell>
          <cell r="J37">
            <v>108.461</v>
          </cell>
          <cell r="L37">
            <v>98.790999999999997</v>
          </cell>
        </row>
        <row r="38">
          <cell r="B38">
            <v>89.668999999999997</v>
          </cell>
          <cell r="C38">
            <v>89.947000000000003</v>
          </cell>
          <cell r="D38">
            <v>107.854</v>
          </cell>
          <cell r="G38">
            <v>108.377</v>
          </cell>
          <cell r="H38">
            <v>107.881</v>
          </cell>
          <cell r="J38">
            <v>108.46299999999999</v>
          </cell>
          <cell r="L38">
            <v>98.777000000000001</v>
          </cell>
        </row>
        <row r="39">
          <cell r="B39">
            <v>89.715999999999994</v>
          </cell>
          <cell r="C39">
            <v>89.994</v>
          </cell>
          <cell r="D39">
            <v>107.96299999999999</v>
          </cell>
          <cell r="G39">
            <v>108.486</v>
          </cell>
          <cell r="H39">
            <v>108.006</v>
          </cell>
          <cell r="J39">
            <v>108.514</v>
          </cell>
          <cell r="L39">
            <v>98.908000000000001</v>
          </cell>
        </row>
        <row r="40">
          <cell r="B40">
            <v>89.795000000000002</v>
          </cell>
          <cell r="C40">
            <v>90.072999999999993</v>
          </cell>
          <cell r="D40">
            <v>107.85299999999999</v>
          </cell>
          <cell r="G40">
            <v>108.375</v>
          </cell>
          <cell r="H40">
            <v>108.063</v>
          </cell>
          <cell r="J40">
            <v>108.64400000000001</v>
          </cell>
          <cell r="L40">
            <v>99.155000000000001</v>
          </cell>
        </row>
        <row r="41">
          <cell r="B41">
            <v>89.831999999999994</v>
          </cell>
          <cell r="C41">
            <v>90.11</v>
          </cell>
          <cell r="D41">
            <v>108.172</v>
          </cell>
          <cell r="G41">
            <v>108.696</v>
          </cell>
          <cell r="H41">
            <v>108.22199999999999</v>
          </cell>
          <cell r="J41">
            <v>108.73099999999999</v>
          </cell>
          <cell r="L41">
            <v>99.269000000000005</v>
          </cell>
        </row>
        <row r="42">
          <cell r="B42">
            <v>89.866</v>
          </cell>
          <cell r="C42">
            <v>90.144000000000005</v>
          </cell>
          <cell r="D42">
            <v>108.20399999999999</v>
          </cell>
          <cell r="G42">
            <v>108.72799999999999</v>
          </cell>
          <cell r="H42">
            <v>108.261</v>
          </cell>
          <cell r="J42">
            <v>108.843</v>
          </cell>
          <cell r="L42">
            <v>99.486999999999995</v>
          </cell>
        </row>
        <row r="43">
          <cell r="B43">
            <v>89.896000000000001</v>
          </cell>
          <cell r="C43">
            <v>90.173000000000002</v>
          </cell>
          <cell r="D43">
            <v>108.242</v>
          </cell>
          <cell r="G43">
            <v>108.76600000000001</v>
          </cell>
          <cell r="H43">
            <v>108.28</v>
          </cell>
          <cell r="J43">
            <v>108.86199999999999</v>
          </cell>
          <cell r="L43">
            <v>99.596999999999994</v>
          </cell>
        </row>
        <row r="44">
          <cell r="B44">
            <v>89.998000000000005</v>
          </cell>
          <cell r="C44">
            <v>90.275999999999996</v>
          </cell>
          <cell r="D44">
            <v>108.11</v>
          </cell>
          <cell r="G44">
            <v>108.633</v>
          </cell>
          <cell r="H44">
            <v>108.357</v>
          </cell>
          <cell r="J44">
            <v>108.93899999999999</v>
          </cell>
          <cell r="L44">
            <v>99.691999999999993</v>
          </cell>
        </row>
        <row r="45">
          <cell r="B45">
            <v>89.813000000000002</v>
          </cell>
          <cell r="C45">
            <v>90.09</v>
          </cell>
          <cell r="D45">
            <v>108.205</v>
          </cell>
          <cell r="G45">
            <v>108.72799999999999</v>
          </cell>
          <cell r="H45">
            <v>108.03</v>
          </cell>
          <cell r="J45">
            <v>108.611</v>
          </cell>
          <cell r="L45">
            <v>99.313999999999993</v>
          </cell>
        </row>
        <row r="46">
          <cell r="B46">
            <v>89.414000000000001</v>
          </cell>
          <cell r="C46">
            <v>89.688999999999993</v>
          </cell>
          <cell r="D46">
            <v>107.142</v>
          </cell>
          <cell r="G46">
            <v>107.65900000000001</v>
          </cell>
          <cell r="H46">
            <v>107.358</v>
          </cell>
          <cell r="J46">
            <v>107.938</v>
          </cell>
          <cell r="L46">
            <v>98.528000000000006</v>
          </cell>
        </row>
        <row r="47">
          <cell r="B47">
            <v>89.513999999999996</v>
          </cell>
          <cell r="C47">
            <v>89.789000000000001</v>
          </cell>
          <cell r="D47">
            <v>107.384</v>
          </cell>
          <cell r="G47">
            <v>107.902</v>
          </cell>
          <cell r="H47">
            <v>107.467</v>
          </cell>
          <cell r="J47">
            <v>108.047</v>
          </cell>
          <cell r="L47">
            <v>98.697999999999993</v>
          </cell>
        </row>
        <row r="48">
          <cell r="B48">
            <v>89.391999999999996</v>
          </cell>
          <cell r="C48">
            <v>89.665999999999997</v>
          </cell>
          <cell r="D48">
            <v>107.41800000000001</v>
          </cell>
          <cell r="G48">
            <v>107.93600000000001</v>
          </cell>
          <cell r="H48">
            <v>107.331</v>
          </cell>
          <cell r="J48">
            <v>107.837</v>
          </cell>
          <cell r="L48">
            <v>98.438000000000002</v>
          </cell>
        </row>
        <row r="49">
          <cell r="B49">
            <v>88.953000000000003</v>
          </cell>
          <cell r="C49">
            <v>89.225999999999999</v>
          </cell>
          <cell r="D49">
            <v>106.742</v>
          </cell>
          <cell r="G49">
            <v>107.256</v>
          </cell>
          <cell r="H49">
            <v>106.815</v>
          </cell>
          <cell r="J49">
            <v>107.32</v>
          </cell>
          <cell r="L49">
            <v>97.856999999999999</v>
          </cell>
        </row>
        <row r="50">
          <cell r="B50">
            <v>88.887</v>
          </cell>
          <cell r="C50">
            <v>89.159000000000006</v>
          </cell>
          <cell r="D50">
            <v>106.264</v>
          </cell>
          <cell r="G50">
            <v>106.77500000000001</v>
          </cell>
          <cell r="H50">
            <v>106.319</v>
          </cell>
          <cell r="J50">
            <v>106.922</v>
          </cell>
          <cell r="L50">
            <v>97.396000000000001</v>
          </cell>
        </row>
        <row r="51">
          <cell r="B51">
            <v>89.111000000000004</v>
          </cell>
          <cell r="C51">
            <v>89.384</v>
          </cell>
          <cell r="D51">
            <v>106.77200000000001</v>
          </cell>
          <cell r="G51">
            <v>107.286</v>
          </cell>
          <cell r="H51">
            <v>106.785</v>
          </cell>
          <cell r="J51">
            <v>107.364</v>
          </cell>
          <cell r="L51">
            <v>97.793999999999997</v>
          </cell>
        </row>
        <row r="52">
          <cell r="B52">
            <v>88.822000000000003</v>
          </cell>
          <cell r="C52">
            <v>89.093999999999994</v>
          </cell>
          <cell r="D52">
            <v>106.468</v>
          </cell>
          <cell r="G52">
            <v>106.98</v>
          </cell>
          <cell r="H52">
            <v>106.37</v>
          </cell>
          <cell r="J52">
            <v>106.94799999999999</v>
          </cell>
          <cell r="L52">
            <v>97.268000000000001</v>
          </cell>
        </row>
        <row r="53">
          <cell r="B53">
            <v>88.76</v>
          </cell>
          <cell r="C53">
            <v>89.031000000000006</v>
          </cell>
          <cell r="D53">
            <v>106.232</v>
          </cell>
          <cell r="G53">
            <v>106.742</v>
          </cell>
          <cell r="H53">
            <v>106.157</v>
          </cell>
          <cell r="J53">
            <v>106.735</v>
          </cell>
          <cell r="L53">
            <v>97.07</v>
          </cell>
        </row>
        <row r="54">
          <cell r="B54">
            <v>88.653999999999996</v>
          </cell>
          <cell r="C54">
            <v>88.924000000000007</v>
          </cell>
          <cell r="D54">
            <v>106.27200000000001</v>
          </cell>
          <cell r="G54">
            <v>106.782</v>
          </cell>
          <cell r="H54">
            <v>105.93899999999999</v>
          </cell>
          <cell r="J54">
            <v>106.51600000000001</v>
          </cell>
          <cell r="L54">
            <v>96.82</v>
          </cell>
        </row>
        <row r="55">
          <cell r="B55">
            <v>88.707999999999998</v>
          </cell>
          <cell r="C55">
            <v>88.977999999999994</v>
          </cell>
          <cell r="D55">
            <v>106.011</v>
          </cell>
          <cell r="G55">
            <v>106.51900000000001</v>
          </cell>
          <cell r="H55">
            <v>105.93300000000001</v>
          </cell>
          <cell r="J55">
            <v>106.51</v>
          </cell>
          <cell r="L55">
            <v>96.805999999999997</v>
          </cell>
        </row>
        <row r="56">
          <cell r="B56">
            <v>88.781000000000006</v>
          </cell>
          <cell r="C56">
            <v>89.051000000000002</v>
          </cell>
          <cell r="D56">
            <v>106.21299999999999</v>
          </cell>
          <cell r="G56">
            <v>106.72199999999999</v>
          </cell>
          <cell r="H56">
            <v>106.105</v>
          </cell>
          <cell r="J56">
            <v>106.68300000000001</v>
          </cell>
          <cell r="L56">
            <v>97.007000000000005</v>
          </cell>
        </row>
        <row r="57">
          <cell r="B57">
            <v>88.602000000000004</v>
          </cell>
          <cell r="C57">
            <v>88.872</v>
          </cell>
          <cell r="D57">
            <v>106.038</v>
          </cell>
          <cell r="G57">
            <v>106.54600000000001</v>
          </cell>
          <cell r="H57">
            <v>105.949</v>
          </cell>
          <cell r="J57">
            <v>106.526</v>
          </cell>
          <cell r="L57">
            <v>96.903000000000006</v>
          </cell>
        </row>
        <row r="58">
          <cell r="B58">
            <v>88.459000000000003</v>
          </cell>
          <cell r="C58">
            <v>88.727000000000004</v>
          </cell>
          <cell r="D58">
            <v>105.825</v>
          </cell>
          <cell r="G58">
            <v>106.33199999999999</v>
          </cell>
          <cell r="H58">
            <v>105.605</v>
          </cell>
          <cell r="J58">
            <v>106.182</v>
          </cell>
          <cell r="L58">
            <v>96.54</v>
          </cell>
        </row>
        <row r="59">
          <cell r="B59">
            <v>87.956999999999994</v>
          </cell>
          <cell r="C59">
            <v>88.222999999999999</v>
          </cell>
          <cell r="D59">
            <v>105.264</v>
          </cell>
          <cell r="G59">
            <v>105.767</v>
          </cell>
          <cell r="H59">
            <v>105.01</v>
          </cell>
          <cell r="J59">
            <v>105.61499999999999</v>
          </cell>
          <cell r="L59">
            <v>95.661000000000001</v>
          </cell>
        </row>
        <row r="60">
          <cell r="B60">
            <v>88.113</v>
          </cell>
          <cell r="C60">
            <v>88.38</v>
          </cell>
          <cell r="D60">
            <v>105.27</v>
          </cell>
          <cell r="G60">
            <v>105.773</v>
          </cell>
          <cell r="H60">
            <v>105.119</v>
          </cell>
          <cell r="J60">
            <v>105.709</v>
          </cell>
          <cell r="L60">
            <v>95.677999999999997</v>
          </cell>
        </row>
        <row r="61">
          <cell r="B61">
            <v>88.195999999999998</v>
          </cell>
          <cell r="C61">
            <v>88.462999999999994</v>
          </cell>
          <cell r="D61">
            <v>105.203</v>
          </cell>
          <cell r="G61">
            <v>105.705</v>
          </cell>
          <cell r="H61">
            <v>105.004</v>
          </cell>
          <cell r="J61">
            <v>105.58</v>
          </cell>
          <cell r="L61">
            <v>95.563999999999993</v>
          </cell>
        </row>
        <row r="62">
          <cell r="B62">
            <v>88.216999999999999</v>
          </cell>
          <cell r="C62">
            <v>88.483999999999995</v>
          </cell>
          <cell r="D62">
            <v>105.54300000000001</v>
          </cell>
          <cell r="G62">
            <v>106.047</v>
          </cell>
          <cell r="H62">
            <v>105.33799999999999</v>
          </cell>
          <cell r="J62">
            <v>105.914</v>
          </cell>
          <cell r="L62">
            <v>96.064999999999998</v>
          </cell>
        </row>
        <row r="63">
          <cell r="B63">
            <v>87.885999999999996</v>
          </cell>
          <cell r="C63">
            <v>88.150999999999996</v>
          </cell>
          <cell r="D63">
            <v>105.343</v>
          </cell>
          <cell r="G63">
            <v>105.846</v>
          </cell>
          <cell r="H63">
            <v>104.931</v>
          </cell>
          <cell r="J63">
            <v>105.506</v>
          </cell>
          <cell r="L63">
            <v>95.548000000000002</v>
          </cell>
        </row>
        <row r="64">
          <cell r="B64">
            <v>87.605000000000004</v>
          </cell>
          <cell r="C64">
            <v>87.869</v>
          </cell>
          <cell r="D64">
            <v>104.64400000000001</v>
          </cell>
          <cell r="G64">
            <v>105.143</v>
          </cell>
          <cell r="H64">
            <v>104.65300000000001</v>
          </cell>
          <cell r="J64">
            <v>105.22799999999999</v>
          </cell>
          <cell r="L64">
            <v>95.191999999999993</v>
          </cell>
        </row>
        <row r="65">
          <cell r="B65">
            <v>87.728999999999999</v>
          </cell>
          <cell r="C65">
            <v>87.992999999999995</v>
          </cell>
          <cell r="D65">
            <v>104.68300000000001</v>
          </cell>
          <cell r="G65">
            <v>105.182</v>
          </cell>
          <cell r="H65">
            <v>104.724</v>
          </cell>
          <cell r="J65">
            <v>105.29900000000001</v>
          </cell>
          <cell r="L65">
            <v>95.361999999999995</v>
          </cell>
        </row>
        <row r="66">
          <cell r="B66">
            <v>87.700999999999993</v>
          </cell>
          <cell r="C66">
            <v>87.965000000000003</v>
          </cell>
          <cell r="D66">
            <v>104.619</v>
          </cell>
          <cell r="G66">
            <v>105.117</v>
          </cell>
          <cell r="H66">
            <v>104.852</v>
          </cell>
          <cell r="J66">
            <v>105.42700000000001</v>
          </cell>
          <cell r="L66">
            <v>95.456999999999994</v>
          </cell>
        </row>
        <row r="100">
          <cell r="B100" t="str">
            <v>Bid 2015 XS1208856341</v>
          </cell>
          <cell r="C100" t="str">
            <v>Offer 2015 XS1208856341</v>
          </cell>
          <cell r="D100" t="str">
            <v>Bid 2024 XS2890435600</v>
          </cell>
          <cell r="G100" t="str">
            <v>Offer 2024 XS2890435600</v>
          </cell>
          <cell r="H100" t="str">
            <v>Bid 2025 XS3124393367</v>
          </cell>
          <cell r="J100" t="str">
            <v>Offer 2025 XS3124393367</v>
          </cell>
        </row>
        <row r="101">
          <cell r="A101">
            <v>46023</v>
          </cell>
          <cell r="B101">
            <v>96.591999999999999</v>
          </cell>
          <cell r="C101">
            <v>96.894999999999996</v>
          </cell>
          <cell r="D101">
            <v>98.885000000000005</v>
          </cell>
          <cell r="G101">
            <v>99.513999999999996</v>
          </cell>
          <cell r="H101">
            <v>95.790999999999997</v>
          </cell>
          <cell r="J101">
            <v>96.418999999999997</v>
          </cell>
        </row>
        <row r="102">
          <cell r="A102">
            <v>46024</v>
          </cell>
          <cell r="B102">
            <v>96.543999999999997</v>
          </cell>
          <cell r="C102">
            <v>96.846999999999994</v>
          </cell>
          <cell r="D102">
            <v>98.86</v>
          </cell>
          <cell r="G102">
            <v>100.22</v>
          </cell>
          <cell r="H102">
            <v>95.67</v>
          </cell>
          <cell r="J102">
            <v>97.12</v>
          </cell>
        </row>
        <row r="103">
          <cell r="A103">
            <v>46027</v>
          </cell>
          <cell r="B103">
            <v>96.753</v>
          </cell>
          <cell r="C103">
            <v>97.057000000000002</v>
          </cell>
          <cell r="D103">
            <v>99.14</v>
          </cell>
          <cell r="G103">
            <v>100.41</v>
          </cell>
          <cell r="H103">
            <v>96.12</v>
          </cell>
          <cell r="J103">
            <v>97.51</v>
          </cell>
        </row>
        <row r="104">
          <cell r="A104">
            <v>46028</v>
          </cell>
          <cell r="B104">
            <v>96.876999999999995</v>
          </cell>
          <cell r="C104">
            <v>97.180999999999997</v>
          </cell>
          <cell r="D104">
            <v>99.41</v>
          </cell>
          <cell r="G104">
            <v>100.38</v>
          </cell>
          <cell r="H104">
            <v>96.44</v>
          </cell>
          <cell r="J104">
            <v>97.55</v>
          </cell>
        </row>
        <row r="105">
          <cell r="A105">
            <v>46029</v>
          </cell>
          <cell r="B105">
            <v>96.867000000000004</v>
          </cell>
          <cell r="C105">
            <v>97.171000000000006</v>
          </cell>
          <cell r="D105">
            <v>99.634</v>
          </cell>
          <cell r="G105">
            <v>100.26900000000001</v>
          </cell>
          <cell r="H105">
            <v>96.662000000000006</v>
          </cell>
          <cell r="J105">
            <v>97.296999999999997</v>
          </cell>
        </row>
        <row r="106">
          <cell r="A106">
            <v>46030</v>
          </cell>
          <cell r="B106">
            <v>96.811999999999998</v>
          </cell>
          <cell r="C106">
            <v>97.116</v>
          </cell>
          <cell r="D106">
            <v>99.15</v>
          </cell>
          <cell r="G106">
            <v>100.55</v>
          </cell>
          <cell r="H106">
            <v>96.626999999999995</v>
          </cell>
          <cell r="J106">
            <v>97.262</v>
          </cell>
        </row>
        <row r="107">
          <cell r="A107">
            <v>46031</v>
          </cell>
          <cell r="B107">
            <v>96.713999999999999</v>
          </cell>
          <cell r="C107">
            <v>97.016999999999996</v>
          </cell>
          <cell r="D107">
            <v>98.93</v>
          </cell>
          <cell r="G107">
            <v>100.33</v>
          </cell>
          <cell r="H107">
            <v>96.388000000000005</v>
          </cell>
          <cell r="J107">
            <v>97.021000000000001</v>
          </cell>
        </row>
        <row r="108">
          <cell r="A108">
            <v>46034</v>
          </cell>
          <cell r="B108">
            <v>96.706999999999994</v>
          </cell>
          <cell r="C108">
            <v>97.01</v>
          </cell>
          <cell r="D108">
            <v>98.9</v>
          </cell>
          <cell r="G108">
            <v>100.31</v>
          </cell>
          <cell r="H108">
            <v>96.242999999999995</v>
          </cell>
          <cell r="J108">
            <v>96.873999999999995</v>
          </cell>
        </row>
        <row r="109">
          <cell r="A109">
            <v>46035</v>
          </cell>
          <cell r="B109">
            <v>96.652000000000001</v>
          </cell>
          <cell r="C109">
            <v>96.954999999999998</v>
          </cell>
          <cell r="D109">
            <v>98.84</v>
          </cell>
          <cell r="G109">
            <v>100.22</v>
          </cell>
          <cell r="H109">
            <v>96.197999999999993</v>
          </cell>
          <cell r="J109">
            <v>96.828999999999994</v>
          </cell>
        </row>
        <row r="110">
          <cell r="A110">
            <v>46036</v>
          </cell>
          <cell r="B110">
            <v>96.683999999999997</v>
          </cell>
          <cell r="C110">
            <v>96.986999999999995</v>
          </cell>
          <cell r="D110">
            <v>98.95</v>
          </cell>
          <cell r="G110">
            <v>100.41</v>
          </cell>
          <cell r="H110">
            <v>96.311000000000007</v>
          </cell>
          <cell r="J110">
            <v>96.942999999999998</v>
          </cell>
        </row>
        <row r="111">
          <cell r="A111">
            <v>46037</v>
          </cell>
          <cell r="B111">
            <v>96.778999999999996</v>
          </cell>
          <cell r="C111">
            <v>97.081999999999994</v>
          </cell>
          <cell r="D111">
            <v>99.11</v>
          </cell>
          <cell r="G111">
            <v>100.51</v>
          </cell>
          <cell r="H111">
            <v>96.403999999999996</v>
          </cell>
          <cell r="J111">
            <v>97.037000000000006</v>
          </cell>
        </row>
        <row r="112">
          <cell r="A112">
            <v>46038</v>
          </cell>
          <cell r="B112">
            <v>96.747</v>
          </cell>
          <cell r="C112">
            <v>97.05</v>
          </cell>
          <cell r="D112">
            <v>99.18</v>
          </cell>
          <cell r="G112">
            <v>100.47</v>
          </cell>
          <cell r="H112">
            <v>96.18</v>
          </cell>
          <cell r="J112">
            <v>97.67</v>
          </cell>
        </row>
        <row r="113">
          <cell r="A113">
            <v>46041</v>
          </cell>
          <cell r="B113">
            <v>96.793000000000006</v>
          </cell>
          <cell r="C113">
            <v>97.096000000000004</v>
          </cell>
          <cell r="D113">
            <v>99.12</v>
          </cell>
          <cell r="G113">
            <v>100.41</v>
          </cell>
          <cell r="H113">
            <v>96.356999999999999</v>
          </cell>
          <cell r="J113">
            <v>96.989000000000004</v>
          </cell>
        </row>
        <row r="114">
          <cell r="A114">
            <v>46042</v>
          </cell>
          <cell r="B114">
            <v>96.671000000000006</v>
          </cell>
          <cell r="C114">
            <v>96.972999999999999</v>
          </cell>
          <cell r="D114">
            <v>98.71</v>
          </cell>
          <cell r="G114">
            <v>99.98</v>
          </cell>
          <cell r="H114">
            <v>95.965000000000003</v>
          </cell>
          <cell r="J114">
            <v>96.593999999999994</v>
          </cell>
        </row>
        <row r="115">
          <cell r="A115">
            <v>46043</v>
          </cell>
          <cell r="B115">
            <v>96.733999999999995</v>
          </cell>
          <cell r="C115">
            <v>97.037000000000006</v>
          </cell>
          <cell r="D115">
            <v>98.72</v>
          </cell>
          <cell r="G115">
            <v>100.14</v>
          </cell>
          <cell r="H115">
            <v>96.025999999999996</v>
          </cell>
          <cell r="J115">
            <v>96.655000000000001</v>
          </cell>
        </row>
        <row r="116">
          <cell r="A116">
            <v>46044</v>
          </cell>
          <cell r="B116">
            <v>96.912999999999997</v>
          </cell>
          <cell r="C116">
            <v>97.215999999999994</v>
          </cell>
          <cell r="D116">
            <v>99.41</v>
          </cell>
          <cell r="G116">
            <v>100.042</v>
          </cell>
          <cell r="H116">
            <v>96.466999999999999</v>
          </cell>
          <cell r="J116">
            <v>97.1</v>
          </cell>
        </row>
        <row r="117">
          <cell r="A117">
            <v>46045</v>
          </cell>
          <cell r="B117">
            <v>97.016000000000005</v>
          </cell>
          <cell r="C117">
            <v>97.319000000000003</v>
          </cell>
          <cell r="D117">
            <v>99.483000000000004</v>
          </cell>
          <cell r="G117">
            <v>100.11499999999999</v>
          </cell>
          <cell r="H117">
            <v>96.706000000000003</v>
          </cell>
          <cell r="J117">
            <v>97.340999999999994</v>
          </cell>
        </row>
        <row r="118">
          <cell r="A118">
            <v>46048</v>
          </cell>
          <cell r="B118">
            <v>97.006</v>
          </cell>
          <cell r="C118">
            <v>97.308999999999997</v>
          </cell>
          <cell r="D118">
            <v>99.716999999999999</v>
          </cell>
          <cell r="G118">
            <v>100.351</v>
          </cell>
          <cell r="H118">
            <v>96.793000000000006</v>
          </cell>
          <cell r="J118">
            <v>97.427999999999997</v>
          </cell>
        </row>
        <row r="119">
          <cell r="A119">
            <v>46049</v>
          </cell>
          <cell r="B119">
            <v>97.099000000000004</v>
          </cell>
          <cell r="C119">
            <v>97.402000000000001</v>
          </cell>
          <cell r="D119">
            <v>99.554000000000002</v>
          </cell>
          <cell r="G119">
            <v>100.187</v>
          </cell>
          <cell r="H119">
            <v>96.831000000000003</v>
          </cell>
          <cell r="J119">
            <v>97.466999999999999</v>
          </cell>
        </row>
        <row r="120">
          <cell r="A120">
            <v>46050</v>
          </cell>
          <cell r="B120">
            <v>97.134</v>
          </cell>
          <cell r="C120">
            <v>97.438000000000002</v>
          </cell>
          <cell r="D120">
            <v>99.706000000000003</v>
          </cell>
          <cell r="G120">
            <v>100.34</v>
          </cell>
          <cell r="H120">
            <v>96.881</v>
          </cell>
          <cell r="J120">
            <v>97.516999999999996</v>
          </cell>
        </row>
        <row r="121">
          <cell r="A121">
            <v>46051</v>
          </cell>
          <cell r="B121">
            <v>97.052000000000007</v>
          </cell>
          <cell r="C121">
            <v>97.355000000000004</v>
          </cell>
          <cell r="D121">
            <v>99.59</v>
          </cell>
          <cell r="G121">
            <v>100.223</v>
          </cell>
          <cell r="H121">
            <v>96.876000000000005</v>
          </cell>
          <cell r="J121">
            <v>97.512</v>
          </cell>
        </row>
        <row r="122">
          <cell r="A122">
            <v>46052</v>
          </cell>
          <cell r="B122">
            <v>97.05</v>
          </cell>
          <cell r="C122">
            <v>97.352999999999994</v>
          </cell>
          <cell r="D122">
            <v>99.584000000000003</v>
          </cell>
          <cell r="G122">
            <v>100.217</v>
          </cell>
          <cell r="H122">
            <v>96.731999999999999</v>
          </cell>
          <cell r="J122">
            <v>97.367000000000004</v>
          </cell>
        </row>
        <row r="123">
          <cell r="A123">
            <v>46055</v>
          </cell>
          <cell r="B123">
            <v>96.962000000000003</v>
          </cell>
          <cell r="C123">
            <v>97.263999999999996</v>
          </cell>
          <cell r="D123">
            <v>99.444000000000003</v>
          </cell>
          <cell r="G123">
            <v>100.07599999999999</v>
          </cell>
          <cell r="H123">
            <v>96.600999999999999</v>
          </cell>
          <cell r="J123">
            <v>97.233999999999995</v>
          </cell>
        </row>
        <row r="124">
          <cell r="A124">
            <v>46056</v>
          </cell>
          <cell r="B124">
            <v>97.048000000000002</v>
          </cell>
          <cell r="C124">
            <v>97.350999999999999</v>
          </cell>
          <cell r="D124">
            <v>99.224000000000004</v>
          </cell>
          <cell r="G124">
            <v>100.244</v>
          </cell>
          <cell r="H124">
            <v>96.355000000000004</v>
          </cell>
          <cell r="J124">
            <v>97.233000000000004</v>
          </cell>
        </row>
        <row r="125">
          <cell r="A125">
            <v>46057</v>
          </cell>
          <cell r="B125">
            <v>96.899000000000001</v>
          </cell>
          <cell r="C125">
            <v>97.200999999999993</v>
          </cell>
          <cell r="D125">
            <v>99.114999999999995</v>
          </cell>
          <cell r="G125">
            <v>100.01900000000001</v>
          </cell>
          <cell r="H125">
            <v>96.259</v>
          </cell>
          <cell r="J125">
            <v>97.135999999999996</v>
          </cell>
        </row>
        <row r="126">
          <cell r="A126">
            <v>46058</v>
          </cell>
          <cell r="B126">
            <v>96.834000000000003</v>
          </cell>
          <cell r="C126">
            <v>97.135999999999996</v>
          </cell>
          <cell r="D126">
            <v>99.209000000000003</v>
          </cell>
          <cell r="G126">
            <v>100.205</v>
          </cell>
          <cell r="H126">
            <v>96.162999999999997</v>
          </cell>
          <cell r="J126">
            <v>97.039000000000001</v>
          </cell>
        </row>
        <row r="127">
          <cell r="A127">
            <v>46059</v>
          </cell>
          <cell r="B127">
            <v>96.85</v>
          </cell>
          <cell r="C127">
            <v>97.152000000000001</v>
          </cell>
          <cell r="D127">
            <v>99.040999999999997</v>
          </cell>
          <cell r="G127">
            <v>99.984999999999999</v>
          </cell>
          <cell r="H127">
            <v>96.025999999999996</v>
          </cell>
          <cell r="J127">
            <v>96.903000000000006</v>
          </cell>
        </row>
        <row r="128">
          <cell r="A128">
            <v>46062</v>
          </cell>
          <cell r="B128">
            <v>96.965999999999994</v>
          </cell>
          <cell r="C128">
            <v>97.268000000000001</v>
          </cell>
          <cell r="D128">
            <v>99.293000000000006</v>
          </cell>
          <cell r="G128">
            <v>100.292</v>
          </cell>
          <cell r="H128">
            <v>96.334999999999994</v>
          </cell>
          <cell r="J128">
            <v>97.334999999999994</v>
          </cell>
        </row>
        <row r="129">
          <cell r="A129">
            <v>46063</v>
          </cell>
          <cell r="B129">
            <v>97.188999999999993</v>
          </cell>
          <cell r="C129">
            <v>97.492000000000004</v>
          </cell>
          <cell r="D129">
            <v>99.864000000000004</v>
          </cell>
          <cell r="G129">
            <v>100.71</v>
          </cell>
          <cell r="H129">
            <v>96.938000000000002</v>
          </cell>
          <cell r="J129">
            <v>97.772000000000006</v>
          </cell>
        </row>
        <row r="130">
          <cell r="A130">
            <v>46064</v>
          </cell>
          <cell r="B130">
            <v>97.155000000000001</v>
          </cell>
          <cell r="C130">
            <v>97.456999999999994</v>
          </cell>
          <cell r="D130">
            <v>99.775000000000006</v>
          </cell>
          <cell r="G130">
            <v>100.729</v>
          </cell>
          <cell r="H130">
            <v>96.917000000000002</v>
          </cell>
          <cell r="J130">
            <v>97.796000000000006</v>
          </cell>
        </row>
        <row r="131">
          <cell r="A131">
            <v>46065</v>
          </cell>
          <cell r="B131">
            <v>97.284999999999997</v>
          </cell>
          <cell r="C131">
            <v>97.587999999999994</v>
          </cell>
          <cell r="D131">
            <v>100.024</v>
          </cell>
          <cell r="G131">
            <v>101.029</v>
          </cell>
          <cell r="H131">
            <v>97.149000000000001</v>
          </cell>
          <cell r="J131">
            <v>98.028999999999996</v>
          </cell>
        </row>
        <row r="132">
          <cell r="A132">
            <v>46066</v>
          </cell>
          <cell r="B132">
            <v>97.228999999999999</v>
          </cell>
          <cell r="C132">
            <v>97.531000000000006</v>
          </cell>
          <cell r="D132">
            <v>99.879000000000005</v>
          </cell>
          <cell r="G132">
            <v>100.773</v>
          </cell>
          <cell r="H132">
            <v>97.35</v>
          </cell>
          <cell r="J132">
            <v>98.228999999999999</v>
          </cell>
        </row>
        <row r="133">
          <cell r="A133">
            <v>46069</v>
          </cell>
          <cell r="B133">
            <v>97.233000000000004</v>
          </cell>
          <cell r="C133">
            <v>97.534999999999997</v>
          </cell>
          <cell r="D133">
            <v>99.861000000000004</v>
          </cell>
          <cell r="G133">
            <v>100.893</v>
          </cell>
          <cell r="H133">
            <v>97.38</v>
          </cell>
          <cell r="J133">
            <v>98.26</v>
          </cell>
        </row>
        <row r="134">
          <cell r="A134">
            <v>46070</v>
          </cell>
          <cell r="B134">
            <v>97.212999999999994</v>
          </cell>
          <cell r="C134">
            <v>97.515000000000001</v>
          </cell>
          <cell r="D134">
            <v>100.133</v>
          </cell>
          <cell r="G134">
            <v>101.143</v>
          </cell>
          <cell r="H134">
            <v>97.52</v>
          </cell>
          <cell r="J134">
            <v>98.4</v>
          </cell>
        </row>
        <row r="135">
          <cell r="A135">
            <v>46071</v>
          </cell>
          <cell r="B135">
            <v>97.233000000000004</v>
          </cell>
          <cell r="C135">
            <v>97.534999999999997</v>
          </cell>
          <cell r="D135">
            <v>100.151</v>
          </cell>
          <cell r="G135">
            <v>101.1</v>
          </cell>
          <cell r="H135">
            <v>97.441999999999993</v>
          </cell>
          <cell r="J135">
            <v>98.322000000000003</v>
          </cell>
        </row>
        <row r="136">
          <cell r="A136">
            <v>46072</v>
          </cell>
          <cell r="B136">
            <v>97.31</v>
          </cell>
          <cell r="C136">
            <v>97.611999999999995</v>
          </cell>
          <cell r="D136">
            <v>100.07</v>
          </cell>
          <cell r="G136">
            <v>101.11199999999999</v>
          </cell>
          <cell r="H136">
            <v>97.460999999999999</v>
          </cell>
          <cell r="J136">
            <v>98.340999999999994</v>
          </cell>
        </row>
        <row r="137">
          <cell r="A137">
            <v>46073</v>
          </cell>
          <cell r="B137">
            <v>97.457999999999998</v>
          </cell>
          <cell r="C137">
            <v>97.760999999999996</v>
          </cell>
          <cell r="D137">
            <v>100.208</v>
          </cell>
          <cell r="G137">
            <v>101.187</v>
          </cell>
          <cell r="H137">
            <v>97.659000000000006</v>
          </cell>
          <cell r="J137">
            <v>98.644999999999996</v>
          </cell>
        </row>
        <row r="138">
          <cell r="A138">
            <v>46076</v>
          </cell>
          <cell r="B138">
            <v>97.611000000000004</v>
          </cell>
          <cell r="C138">
            <v>97.914000000000001</v>
          </cell>
          <cell r="D138">
            <v>100.43899999999999</v>
          </cell>
          <cell r="G138">
            <v>101.429</v>
          </cell>
          <cell r="H138">
            <v>97.912999999999997</v>
          </cell>
          <cell r="J138">
            <v>98.795000000000002</v>
          </cell>
        </row>
        <row r="139">
          <cell r="A139">
            <v>46077</v>
          </cell>
          <cell r="B139">
            <v>97.766999999999996</v>
          </cell>
          <cell r="C139">
            <v>98.070999999999998</v>
          </cell>
          <cell r="D139">
            <v>100.806</v>
          </cell>
          <cell r="G139">
            <v>101.732</v>
          </cell>
          <cell r="H139">
            <v>98.180999999999997</v>
          </cell>
          <cell r="J139">
            <v>99.150999999999996</v>
          </cell>
        </row>
        <row r="140">
          <cell r="A140">
            <v>46078</v>
          </cell>
          <cell r="B140">
            <v>97.799000000000007</v>
          </cell>
          <cell r="C140">
            <v>98.102999999999994</v>
          </cell>
          <cell r="D140">
            <v>100.884</v>
          </cell>
          <cell r="G140">
            <v>101.843</v>
          </cell>
          <cell r="H140">
            <v>98.266999999999996</v>
          </cell>
          <cell r="J140">
            <v>99.149000000000001</v>
          </cell>
        </row>
        <row r="141">
          <cell r="A141">
            <v>46079</v>
          </cell>
          <cell r="B141">
            <v>97.906999999999996</v>
          </cell>
          <cell r="C141">
            <v>98.210999999999999</v>
          </cell>
          <cell r="D141">
            <v>100.938</v>
          </cell>
          <cell r="G141">
            <v>101.89100000000001</v>
          </cell>
          <cell r="H141">
            <v>98.340999999999994</v>
          </cell>
          <cell r="J141">
            <v>99.224000000000004</v>
          </cell>
        </row>
        <row r="142">
          <cell r="A142">
            <v>46080</v>
          </cell>
          <cell r="B142">
            <v>97.947999999999993</v>
          </cell>
          <cell r="C142">
            <v>98.251999999999995</v>
          </cell>
          <cell r="D142">
            <v>101.045</v>
          </cell>
          <cell r="G142">
            <v>102.012</v>
          </cell>
          <cell r="H142">
            <v>98.513999999999996</v>
          </cell>
          <cell r="J142">
            <v>99.397000000000006</v>
          </cell>
        </row>
        <row r="143">
          <cell r="A143">
            <v>46083</v>
          </cell>
          <cell r="B143">
            <v>97.587999999999994</v>
          </cell>
          <cell r="C143">
            <v>97.891000000000005</v>
          </cell>
          <cell r="D143">
            <v>100.56399999999999</v>
          </cell>
          <cell r="G143">
            <v>101.467</v>
          </cell>
          <cell r="H143">
            <v>97.951999999999998</v>
          </cell>
          <cell r="J143">
            <v>98.834000000000003</v>
          </cell>
        </row>
        <row r="144">
          <cell r="A144">
            <v>46084</v>
          </cell>
          <cell r="B144">
            <v>96.882999999999996</v>
          </cell>
          <cell r="C144">
            <v>97.183000000000007</v>
          </cell>
          <cell r="D144">
            <v>99.406000000000006</v>
          </cell>
          <cell r="G144">
            <v>100.352</v>
          </cell>
          <cell r="H144">
            <v>96.846000000000004</v>
          </cell>
          <cell r="J144">
            <v>97.724000000000004</v>
          </cell>
        </row>
        <row r="145">
          <cell r="A145">
            <v>46085</v>
          </cell>
          <cell r="B145">
            <v>96.93</v>
          </cell>
          <cell r="C145">
            <v>97.23</v>
          </cell>
          <cell r="D145">
            <v>99.566000000000003</v>
          </cell>
          <cell r="G145">
            <v>100.535</v>
          </cell>
          <cell r="H145">
            <v>96.957999999999998</v>
          </cell>
          <cell r="J145">
            <v>97.837000000000003</v>
          </cell>
        </row>
        <row r="146">
          <cell r="A146">
            <v>46086</v>
          </cell>
          <cell r="B146">
            <v>96.861000000000004</v>
          </cell>
          <cell r="C146">
            <v>97.16</v>
          </cell>
          <cell r="D146">
            <v>99.283000000000001</v>
          </cell>
          <cell r="G146">
            <v>100.322</v>
          </cell>
          <cell r="H146">
            <v>96.88</v>
          </cell>
          <cell r="J146">
            <v>97.869</v>
          </cell>
        </row>
        <row r="147">
          <cell r="A147">
            <v>46087</v>
          </cell>
          <cell r="B147">
            <v>96.122</v>
          </cell>
          <cell r="C147">
            <v>96.418999999999997</v>
          </cell>
          <cell r="D147">
            <v>98.539000000000001</v>
          </cell>
          <cell r="G147">
            <v>99.588999999999999</v>
          </cell>
          <cell r="H147">
            <v>96.188000000000002</v>
          </cell>
          <cell r="J147">
            <v>97.087000000000003</v>
          </cell>
        </row>
        <row r="148">
          <cell r="A148">
            <v>46090</v>
          </cell>
          <cell r="B148">
            <v>95.846000000000004</v>
          </cell>
          <cell r="C148">
            <v>96.141000000000005</v>
          </cell>
          <cell r="D148">
            <v>97.930999999999997</v>
          </cell>
          <cell r="G148">
            <v>98.938000000000002</v>
          </cell>
          <cell r="H148">
            <v>95.564999999999998</v>
          </cell>
          <cell r="J148">
            <v>96.44</v>
          </cell>
        </row>
        <row r="149">
          <cell r="A149">
            <v>46091</v>
          </cell>
          <cell r="B149">
            <v>96.134</v>
          </cell>
          <cell r="C149">
            <v>96.43</v>
          </cell>
          <cell r="D149">
            <v>98.304000000000002</v>
          </cell>
          <cell r="G149">
            <v>99.283000000000001</v>
          </cell>
          <cell r="H149">
            <v>95.790999999999997</v>
          </cell>
          <cell r="J149">
            <v>96.665999999999997</v>
          </cell>
        </row>
        <row r="150">
          <cell r="A150">
            <v>46092</v>
          </cell>
          <cell r="B150">
            <v>95.686999999999998</v>
          </cell>
          <cell r="C150">
            <v>95.981999999999999</v>
          </cell>
          <cell r="D150">
            <v>97.837000000000003</v>
          </cell>
          <cell r="G150">
            <v>98.676000000000002</v>
          </cell>
          <cell r="H150">
            <v>95.283000000000001</v>
          </cell>
          <cell r="J150">
            <v>96.156999999999996</v>
          </cell>
        </row>
        <row r="151">
          <cell r="A151">
            <v>46093</v>
          </cell>
          <cell r="B151">
            <v>95.564999999999998</v>
          </cell>
          <cell r="C151">
            <v>95.858999999999995</v>
          </cell>
          <cell r="D151">
            <v>97.25</v>
          </cell>
          <cell r="G151">
            <v>98.131</v>
          </cell>
          <cell r="H151">
            <v>95.001999999999995</v>
          </cell>
          <cell r="J151">
            <v>95.875</v>
          </cell>
        </row>
        <row r="152">
          <cell r="A152">
            <v>46094</v>
          </cell>
          <cell r="B152">
            <v>95.304000000000002</v>
          </cell>
          <cell r="C152">
            <v>95.596999999999994</v>
          </cell>
          <cell r="D152">
            <v>97.494</v>
          </cell>
          <cell r="G152">
            <v>98.429000000000002</v>
          </cell>
          <cell r="H152">
            <v>94.632999999999996</v>
          </cell>
          <cell r="J152">
            <v>95.504000000000005</v>
          </cell>
        </row>
        <row r="153">
          <cell r="A153">
            <v>46097</v>
          </cell>
          <cell r="B153">
            <v>95.287000000000006</v>
          </cell>
          <cell r="C153">
            <v>95.58</v>
          </cell>
          <cell r="D153">
            <v>97.459000000000003</v>
          </cell>
          <cell r="G153">
            <v>98.418999999999997</v>
          </cell>
          <cell r="H153">
            <v>94.613</v>
          </cell>
          <cell r="J153">
            <v>95.486000000000004</v>
          </cell>
        </row>
        <row r="154">
          <cell r="A154">
            <v>46098</v>
          </cell>
          <cell r="B154">
            <v>95.463999999999999</v>
          </cell>
          <cell r="C154">
            <v>95.757000000000005</v>
          </cell>
          <cell r="D154">
            <v>97.27</v>
          </cell>
          <cell r="G154">
            <v>98.263999999999996</v>
          </cell>
          <cell r="H154">
            <v>94.998999999999995</v>
          </cell>
          <cell r="J154">
            <v>95.872</v>
          </cell>
        </row>
        <row r="155">
          <cell r="A155">
            <v>46099</v>
          </cell>
          <cell r="B155">
            <v>95.343000000000004</v>
          </cell>
          <cell r="C155">
            <v>95.635999999999996</v>
          </cell>
          <cell r="D155">
            <v>96.167000000000002</v>
          </cell>
          <cell r="G155">
            <v>96.966999999999999</v>
          </cell>
          <cell r="H155">
            <v>95.070999999999998</v>
          </cell>
          <cell r="J155">
            <v>95.944000000000003</v>
          </cell>
        </row>
        <row r="156">
          <cell r="A156">
            <v>46100</v>
          </cell>
          <cell r="B156">
            <v>95.07</v>
          </cell>
          <cell r="C156">
            <v>95.361999999999995</v>
          </cell>
          <cell r="D156">
            <v>96.441999999999993</v>
          </cell>
          <cell r="G156">
            <v>97.244</v>
          </cell>
          <cell r="H156">
            <v>94.915999999999997</v>
          </cell>
          <cell r="J156">
            <v>95.789000000000001</v>
          </cell>
        </row>
        <row r="157">
          <cell r="A157">
            <v>46101</v>
          </cell>
          <cell r="B157">
            <v>94.332999999999998</v>
          </cell>
          <cell r="C157">
            <v>94.622</v>
          </cell>
          <cell r="D157">
            <v>96.254000000000005</v>
          </cell>
          <cell r="G157">
            <v>97.266999999999996</v>
          </cell>
          <cell r="H157">
            <v>93.805000000000007</v>
          </cell>
          <cell r="J157">
            <v>94.656999999999996</v>
          </cell>
        </row>
        <row r="158">
          <cell r="A158">
            <v>46104</v>
          </cell>
          <cell r="B158">
            <v>94.307000000000002</v>
          </cell>
          <cell r="C158">
            <v>94.596000000000004</v>
          </cell>
          <cell r="D158">
            <v>97.001000000000005</v>
          </cell>
          <cell r="G158">
            <v>97.959000000000003</v>
          </cell>
          <cell r="H158">
            <v>93.885999999999996</v>
          </cell>
          <cell r="J158">
            <v>94.738</v>
          </cell>
        </row>
        <row r="159">
          <cell r="A159">
            <v>46105</v>
          </cell>
          <cell r="B159">
            <v>94.549000000000007</v>
          </cell>
          <cell r="C159">
            <v>94.837999999999994</v>
          </cell>
          <cell r="D159">
            <v>96.097999999999999</v>
          </cell>
          <cell r="G159">
            <v>96.989000000000004</v>
          </cell>
          <cell r="H159">
            <v>93.853999999999999</v>
          </cell>
          <cell r="J159">
            <v>94.724000000000004</v>
          </cell>
        </row>
        <row r="160">
          <cell r="A160">
            <v>46106</v>
          </cell>
          <cell r="B160">
            <v>94.811999999999998</v>
          </cell>
          <cell r="C160">
            <v>95.102000000000004</v>
          </cell>
          <cell r="D160">
            <v>95.507999999999996</v>
          </cell>
          <cell r="G160">
            <v>96.497</v>
          </cell>
          <cell r="H160">
            <v>94.49</v>
          </cell>
          <cell r="J160">
            <v>95.361000000000004</v>
          </cell>
        </row>
        <row r="161">
          <cell r="A161">
            <v>46107</v>
          </cell>
          <cell r="B161">
            <v>94.277000000000001</v>
          </cell>
          <cell r="C161">
            <v>94.564999999999998</v>
          </cell>
          <cell r="D161">
            <v>95.653000000000006</v>
          </cell>
          <cell r="G161">
            <v>96.59</v>
          </cell>
          <cell r="H161">
            <v>93.753</v>
          </cell>
          <cell r="J161">
            <v>94.622</v>
          </cell>
        </row>
        <row r="162">
          <cell r="A162">
            <v>46108</v>
          </cell>
          <cell r="B162">
            <v>93.841999999999999</v>
          </cell>
          <cell r="C162">
            <v>94.128</v>
          </cell>
          <cell r="D162">
            <v>95.941999999999993</v>
          </cell>
          <cell r="G162">
            <v>96.903000000000006</v>
          </cell>
          <cell r="H162">
            <v>93.215999999999994</v>
          </cell>
          <cell r="J162">
            <v>94.082999999999998</v>
          </cell>
        </row>
        <row r="163">
          <cell r="B163">
            <v>94.009</v>
          </cell>
          <cell r="C163">
            <v>94.296000000000006</v>
          </cell>
          <cell r="H163">
            <v>93.257999999999996</v>
          </cell>
          <cell r="J163">
            <v>94.123999999999995</v>
          </cell>
        </row>
        <row r="164">
          <cell r="B164">
            <v>94.04</v>
          </cell>
          <cell r="C164">
            <v>94.326999999999998</v>
          </cell>
          <cell r="H164">
            <v>93.316000000000003</v>
          </cell>
          <cell r="J164">
            <v>94.183000000000007</v>
          </cell>
        </row>
        <row r="169">
          <cell r="D169" t="str">
            <v>Bid 2022 XS2536817211</v>
          </cell>
          <cell r="G169" t="str">
            <v>Offer 2022 XS2536817211</v>
          </cell>
        </row>
        <row r="170">
          <cell r="C170">
            <v>46023</v>
          </cell>
          <cell r="D170">
            <v>104.855</v>
          </cell>
          <cell r="G170">
            <v>105.107</v>
          </cell>
        </row>
        <row r="171">
          <cell r="C171">
            <v>46024</v>
          </cell>
          <cell r="D171">
            <v>104.767</v>
          </cell>
          <cell r="G171">
            <v>105.01900000000001</v>
          </cell>
        </row>
        <row r="172">
          <cell r="C172">
            <v>46027</v>
          </cell>
          <cell r="D172">
            <v>104.824</v>
          </cell>
          <cell r="G172">
            <v>105.07599999999999</v>
          </cell>
        </row>
        <row r="173">
          <cell r="C173">
            <v>46028</v>
          </cell>
          <cell r="D173">
            <v>104.861</v>
          </cell>
          <cell r="G173">
            <v>105.113</v>
          </cell>
        </row>
        <row r="174">
          <cell r="C174">
            <v>46029</v>
          </cell>
          <cell r="D174">
            <v>104.85</v>
          </cell>
          <cell r="G174">
            <v>105.101</v>
          </cell>
        </row>
        <row r="175">
          <cell r="C175">
            <v>46030</v>
          </cell>
          <cell r="D175">
            <v>104.758</v>
          </cell>
          <cell r="G175">
            <v>105.009</v>
          </cell>
        </row>
        <row r="176">
          <cell r="C176">
            <v>46031</v>
          </cell>
          <cell r="D176">
            <v>104.755</v>
          </cell>
          <cell r="G176">
            <v>105.005</v>
          </cell>
        </row>
        <row r="177">
          <cell r="C177">
            <v>46034</v>
          </cell>
          <cell r="D177">
            <v>104.739</v>
          </cell>
          <cell r="G177">
            <v>104.989</v>
          </cell>
        </row>
        <row r="178">
          <cell r="C178">
            <v>46035</v>
          </cell>
          <cell r="D178">
            <v>104.749</v>
          </cell>
          <cell r="G178">
            <v>104.999</v>
          </cell>
        </row>
        <row r="179">
          <cell r="C179">
            <v>46036</v>
          </cell>
          <cell r="D179">
            <v>104.798</v>
          </cell>
          <cell r="G179">
            <v>105.048</v>
          </cell>
        </row>
        <row r="180">
          <cell r="C180">
            <v>46037</v>
          </cell>
          <cell r="D180">
            <v>104.752</v>
          </cell>
          <cell r="G180">
            <v>105.001</v>
          </cell>
        </row>
        <row r="181">
          <cell r="C181">
            <v>46038</v>
          </cell>
          <cell r="D181">
            <v>104.73399999999999</v>
          </cell>
          <cell r="G181">
            <v>104.983</v>
          </cell>
        </row>
        <row r="182">
          <cell r="C182">
            <v>46041</v>
          </cell>
          <cell r="D182">
            <v>104.76</v>
          </cell>
          <cell r="G182">
            <v>105.009</v>
          </cell>
        </row>
        <row r="183">
          <cell r="C183">
            <v>46042</v>
          </cell>
          <cell r="D183">
            <v>104.77200000000001</v>
          </cell>
          <cell r="G183">
            <v>105.021</v>
          </cell>
        </row>
        <row r="184">
          <cell r="C184">
            <v>46043</v>
          </cell>
          <cell r="D184">
            <v>104.69799999999999</v>
          </cell>
          <cell r="G184">
            <v>104.947</v>
          </cell>
        </row>
        <row r="185">
          <cell r="C185">
            <v>46044</v>
          </cell>
          <cell r="D185">
            <v>104.73099999999999</v>
          </cell>
          <cell r="G185">
            <v>104.979</v>
          </cell>
        </row>
        <row r="186">
          <cell r="C186">
            <v>46045</v>
          </cell>
          <cell r="D186">
            <v>104.738</v>
          </cell>
          <cell r="G186">
            <v>104.986</v>
          </cell>
        </row>
        <row r="187">
          <cell r="C187">
            <v>46048</v>
          </cell>
          <cell r="D187">
            <v>104.721</v>
          </cell>
          <cell r="G187">
            <v>104.96899999999999</v>
          </cell>
        </row>
        <row r="188">
          <cell r="C188">
            <v>46049</v>
          </cell>
          <cell r="D188">
            <v>104.79</v>
          </cell>
          <cell r="G188">
            <v>105.038</v>
          </cell>
        </row>
        <row r="189">
          <cell r="C189">
            <v>46050</v>
          </cell>
          <cell r="D189">
            <v>104.834</v>
          </cell>
          <cell r="G189">
            <v>105.08199999999999</v>
          </cell>
        </row>
        <row r="190">
          <cell r="C190">
            <v>46051</v>
          </cell>
          <cell r="D190">
            <v>104.82599999999999</v>
          </cell>
          <cell r="G190">
            <v>105.07299999999999</v>
          </cell>
        </row>
        <row r="191">
          <cell r="C191">
            <v>46052</v>
          </cell>
          <cell r="D191">
            <v>104.79600000000001</v>
          </cell>
          <cell r="G191">
            <v>105.04300000000001</v>
          </cell>
        </row>
        <row r="192">
          <cell r="C192">
            <v>46055</v>
          </cell>
          <cell r="D192">
            <v>104.81399999999999</v>
          </cell>
          <cell r="G192">
            <v>105.06100000000001</v>
          </cell>
        </row>
        <row r="193">
          <cell r="C193">
            <v>46056</v>
          </cell>
          <cell r="D193">
            <v>104.85299999999999</v>
          </cell>
          <cell r="G193">
            <v>105.1</v>
          </cell>
        </row>
        <row r="194">
          <cell r="C194">
            <v>46057</v>
          </cell>
          <cell r="D194">
            <v>104.8</v>
          </cell>
          <cell r="G194">
            <v>105.04600000000001</v>
          </cell>
        </row>
        <row r="195">
          <cell r="C195">
            <v>46058</v>
          </cell>
          <cell r="D195">
            <v>104.889</v>
          </cell>
          <cell r="G195">
            <v>105.17400000000001</v>
          </cell>
        </row>
        <row r="196">
          <cell r="C196">
            <v>46059</v>
          </cell>
          <cell r="D196">
            <v>104.84699999999999</v>
          </cell>
          <cell r="G196">
            <v>105.13200000000001</v>
          </cell>
        </row>
        <row r="197">
          <cell r="C197">
            <v>46062</v>
          </cell>
          <cell r="D197">
            <v>104.873</v>
          </cell>
          <cell r="G197">
            <v>105.158</v>
          </cell>
        </row>
        <row r="198">
          <cell r="C198">
            <v>46063</v>
          </cell>
          <cell r="D198">
            <v>104.926</v>
          </cell>
          <cell r="G198">
            <v>105.211</v>
          </cell>
        </row>
        <row r="199">
          <cell r="C199">
            <v>46064</v>
          </cell>
          <cell r="D199">
            <v>104.928</v>
          </cell>
          <cell r="G199">
            <v>105.21299999999999</v>
          </cell>
        </row>
        <row r="200">
          <cell r="C200">
            <v>46065</v>
          </cell>
          <cell r="D200">
            <v>104.95699999999999</v>
          </cell>
          <cell r="G200">
            <v>105.242</v>
          </cell>
        </row>
        <row r="201">
          <cell r="C201">
            <v>46066</v>
          </cell>
          <cell r="D201">
            <v>105.003</v>
          </cell>
          <cell r="G201">
            <v>105.288</v>
          </cell>
        </row>
        <row r="202">
          <cell r="C202">
            <v>46069</v>
          </cell>
          <cell r="D202">
            <v>104.95</v>
          </cell>
          <cell r="G202">
            <v>105.235</v>
          </cell>
        </row>
        <row r="203">
          <cell r="C203">
            <v>46070</v>
          </cell>
          <cell r="D203">
            <v>104.977</v>
          </cell>
          <cell r="G203">
            <v>105.262</v>
          </cell>
        </row>
        <row r="204">
          <cell r="C204">
            <v>46071</v>
          </cell>
          <cell r="D204">
            <v>104.952</v>
          </cell>
          <cell r="G204">
            <v>105.23699999999999</v>
          </cell>
        </row>
        <row r="205">
          <cell r="C205">
            <v>46072</v>
          </cell>
          <cell r="D205">
            <v>104.93300000000001</v>
          </cell>
          <cell r="G205">
            <v>105.218</v>
          </cell>
        </row>
        <row r="206">
          <cell r="C206">
            <v>46073</v>
          </cell>
          <cell r="D206">
            <v>105.05500000000001</v>
          </cell>
          <cell r="G206">
            <v>105.203</v>
          </cell>
        </row>
        <row r="207">
          <cell r="C207">
            <v>46076</v>
          </cell>
          <cell r="D207">
            <v>105.01</v>
          </cell>
          <cell r="G207">
            <v>105.294</v>
          </cell>
        </row>
        <row r="208">
          <cell r="C208">
            <v>46077</v>
          </cell>
          <cell r="D208">
            <v>105.181</v>
          </cell>
          <cell r="G208">
            <v>105.32299999999999</v>
          </cell>
        </row>
        <row r="209">
          <cell r="C209">
            <v>46078</v>
          </cell>
          <cell r="D209">
            <v>105.13200000000001</v>
          </cell>
          <cell r="G209">
            <v>105.417</v>
          </cell>
        </row>
        <row r="210">
          <cell r="C210">
            <v>46079</v>
          </cell>
          <cell r="D210">
            <v>105.15300000000001</v>
          </cell>
          <cell r="G210">
            <v>105.437</v>
          </cell>
        </row>
        <row r="211">
          <cell r="C211">
            <v>46080</v>
          </cell>
          <cell r="D211">
            <v>105.244</v>
          </cell>
          <cell r="G211">
            <v>105.52800000000001</v>
          </cell>
        </row>
        <row r="212">
          <cell r="C212">
            <v>46083</v>
          </cell>
          <cell r="D212">
            <v>105.071</v>
          </cell>
          <cell r="G212">
            <v>105.40900000000001</v>
          </cell>
        </row>
        <row r="213">
          <cell r="C213">
            <v>46084</v>
          </cell>
          <cell r="D213">
            <v>104.70699999999999</v>
          </cell>
          <cell r="G213">
            <v>104.991</v>
          </cell>
        </row>
        <row r="214">
          <cell r="C214">
            <v>46085</v>
          </cell>
          <cell r="D214">
            <v>104.78400000000001</v>
          </cell>
          <cell r="G214">
            <v>105.068</v>
          </cell>
        </row>
        <row r="215">
          <cell r="C215">
            <v>46086</v>
          </cell>
          <cell r="D215">
            <v>104.768</v>
          </cell>
          <cell r="G215">
            <v>104.914</v>
          </cell>
        </row>
        <row r="216">
          <cell r="C216">
            <v>46087</v>
          </cell>
          <cell r="D216">
            <v>104.38</v>
          </cell>
          <cell r="G216">
            <v>104.523</v>
          </cell>
        </row>
        <row r="217">
          <cell r="C217">
            <v>46090</v>
          </cell>
          <cell r="D217">
            <v>104.04600000000001</v>
          </cell>
          <cell r="G217">
            <v>104.32899999999999</v>
          </cell>
        </row>
        <row r="218">
          <cell r="C218">
            <v>46091</v>
          </cell>
          <cell r="D218">
            <v>104.29600000000001</v>
          </cell>
          <cell r="G218">
            <v>104.57899999999999</v>
          </cell>
        </row>
        <row r="219">
          <cell r="C219">
            <v>46092</v>
          </cell>
          <cell r="D219">
            <v>103.98099999999999</v>
          </cell>
          <cell r="G219">
            <v>104.264</v>
          </cell>
        </row>
        <row r="220">
          <cell r="C220">
            <v>46093</v>
          </cell>
          <cell r="D220">
            <v>103.863</v>
          </cell>
          <cell r="G220">
            <v>104.145</v>
          </cell>
        </row>
        <row r="221">
          <cell r="C221">
            <v>46094</v>
          </cell>
          <cell r="D221">
            <v>103.645</v>
          </cell>
          <cell r="G221">
            <v>103.92700000000001</v>
          </cell>
        </row>
        <row r="222">
          <cell r="C222">
            <v>46097</v>
          </cell>
          <cell r="D222">
            <v>103.76</v>
          </cell>
          <cell r="G222">
            <v>104.042</v>
          </cell>
        </row>
        <row r="223">
          <cell r="C223">
            <v>46098</v>
          </cell>
          <cell r="D223">
            <v>103.836</v>
          </cell>
          <cell r="G223">
            <v>104.11799999999999</v>
          </cell>
        </row>
        <row r="224">
          <cell r="C224">
            <v>46099</v>
          </cell>
          <cell r="D224">
            <v>103.682</v>
          </cell>
          <cell r="G224">
            <v>103.964</v>
          </cell>
        </row>
        <row r="225">
          <cell r="C225">
            <v>46100</v>
          </cell>
          <cell r="D225">
            <v>103.36199999999999</v>
          </cell>
          <cell r="G225">
            <v>103.64400000000001</v>
          </cell>
        </row>
        <row r="226">
          <cell r="C226">
            <v>46101</v>
          </cell>
          <cell r="D226">
            <v>103.027</v>
          </cell>
          <cell r="G226">
            <v>103.363</v>
          </cell>
        </row>
        <row r="227">
          <cell r="C227">
            <v>46104</v>
          </cell>
          <cell r="D227">
            <v>103.129</v>
          </cell>
          <cell r="G227">
            <v>103.41</v>
          </cell>
        </row>
        <row r="228">
          <cell r="C228">
            <v>46105</v>
          </cell>
          <cell r="D228">
            <v>103.01600000000001</v>
          </cell>
          <cell r="G228">
            <v>103.297</v>
          </cell>
        </row>
        <row r="229">
          <cell r="C229">
            <v>46106</v>
          </cell>
          <cell r="D229">
            <v>103.199</v>
          </cell>
          <cell r="G229">
            <v>103.48</v>
          </cell>
        </row>
        <row r="230">
          <cell r="C230">
            <v>46107</v>
          </cell>
          <cell r="D230">
            <v>102.95399999999999</v>
          </cell>
          <cell r="G230">
            <v>103.289</v>
          </cell>
        </row>
        <row r="231">
          <cell r="C231">
            <v>46108</v>
          </cell>
          <cell r="D231">
            <v>102.833</v>
          </cell>
          <cell r="G231">
            <v>103.114</v>
          </cell>
        </row>
        <row r="232">
          <cell r="C232">
            <v>46111</v>
          </cell>
          <cell r="D232">
            <v>102.92100000000001</v>
          </cell>
          <cell r="G232">
            <v>103.202</v>
          </cell>
        </row>
        <row r="233">
          <cell r="C233">
            <v>46112</v>
          </cell>
          <cell r="D233">
            <v>102.896</v>
          </cell>
          <cell r="G233">
            <v>103.17700000000001</v>
          </cell>
        </row>
        <row r="238">
          <cell r="D238" t="str">
            <v>2015 XS1208855889</v>
          </cell>
          <cell r="H238" t="str">
            <v>2016XS1382696398</v>
          </cell>
          <cell r="L238" t="str">
            <v>2022 XS2536817484</v>
          </cell>
        </row>
        <row r="239">
          <cell r="D239" t="str">
            <v xml:space="preserve"> Bid 2015 XS1208855889</v>
          </cell>
          <cell r="G239" t="str">
            <v>Offer 2015 XS1208855889</v>
          </cell>
          <cell r="H239" t="str">
            <v xml:space="preserve"> Bid 2016 XS1382696398</v>
          </cell>
          <cell r="J239" t="str">
            <v>Offer 2016 XS1382696398</v>
          </cell>
          <cell r="L239" t="str">
            <v xml:space="preserve"> Bid 2022 XS2536817484</v>
          </cell>
        </row>
        <row r="240">
          <cell r="C240">
            <v>46023</v>
          </cell>
          <cell r="D240">
            <v>100.276</v>
          </cell>
          <cell r="G240">
            <v>100.34699999999999</v>
          </cell>
          <cell r="H240">
            <v>100.996</v>
          </cell>
          <cell r="J240">
            <v>101.102</v>
          </cell>
          <cell r="L240">
            <v>108.663</v>
          </cell>
        </row>
        <row r="241">
          <cell r="C241">
            <v>46024</v>
          </cell>
          <cell r="D241">
            <v>100.271</v>
          </cell>
          <cell r="G241">
            <v>100.342</v>
          </cell>
          <cell r="H241">
            <v>100.999</v>
          </cell>
          <cell r="J241">
            <v>101.105</v>
          </cell>
          <cell r="L241">
            <v>108.66800000000001</v>
          </cell>
        </row>
        <row r="242">
          <cell r="C242">
            <v>46027</v>
          </cell>
          <cell r="D242">
            <v>100.26600000000001</v>
          </cell>
          <cell r="G242">
            <v>100.337</v>
          </cell>
          <cell r="H242">
            <v>101.032</v>
          </cell>
          <cell r="J242">
            <v>101.13800000000001</v>
          </cell>
          <cell r="L242">
            <v>108.84699999999999</v>
          </cell>
        </row>
        <row r="243">
          <cell r="C243">
            <v>46028</v>
          </cell>
          <cell r="D243">
            <v>100.235</v>
          </cell>
          <cell r="G243">
            <v>100.306</v>
          </cell>
          <cell r="H243">
            <v>101.053</v>
          </cell>
          <cell r="J243">
            <v>101.15900000000001</v>
          </cell>
          <cell r="L243">
            <v>109.023</v>
          </cell>
        </row>
        <row r="244">
          <cell r="C244">
            <v>46029</v>
          </cell>
          <cell r="D244">
            <v>100.241</v>
          </cell>
          <cell r="G244">
            <v>100.31100000000001</v>
          </cell>
          <cell r="H244">
            <v>101.06100000000001</v>
          </cell>
          <cell r="J244">
            <v>101.167</v>
          </cell>
          <cell r="L244">
            <v>109.027</v>
          </cell>
        </row>
        <row r="245">
          <cell r="C245">
            <v>46030</v>
          </cell>
          <cell r="D245">
            <v>100.246</v>
          </cell>
          <cell r="G245">
            <v>100.316</v>
          </cell>
          <cell r="H245">
            <v>101.02800000000001</v>
          </cell>
          <cell r="J245">
            <v>101.134</v>
          </cell>
          <cell r="L245">
            <v>109.003</v>
          </cell>
        </row>
        <row r="246">
          <cell r="C246">
            <v>46031</v>
          </cell>
          <cell r="D246">
            <v>100.21599999999999</v>
          </cell>
          <cell r="G246">
            <v>100.286</v>
          </cell>
          <cell r="H246">
            <v>100.997</v>
          </cell>
          <cell r="J246">
            <v>101.102</v>
          </cell>
          <cell r="L246">
            <v>108.855</v>
          </cell>
        </row>
        <row r="247">
          <cell r="C247">
            <v>46034</v>
          </cell>
          <cell r="D247">
            <v>100.255</v>
          </cell>
          <cell r="G247">
            <v>100.325</v>
          </cell>
          <cell r="H247">
            <v>100.995</v>
          </cell>
          <cell r="J247">
            <v>101.1</v>
          </cell>
          <cell r="L247">
            <v>108.852</v>
          </cell>
        </row>
        <row r="248">
          <cell r="C248">
            <v>46035</v>
          </cell>
          <cell r="D248">
            <v>100.251</v>
          </cell>
          <cell r="G248">
            <v>100.32</v>
          </cell>
          <cell r="H248">
            <v>100.996</v>
          </cell>
          <cell r="J248">
            <v>101.101</v>
          </cell>
          <cell r="L248">
            <v>108.801</v>
          </cell>
        </row>
        <row r="249">
          <cell r="C249">
            <v>46036</v>
          </cell>
          <cell r="D249">
            <v>100.224</v>
          </cell>
          <cell r="G249">
            <v>100.29300000000001</v>
          </cell>
          <cell r="H249">
            <v>101.006</v>
          </cell>
          <cell r="J249">
            <v>101.111</v>
          </cell>
          <cell r="L249">
            <v>108.839</v>
          </cell>
        </row>
        <row r="250">
          <cell r="C250">
            <v>46037</v>
          </cell>
          <cell r="D250">
            <v>100.23399999999999</v>
          </cell>
          <cell r="G250">
            <v>100.303</v>
          </cell>
          <cell r="H250">
            <v>101.001</v>
          </cell>
          <cell r="J250">
            <v>101.10599999999999</v>
          </cell>
          <cell r="L250">
            <v>108.947</v>
          </cell>
        </row>
        <row r="251">
          <cell r="C251">
            <v>46038</v>
          </cell>
          <cell r="D251">
            <v>100.24</v>
          </cell>
          <cell r="G251">
            <v>100.309</v>
          </cell>
          <cell r="H251">
            <v>101.017</v>
          </cell>
          <cell r="J251">
            <v>101.122</v>
          </cell>
          <cell r="L251">
            <v>108.941</v>
          </cell>
        </row>
        <row r="252">
          <cell r="C252">
            <v>46041</v>
          </cell>
          <cell r="D252">
            <v>100.351</v>
          </cell>
          <cell r="G252">
            <v>100.398</v>
          </cell>
          <cell r="H252">
            <v>101.133</v>
          </cell>
          <cell r="J252">
            <v>101.19499999999999</v>
          </cell>
          <cell r="L252">
            <v>108.968</v>
          </cell>
        </row>
        <row r="253">
          <cell r="C253">
            <v>46042</v>
          </cell>
          <cell r="D253">
            <v>100.18899999999999</v>
          </cell>
          <cell r="G253">
            <v>100.25700000000001</v>
          </cell>
          <cell r="H253">
            <v>101.04600000000001</v>
          </cell>
          <cell r="J253">
            <v>101.15</v>
          </cell>
          <cell r="L253">
            <v>108.858</v>
          </cell>
        </row>
        <row r="254">
          <cell r="C254">
            <v>46043</v>
          </cell>
          <cell r="D254">
            <v>100.31100000000001</v>
          </cell>
          <cell r="G254">
            <v>100.355</v>
          </cell>
          <cell r="H254">
            <v>101.002</v>
          </cell>
          <cell r="J254">
            <v>101.10599999999999</v>
          </cell>
          <cell r="L254">
            <v>108.834</v>
          </cell>
        </row>
        <row r="255">
          <cell r="C255">
            <v>46044</v>
          </cell>
          <cell r="D255">
            <v>100.22499999999999</v>
          </cell>
          <cell r="G255">
            <v>100.29300000000001</v>
          </cell>
          <cell r="H255">
            <v>101.014</v>
          </cell>
          <cell r="J255">
            <v>101.11799999999999</v>
          </cell>
          <cell r="L255">
            <v>109.071</v>
          </cell>
        </row>
        <row r="256">
          <cell r="C256">
            <v>46045</v>
          </cell>
          <cell r="D256">
            <v>100.227</v>
          </cell>
          <cell r="G256">
            <v>100.295</v>
          </cell>
          <cell r="H256">
            <v>101.015</v>
          </cell>
          <cell r="J256">
            <v>101.119</v>
          </cell>
          <cell r="L256">
            <v>109.14100000000001</v>
          </cell>
        </row>
        <row r="257">
          <cell r="C257">
            <v>46048</v>
          </cell>
          <cell r="D257">
            <v>100.244</v>
          </cell>
          <cell r="G257">
            <v>100.31100000000001</v>
          </cell>
          <cell r="H257">
            <v>100.996</v>
          </cell>
          <cell r="J257">
            <v>101.099</v>
          </cell>
          <cell r="L257">
            <v>109.15</v>
          </cell>
        </row>
        <row r="258">
          <cell r="C258">
            <v>46049</v>
          </cell>
          <cell r="D258">
            <v>100.253</v>
          </cell>
          <cell r="G258">
            <v>100.32</v>
          </cell>
          <cell r="H258">
            <v>101.02200000000001</v>
          </cell>
          <cell r="J258">
            <v>101.125</v>
          </cell>
          <cell r="L258">
            <v>109.181</v>
          </cell>
        </row>
        <row r="259">
          <cell r="C259">
            <v>46050</v>
          </cell>
          <cell r="D259">
            <v>100.256</v>
          </cell>
          <cell r="G259">
            <v>100.32299999999999</v>
          </cell>
          <cell r="H259">
            <v>101.084</v>
          </cell>
          <cell r="J259">
            <v>101.187</v>
          </cell>
          <cell r="L259">
            <v>109.212</v>
          </cell>
        </row>
        <row r="260">
          <cell r="C260">
            <v>46051</v>
          </cell>
          <cell r="D260">
            <v>100.26300000000001</v>
          </cell>
          <cell r="G260">
            <v>100.33</v>
          </cell>
          <cell r="H260">
            <v>101.05800000000001</v>
          </cell>
          <cell r="J260">
            <v>101.161</v>
          </cell>
          <cell r="L260">
            <v>109.20699999999999</v>
          </cell>
        </row>
        <row r="261">
          <cell r="C261">
            <v>46052</v>
          </cell>
          <cell r="D261">
            <v>100.261</v>
          </cell>
          <cell r="G261">
            <v>100.327</v>
          </cell>
          <cell r="H261">
            <v>101.057</v>
          </cell>
          <cell r="J261">
            <v>101.16</v>
          </cell>
          <cell r="L261">
            <v>109.146</v>
          </cell>
        </row>
        <row r="262">
          <cell r="C262">
            <v>46055</v>
          </cell>
          <cell r="D262">
            <v>100.245</v>
          </cell>
          <cell r="G262">
            <v>100.31100000000001</v>
          </cell>
          <cell r="H262">
            <v>101.03</v>
          </cell>
          <cell r="J262">
            <v>101.133</v>
          </cell>
          <cell r="L262">
            <v>109.11199999999999</v>
          </cell>
        </row>
        <row r="263">
          <cell r="C263">
            <v>46056</v>
          </cell>
          <cell r="D263">
            <v>100.226</v>
          </cell>
          <cell r="G263">
            <v>100.292</v>
          </cell>
          <cell r="H263">
            <v>101.05500000000001</v>
          </cell>
          <cell r="J263">
            <v>101.158</v>
          </cell>
          <cell r="L263">
            <v>109.16800000000001</v>
          </cell>
        </row>
        <row r="264">
          <cell r="C264">
            <v>46057</v>
          </cell>
          <cell r="D264">
            <v>100.26600000000001</v>
          </cell>
          <cell r="G264">
            <v>100.33199999999999</v>
          </cell>
          <cell r="H264">
            <v>101.015</v>
          </cell>
          <cell r="J264">
            <v>101.117</v>
          </cell>
          <cell r="L264">
            <v>109.06399999999999</v>
          </cell>
        </row>
        <row r="265">
          <cell r="C265">
            <v>46058</v>
          </cell>
          <cell r="D265">
            <v>100.262</v>
          </cell>
          <cell r="G265">
            <v>100.328</v>
          </cell>
          <cell r="H265">
            <v>101.01</v>
          </cell>
          <cell r="J265">
            <v>101.11199999999999</v>
          </cell>
          <cell r="L265">
            <v>109.167</v>
          </cell>
        </row>
        <row r="266">
          <cell r="C266">
            <v>46059</v>
          </cell>
          <cell r="D266">
            <v>100.339</v>
          </cell>
          <cell r="G266">
            <v>100.383</v>
          </cell>
          <cell r="H266">
            <v>101.13500000000001</v>
          </cell>
          <cell r="J266">
            <v>101.203</v>
          </cell>
          <cell r="L266">
            <v>108.994</v>
          </cell>
        </row>
        <row r="267">
          <cell r="C267">
            <v>46062</v>
          </cell>
          <cell r="D267">
            <v>100.236</v>
          </cell>
          <cell r="G267">
            <v>100.301</v>
          </cell>
          <cell r="H267">
            <v>101.04600000000001</v>
          </cell>
          <cell r="J267">
            <v>101.148</v>
          </cell>
          <cell r="L267">
            <v>109.084</v>
          </cell>
        </row>
        <row r="268">
          <cell r="C268">
            <v>46063</v>
          </cell>
          <cell r="D268">
            <v>100.256</v>
          </cell>
          <cell r="G268">
            <v>100.321</v>
          </cell>
          <cell r="H268">
            <v>101.06699999999999</v>
          </cell>
          <cell r="J268">
            <v>101.169</v>
          </cell>
          <cell r="L268">
            <v>109.274</v>
          </cell>
        </row>
        <row r="269">
          <cell r="C269">
            <v>46064</v>
          </cell>
          <cell r="D269">
            <v>100.273</v>
          </cell>
          <cell r="G269">
            <v>100.33799999999999</v>
          </cell>
          <cell r="H269">
            <v>101.035</v>
          </cell>
          <cell r="J269">
            <v>101.136</v>
          </cell>
          <cell r="L269">
            <v>109.264</v>
          </cell>
        </row>
        <row r="270">
          <cell r="C270">
            <v>46065</v>
          </cell>
          <cell r="D270">
            <v>100.256</v>
          </cell>
          <cell r="G270">
            <v>100.32</v>
          </cell>
          <cell r="H270">
            <v>101.059</v>
          </cell>
          <cell r="J270">
            <v>101.16</v>
          </cell>
          <cell r="L270">
            <v>109.351</v>
          </cell>
        </row>
        <row r="271">
          <cell r="C271">
            <v>46066</v>
          </cell>
          <cell r="D271">
            <v>100.34099999999999</v>
          </cell>
          <cell r="G271">
            <v>100.387</v>
          </cell>
          <cell r="H271">
            <v>100.928</v>
          </cell>
          <cell r="J271">
            <v>101.029</v>
          </cell>
          <cell r="L271">
            <v>109.46899999999999</v>
          </cell>
        </row>
        <row r="272">
          <cell r="C272">
            <v>46069</v>
          </cell>
          <cell r="D272">
            <v>100.36199999999999</v>
          </cell>
          <cell r="G272">
            <v>100.40300000000001</v>
          </cell>
          <cell r="H272">
            <v>101.05200000000001</v>
          </cell>
          <cell r="J272">
            <v>101.15300000000001</v>
          </cell>
          <cell r="L272">
            <v>109.361</v>
          </cell>
        </row>
        <row r="273">
          <cell r="C273">
            <v>46070</v>
          </cell>
          <cell r="D273">
            <v>100.248</v>
          </cell>
          <cell r="G273">
            <v>100.312</v>
          </cell>
          <cell r="H273">
            <v>101.033</v>
          </cell>
          <cell r="J273">
            <v>101.134</v>
          </cell>
          <cell r="L273">
            <v>109.325</v>
          </cell>
        </row>
        <row r="274">
          <cell r="C274">
            <v>46071</v>
          </cell>
          <cell r="D274">
            <v>100.348</v>
          </cell>
          <cell r="G274">
            <v>100.392</v>
          </cell>
          <cell r="H274">
            <v>101.158</v>
          </cell>
          <cell r="J274">
            <v>101.22499999999999</v>
          </cell>
          <cell r="L274">
            <v>109.333</v>
          </cell>
        </row>
        <row r="275">
          <cell r="C275">
            <v>46072</v>
          </cell>
          <cell r="D275">
            <v>100.35899999999999</v>
          </cell>
          <cell r="G275">
            <v>100.401</v>
          </cell>
          <cell r="H275">
            <v>101.16200000000001</v>
          </cell>
          <cell r="J275">
            <v>101.23099999999999</v>
          </cell>
          <cell r="L275">
            <v>109.33499999999999</v>
          </cell>
        </row>
        <row r="276">
          <cell r="C276">
            <v>46073</v>
          </cell>
          <cell r="D276">
            <v>100.361</v>
          </cell>
          <cell r="G276">
            <v>100.402</v>
          </cell>
          <cell r="H276">
            <v>101.151</v>
          </cell>
          <cell r="J276">
            <v>101.214</v>
          </cell>
          <cell r="L276">
            <v>109.596</v>
          </cell>
        </row>
        <row r="277">
          <cell r="C277">
            <v>46076</v>
          </cell>
          <cell r="D277">
            <v>100.254</v>
          </cell>
          <cell r="G277">
            <v>100.31699999999999</v>
          </cell>
          <cell r="H277">
            <v>101.06100000000001</v>
          </cell>
          <cell r="J277">
            <v>101.161</v>
          </cell>
          <cell r="L277">
            <v>109.669</v>
          </cell>
        </row>
        <row r="278">
          <cell r="C278">
            <v>46077</v>
          </cell>
          <cell r="D278">
            <v>100.369</v>
          </cell>
          <cell r="G278">
            <v>100.411</v>
          </cell>
          <cell r="H278">
            <v>101.06100000000001</v>
          </cell>
          <cell r="J278">
            <v>101.161</v>
          </cell>
          <cell r="L278">
            <v>109.837</v>
          </cell>
        </row>
        <row r="279">
          <cell r="C279">
            <v>46078</v>
          </cell>
          <cell r="D279">
            <v>100.28700000000001</v>
          </cell>
          <cell r="G279">
            <v>100.35</v>
          </cell>
          <cell r="H279">
            <v>101.09399999999999</v>
          </cell>
          <cell r="J279">
            <v>101.194</v>
          </cell>
          <cell r="L279">
            <v>109.858</v>
          </cell>
        </row>
        <row r="280">
          <cell r="C280">
            <v>46079</v>
          </cell>
          <cell r="D280">
            <v>100.289</v>
          </cell>
          <cell r="G280">
            <v>100.351</v>
          </cell>
          <cell r="H280">
            <v>101.124</v>
          </cell>
          <cell r="J280">
            <v>101.223</v>
          </cell>
          <cell r="L280">
            <v>109.88800000000001</v>
          </cell>
        </row>
        <row r="281">
          <cell r="C281">
            <v>46080</v>
          </cell>
          <cell r="D281">
            <v>100.298</v>
          </cell>
          <cell r="G281">
            <v>100.36</v>
          </cell>
          <cell r="H281">
            <v>101.125</v>
          </cell>
          <cell r="J281">
            <v>101.224</v>
          </cell>
          <cell r="L281">
            <v>109.976</v>
          </cell>
        </row>
        <row r="282">
          <cell r="C282">
            <v>46083</v>
          </cell>
          <cell r="D282">
            <v>100.241</v>
          </cell>
          <cell r="G282">
            <v>100.303</v>
          </cell>
          <cell r="H282">
            <v>100.989</v>
          </cell>
          <cell r="J282">
            <v>101.08799999999999</v>
          </cell>
          <cell r="L282">
            <v>109.533</v>
          </cell>
        </row>
        <row r="283">
          <cell r="C283">
            <v>46084</v>
          </cell>
          <cell r="D283">
            <v>100.23399999999999</v>
          </cell>
          <cell r="G283">
            <v>100.277</v>
          </cell>
          <cell r="H283">
            <v>100.803</v>
          </cell>
          <cell r="J283">
            <v>100.901</v>
          </cell>
          <cell r="L283">
            <v>108.785</v>
          </cell>
        </row>
        <row r="284">
          <cell r="C284">
            <v>46085</v>
          </cell>
          <cell r="D284">
            <v>100.175</v>
          </cell>
          <cell r="G284">
            <v>100.236</v>
          </cell>
          <cell r="H284">
            <v>100.82599999999999</v>
          </cell>
          <cell r="J284">
            <v>100.92400000000001</v>
          </cell>
          <cell r="L284">
            <v>108.929</v>
          </cell>
        </row>
        <row r="285">
          <cell r="C285">
            <v>46086</v>
          </cell>
          <cell r="D285">
            <v>100.253</v>
          </cell>
          <cell r="G285">
            <v>100.294</v>
          </cell>
          <cell r="H285">
            <v>100.863</v>
          </cell>
          <cell r="J285">
            <v>100.961</v>
          </cell>
          <cell r="L285">
            <v>108.852</v>
          </cell>
        </row>
        <row r="286">
          <cell r="C286">
            <v>46087</v>
          </cell>
          <cell r="D286">
            <v>100.145</v>
          </cell>
          <cell r="G286">
            <v>100.18600000000001</v>
          </cell>
          <cell r="H286">
            <v>100.527</v>
          </cell>
          <cell r="J286">
            <v>100.624</v>
          </cell>
          <cell r="L286">
            <v>108.191</v>
          </cell>
        </row>
        <row r="287">
          <cell r="C287">
            <v>46090</v>
          </cell>
          <cell r="D287">
            <v>100.07299999999999</v>
          </cell>
          <cell r="G287">
            <v>100.197</v>
          </cell>
          <cell r="H287">
            <v>100.46599999999999</v>
          </cell>
          <cell r="J287">
            <v>100.563</v>
          </cell>
          <cell r="L287">
            <v>107.577</v>
          </cell>
        </row>
        <row r="288">
          <cell r="C288">
            <v>46091</v>
          </cell>
          <cell r="D288">
            <v>99.977999999999994</v>
          </cell>
          <cell r="G288">
            <v>100.038</v>
          </cell>
          <cell r="H288">
            <v>100.51</v>
          </cell>
          <cell r="J288">
            <v>100.607</v>
          </cell>
          <cell r="L288">
            <v>107.926</v>
          </cell>
        </row>
        <row r="289">
          <cell r="C289">
            <v>46092</v>
          </cell>
          <cell r="D289">
            <v>100.005</v>
          </cell>
          <cell r="G289">
            <v>100.065</v>
          </cell>
          <cell r="H289">
            <v>100.34099999999999</v>
          </cell>
          <cell r="J289">
            <v>100.438</v>
          </cell>
          <cell r="L289">
            <v>107.52200000000001</v>
          </cell>
        </row>
        <row r="290">
          <cell r="C290">
            <v>46093</v>
          </cell>
          <cell r="D290">
            <v>99.995999999999995</v>
          </cell>
          <cell r="G290">
            <v>100.056</v>
          </cell>
          <cell r="H290">
            <v>100.355</v>
          </cell>
          <cell r="J290">
            <v>100.45099999999999</v>
          </cell>
          <cell r="L290">
            <v>107.383</v>
          </cell>
        </row>
        <row r="291">
          <cell r="C291">
            <v>46094</v>
          </cell>
          <cell r="D291">
            <v>99.888999999999996</v>
          </cell>
          <cell r="G291">
            <v>99.947999999999993</v>
          </cell>
          <cell r="H291">
            <v>100.252</v>
          </cell>
          <cell r="J291">
            <v>100.348</v>
          </cell>
          <cell r="L291">
            <v>107.101</v>
          </cell>
        </row>
        <row r="292">
          <cell r="C292">
            <v>46097</v>
          </cell>
          <cell r="D292">
            <v>99.930999999999997</v>
          </cell>
          <cell r="G292">
            <v>99.99</v>
          </cell>
          <cell r="H292">
            <v>100.34399999999999</v>
          </cell>
          <cell r="J292">
            <v>100.44</v>
          </cell>
          <cell r="L292">
            <v>107.071</v>
          </cell>
        </row>
        <row r="293">
          <cell r="C293">
            <v>46098</v>
          </cell>
          <cell r="D293">
            <v>99.906999999999996</v>
          </cell>
          <cell r="G293">
            <v>99.965999999999994</v>
          </cell>
          <cell r="H293">
            <v>100.34</v>
          </cell>
          <cell r="J293">
            <v>100.43600000000001</v>
          </cell>
          <cell r="L293">
            <v>107.30200000000001</v>
          </cell>
        </row>
        <row r="294">
          <cell r="C294">
            <v>46099</v>
          </cell>
          <cell r="D294">
            <v>99.894000000000005</v>
          </cell>
          <cell r="G294">
            <v>99.953000000000003</v>
          </cell>
          <cell r="H294">
            <v>100.14</v>
          </cell>
          <cell r="J294">
            <v>100.236</v>
          </cell>
          <cell r="L294">
            <v>107.179</v>
          </cell>
        </row>
        <row r="295">
          <cell r="C295">
            <v>46100</v>
          </cell>
          <cell r="D295">
            <v>99.816000000000003</v>
          </cell>
          <cell r="G295">
            <v>99.873999999999995</v>
          </cell>
          <cell r="H295">
            <v>100.089</v>
          </cell>
          <cell r="J295">
            <v>100.184</v>
          </cell>
          <cell r="L295">
            <v>106.785</v>
          </cell>
        </row>
        <row r="296">
          <cell r="C296">
            <v>46101</v>
          </cell>
          <cell r="D296">
            <v>99.721999999999994</v>
          </cell>
          <cell r="G296">
            <v>99.78</v>
          </cell>
          <cell r="H296">
            <v>99.759</v>
          </cell>
          <cell r="J296">
            <v>99.853999999999999</v>
          </cell>
          <cell r="L296">
            <v>105.977</v>
          </cell>
        </row>
        <row r="297">
          <cell r="C297">
            <v>46104</v>
          </cell>
          <cell r="D297">
            <v>99.781000000000006</v>
          </cell>
          <cell r="G297">
            <v>99.838999999999999</v>
          </cell>
          <cell r="H297">
            <v>100.002</v>
          </cell>
          <cell r="J297">
            <v>100.09699999999999</v>
          </cell>
          <cell r="L297">
            <v>106.129</v>
          </cell>
        </row>
        <row r="298">
          <cell r="C298">
            <v>46105</v>
          </cell>
          <cell r="D298">
            <v>99.716999999999999</v>
          </cell>
          <cell r="G298">
            <v>99.775000000000006</v>
          </cell>
          <cell r="H298">
            <v>100.09699999999999</v>
          </cell>
          <cell r="J298">
            <v>100.19199999999999</v>
          </cell>
          <cell r="L298">
            <v>106.041</v>
          </cell>
        </row>
        <row r="299">
          <cell r="C299">
            <v>46106</v>
          </cell>
          <cell r="D299">
            <v>99.766000000000005</v>
          </cell>
          <cell r="G299">
            <v>99.823999999999998</v>
          </cell>
          <cell r="H299">
            <v>100.018</v>
          </cell>
          <cell r="J299">
            <v>100.113</v>
          </cell>
          <cell r="L299">
            <v>106.55800000000001</v>
          </cell>
        </row>
        <row r="300">
          <cell r="C300">
            <v>46107</v>
          </cell>
          <cell r="D300">
            <v>99.73</v>
          </cell>
          <cell r="G300">
            <v>99.787000000000006</v>
          </cell>
          <cell r="H300">
            <v>99.915999999999997</v>
          </cell>
          <cell r="J300">
            <v>100.01</v>
          </cell>
          <cell r="L300">
            <v>106.044</v>
          </cell>
        </row>
        <row r="301">
          <cell r="C301">
            <v>46108</v>
          </cell>
          <cell r="D301">
            <v>99.691000000000003</v>
          </cell>
          <cell r="G301">
            <v>99.748000000000005</v>
          </cell>
          <cell r="H301">
            <v>99.757999999999996</v>
          </cell>
          <cell r="J301">
            <v>99.852000000000004</v>
          </cell>
          <cell r="L301">
            <v>105.71299999999999</v>
          </cell>
        </row>
        <row r="302">
          <cell r="D302">
            <v>99.683999999999997</v>
          </cell>
          <cell r="G302">
            <v>99.741</v>
          </cell>
          <cell r="H302">
            <v>99.760999999999996</v>
          </cell>
          <cell r="J302">
            <v>99.855000000000004</v>
          </cell>
          <cell r="L302">
            <v>105.83799999999999</v>
          </cell>
        </row>
        <row r="303">
          <cell r="G303">
            <v>99.739000000000004</v>
          </cell>
          <cell r="H303">
            <v>99.840999999999994</v>
          </cell>
          <cell r="J303">
            <v>99.935000000000002</v>
          </cell>
          <cell r="L303">
            <v>105.824</v>
          </cell>
        </row>
        <row r="335">
          <cell r="D335" t="str">
            <v>Bid 2020 XS2234571771</v>
          </cell>
          <cell r="G335" t="str">
            <v>Offer 2020 XS2234571771</v>
          </cell>
        </row>
        <row r="336">
          <cell r="C336">
            <v>46023</v>
          </cell>
          <cell r="D336">
            <v>55.838999999999999</v>
          </cell>
          <cell r="G336">
            <v>56.365000000000002</v>
          </cell>
        </row>
        <row r="337">
          <cell r="C337">
            <v>46024</v>
          </cell>
          <cell r="D337">
            <v>56.24</v>
          </cell>
          <cell r="G337">
            <v>57.77</v>
          </cell>
        </row>
        <row r="338">
          <cell r="C338">
            <v>46027</v>
          </cell>
          <cell r="D338">
            <v>56.57</v>
          </cell>
          <cell r="G338">
            <v>57.9</v>
          </cell>
        </row>
        <row r="339">
          <cell r="C339">
            <v>46028</v>
          </cell>
          <cell r="D339">
            <v>57.13</v>
          </cell>
          <cell r="G339">
            <v>57.71</v>
          </cell>
        </row>
        <row r="340">
          <cell r="C340">
            <v>46029</v>
          </cell>
          <cell r="D340">
            <v>56.62</v>
          </cell>
          <cell r="G340">
            <v>58.25</v>
          </cell>
        </row>
        <row r="341">
          <cell r="C341">
            <v>46030</v>
          </cell>
          <cell r="D341">
            <v>56.26</v>
          </cell>
          <cell r="G341">
            <v>57.92</v>
          </cell>
        </row>
        <row r="342">
          <cell r="C342">
            <v>46031</v>
          </cell>
          <cell r="D342">
            <v>55.82</v>
          </cell>
          <cell r="G342">
            <v>57.46</v>
          </cell>
        </row>
        <row r="343">
          <cell r="C343">
            <v>46034</v>
          </cell>
          <cell r="D343">
            <v>56.11</v>
          </cell>
          <cell r="G343">
            <v>57.67</v>
          </cell>
        </row>
        <row r="344">
          <cell r="C344">
            <v>46035</v>
          </cell>
          <cell r="D344">
            <v>55.9</v>
          </cell>
          <cell r="G344">
            <v>57.46</v>
          </cell>
        </row>
        <row r="345">
          <cell r="C345">
            <v>46036</v>
          </cell>
          <cell r="D345">
            <v>56.06</v>
          </cell>
          <cell r="G345">
            <v>57.67</v>
          </cell>
        </row>
        <row r="346">
          <cell r="C346">
            <v>46037</v>
          </cell>
          <cell r="D346">
            <v>56.3</v>
          </cell>
          <cell r="G346">
            <v>57.92</v>
          </cell>
        </row>
        <row r="347">
          <cell r="C347">
            <v>46038</v>
          </cell>
          <cell r="D347">
            <v>56.2</v>
          </cell>
          <cell r="G347">
            <v>57.75</v>
          </cell>
        </row>
        <row r="348">
          <cell r="C348">
            <v>46041</v>
          </cell>
          <cell r="D348">
            <v>56.06</v>
          </cell>
          <cell r="G348">
            <v>57.52</v>
          </cell>
        </row>
        <row r="349">
          <cell r="C349">
            <v>46042</v>
          </cell>
          <cell r="D349">
            <v>55.72</v>
          </cell>
          <cell r="G349">
            <v>57.25</v>
          </cell>
        </row>
        <row r="350">
          <cell r="C350">
            <v>46043</v>
          </cell>
          <cell r="D350">
            <v>55.88</v>
          </cell>
          <cell r="G350">
            <v>57.42</v>
          </cell>
        </row>
        <row r="351">
          <cell r="C351">
            <v>46044</v>
          </cell>
          <cell r="D351">
            <v>56.17</v>
          </cell>
          <cell r="G351">
            <v>57.65</v>
          </cell>
        </row>
        <row r="352">
          <cell r="C352">
            <v>46045</v>
          </cell>
          <cell r="D352">
            <v>56.508000000000003</v>
          </cell>
          <cell r="G352">
            <v>57.040999999999997</v>
          </cell>
        </row>
        <row r="353">
          <cell r="C353">
            <v>46048</v>
          </cell>
          <cell r="D353">
            <v>56.5</v>
          </cell>
          <cell r="G353">
            <v>57.031999999999996</v>
          </cell>
        </row>
        <row r="354">
          <cell r="C354">
            <v>46049</v>
          </cell>
          <cell r="D354">
            <v>56.42</v>
          </cell>
          <cell r="G354">
            <v>56.951000000000001</v>
          </cell>
        </row>
        <row r="355">
          <cell r="C355">
            <v>46050</v>
          </cell>
          <cell r="D355">
            <v>56.512</v>
          </cell>
          <cell r="G355">
            <v>57.043999999999997</v>
          </cell>
        </row>
        <row r="356">
          <cell r="C356">
            <v>46051</v>
          </cell>
          <cell r="D356">
            <v>56.545999999999999</v>
          </cell>
          <cell r="G356">
            <v>57.079000000000001</v>
          </cell>
        </row>
        <row r="357">
          <cell r="C357">
            <v>46052</v>
          </cell>
          <cell r="D357">
            <v>56.518000000000001</v>
          </cell>
          <cell r="G357">
            <v>57.05</v>
          </cell>
        </row>
        <row r="358">
          <cell r="C358">
            <v>46055</v>
          </cell>
          <cell r="D358">
            <v>56.381999999999998</v>
          </cell>
          <cell r="G358">
            <v>56.912999999999997</v>
          </cell>
        </row>
        <row r="359">
          <cell r="C359">
            <v>46056</v>
          </cell>
          <cell r="D359">
            <v>56.247999999999998</v>
          </cell>
          <cell r="G359">
            <v>56.777000000000001</v>
          </cell>
        </row>
        <row r="360">
          <cell r="C360">
            <v>46057</v>
          </cell>
          <cell r="D360">
            <v>56.031999999999996</v>
          </cell>
          <cell r="G360">
            <v>56.558999999999997</v>
          </cell>
        </row>
        <row r="361">
          <cell r="C361">
            <v>46058</v>
          </cell>
          <cell r="D361">
            <v>55.780999999999999</v>
          </cell>
          <cell r="G361">
            <v>56.305</v>
          </cell>
        </row>
        <row r="362">
          <cell r="C362">
            <v>46059</v>
          </cell>
          <cell r="D362">
            <v>55.786000000000001</v>
          </cell>
          <cell r="G362">
            <v>56.31</v>
          </cell>
        </row>
        <row r="363">
          <cell r="C363">
            <v>46062</v>
          </cell>
          <cell r="D363">
            <v>55.728999999999999</v>
          </cell>
          <cell r="G363">
            <v>56.252000000000002</v>
          </cell>
        </row>
        <row r="364">
          <cell r="C364">
            <v>46063</v>
          </cell>
          <cell r="D364">
            <v>55.997</v>
          </cell>
          <cell r="G364">
            <v>56.523000000000003</v>
          </cell>
        </row>
        <row r="365">
          <cell r="C365">
            <v>46064</v>
          </cell>
          <cell r="D365">
            <v>56.04</v>
          </cell>
          <cell r="G365">
            <v>56.566000000000003</v>
          </cell>
        </row>
        <row r="366">
          <cell r="C366">
            <v>46065</v>
          </cell>
          <cell r="D366">
            <v>56.34</v>
          </cell>
          <cell r="G366">
            <v>56.87</v>
          </cell>
        </row>
        <row r="367">
          <cell r="C367">
            <v>46066</v>
          </cell>
          <cell r="D367">
            <v>56.274000000000001</v>
          </cell>
          <cell r="G367">
            <v>56.802999999999997</v>
          </cell>
        </row>
        <row r="368">
          <cell r="C368">
            <v>46069</v>
          </cell>
          <cell r="D368">
            <v>56.393999999999998</v>
          </cell>
          <cell r="G368">
            <v>56.923999999999999</v>
          </cell>
        </row>
        <row r="369">
          <cell r="C369">
            <v>46070</v>
          </cell>
          <cell r="D369">
            <v>56.49</v>
          </cell>
          <cell r="G369">
            <v>57.021000000000001</v>
          </cell>
        </row>
        <row r="370">
          <cell r="C370">
            <v>46071</v>
          </cell>
          <cell r="D370">
            <v>56.609000000000002</v>
          </cell>
          <cell r="G370">
            <v>57.142000000000003</v>
          </cell>
        </row>
        <row r="371">
          <cell r="C371">
            <v>46072</v>
          </cell>
          <cell r="D371">
            <v>56.502000000000002</v>
          </cell>
          <cell r="G371">
            <v>57.033000000000001</v>
          </cell>
        </row>
        <row r="372">
          <cell r="C372">
            <v>46073</v>
          </cell>
          <cell r="D372">
            <v>56.698</v>
          </cell>
          <cell r="G372">
            <v>57.231000000000002</v>
          </cell>
        </row>
        <row r="373">
          <cell r="C373">
            <v>46076</v>
          </cell>
          <cell r="D373">
            <v>56.798999999999999</v>
          </cell>
          <cell r="G373">
            <v>57.334000000000003</v>
          </cell>
        </row>
        <row r="374">
          <cell r="C374">
            <v>46077</v>
          </cell>
          <cell r="D374">
            <v>57.133000000000003</v>
          </cell>
          <cell r="G374">
            <v>57.670999999999999</v>
          </cell>
        </row>
        <row r="375">
          <cell r="C375">
            <v>46078</v>
          </cell>
          <cell r="D375">
            <v>57.098999999999997</v>
          </cell>
          <cell r="G375">
            <v>57.637</v>
          </cell>
        </row>
        <row r="376">
          <cell r="C376">
            <v>46079</v>
          </cell>
          <cell r="D376">
            <v>57.16</v>
          </cell>
          <cell r="G376">
            <v>57.698</v>
          </cell>
        </row>
        <row r="377">
          <cell r="C377">
            <v>46080</v>
          </cell>
          <cell r="D377">
            <v>57.24</v>
          </cell>
          <cell r="G377">
            <v>57.779000000000003</v>
          </cell>
        </row>
        <row r="378">
          <cell r="C378">
            <v>46083</v>
          </cell>
          <cell r="D378">
            <v>56.941000000000003</v>
          </cell>
          <cell r="G378">
            <v>57.476999999999997</v>
          </cell>
        </row>
        <row r="379">
          <cell r="C379">
            <v>46084</v>
          </cell>
          <cell r="D379">
            <v>55.874000000000002</v>
          </cell>
          <cell r="G379">
            <v>56.398000000000003</v>
          </cell>
        </row>
        <row r="380">
          <cell r="C380">
            <v>46085</v>
          </cell>
          <cell r="D380">
            <v>55.816000000000003</v>
          </cell>
          <cell r="G380">
            <v>56.338999999999999</v>
          </cell>
        </row>
        <row r="381">
          <cell r="C381">
            <v>46086</v>
          </cell>
          <cell r="D381">
            <v>55.872999999999998</v>
          </cell>
          <cell r="G381">
            <v>56.396000000000001</v>
          </cell>
        </row>
        <row r="382">
          <cell r="C382">
            <v>46087</v>
          </cell>
          <cell r="D382">
            <v>55.216000000000001</v>
          </cell>
          <cell r="G382">
            <v>55.731999999999999</v>
          </cell>
        </row>
        <row r="383">
          <cell r="C383">
            <v>46090</v>
          </cell>
          <cell r="D383">
            <v>54.838000000000001</v>
          </cell>
          <cell r="G383">
            <v>55.35</v>
          </cell>
        </row>
        <row r="384">
          <cell r="C384">
            <v>46091</v>
          </cell>
          <cell r="D384">
            <v>54.872999999999998</v>
          </cell>
          <cell r="G384">
            <v>55.384999999999998</v>
          </cell>
        </row>
        <row r="385">
          <cell r="C385">
            <v>46092</v>
          </cell>
          <cell r="D385">
            <v>54.774000000000001</v>
          </cell>
          <cell r="G385">
            <v>55.284999999999997</v>
          </cell>
        </row>
        <row r="386">
          <cell r="C386">
            <v>46093</v>
          </cell>
          <cell r="D386">
            <v>54.406999999999996</v>
          </cell>
          <cell r="G386">
            <v>54.912999999999997</v>
          </cell>
        </row>
        <row r="387">
          <cell r="C387">
            <v>46094</v>
          </cell>
          <cell r="D387">
            <v>54.094000000000001</v>
          </cell>
          <cell r="G387">
            <v>54.597000000000001</v>
          </cell>
        </row>
        <row r="388">
          <cell r="C388">
            <v>46097</v>
          </cell>
          <cell r="D388">
            <v>54.186</v>
          </cell>
          <cell r="G388">
            <v>54.69</v>
          </cell>
        </row>
        <row r="389">
          <cell r="C389">
            <v>46098</v>
          </cell>
          <cell r="D389">
            <v>54.470999999999997</v>
          </cell>
          <cell r="G389">
            <v>54.978000000000002</v>
          </cell>
        </row>
        <row r="390">
          <cell r="C390">
            <v>46099</v>
          </cell>
          <cell r="D390">
            <v>54.540999999999997</v>
          </cell>
          <cell r="G390">
            <v>55.048999999999999</v>
          </cell>
        </row>
        <row r="391">
          <cell r="C391">
            <v>46100</v>
          </cell>
          <cell r="D391">
            <v>54.411999999999999</v>
          </cell>
          <cell r="G391">
            <v>54.917999999999999</v>
          </cell>
        </row>
        <row r="392">
          <cell r="C392">
            <v>46101</v>
          </cell>
          <cell r="D392">
            <v>53.484000000000002</v>
          </cell>
          <cell r="G392">
            <v>53.98</v>
          </cell>
        </row>
        <row r="393">
          <cell r="C393">
            <v>46104</v>
          </cell>
          <cell r="D393">
            <v>53.226999999999997</v>
          </cell>
          <cell r="G393">
            <v>53.72</v>
          </cell>
        </row>
        <row r="394">
          <cell r="C394">
            <v>46105</v>
          </cell>
          <cell r="D394">
            <v>53.362000000000002</v>
          </cell>
          <cell r="G394">
            <v>53.856000000000002</v>
          </cell>
        </row>
        <row r="395">
          <cell r="C395">
            <v>46106</v>
          </cell>
          <cell r="D395">
            <v>54.152000000000001</v>
          </cell>
          <cell r="G395">
            <v>54.655000000000001</v>
          </cell>
        </row>
        <row r="396">
          <cell r="C396">
            <v>46107</v>
          </cell>
          <cell r="D396">
            <v>53.837000000000003</v>
          </cell>
          <cell r="G396">
            <v>54.335999999999999</v>
          </cell>
        </row>
        <row r="397">
          <cell r="C397">
            <v>46108</v>
          </cell>
          <cell r="D397">
            <v>53.215000000000003</v>
          </cell>
          <cell r="G397">
            <v>53.707000000000001</v>
          </cell>
        </row>
        <row r="398">
          <cell r="C398">
            <v>46111</v>
          </cell>
          <cell r="D398">
            <v>53.215000000000003</v>
          </cell>
          <cell r="G398">
            <v>53.707000000000001</v>
          </cell>
        </row>
        <row r="399">
          <cell r="C399">
            <v>46112</v>
          </cell>
          <cell r="D399">
            <v>53.646999999999998</v>
          </cell>
          <cell r="G399">
            <v>54.143999999999998</v>
          </cell>
        </row>
        <row r="407">
          <cell r="D407" t="str">
            <v>Bid 2023 XS2716887760</v>
          </cell>
          <cell r="G407" t="str">
            <v>Offer 2023 XS2716887760</v>
          </cell>
        </row>
        <row r="408">
          <cell r="C408">
            <v>46023</v>
          </cell>
          <cell r="D408">
            <v>106.88</v>
          </cell>
          <cell r="G408">
            <v>107.23699999999999</v>
          </cell>
        </row>
        <row r="409">
          <cell r="C409">
            <v>46024</v>
          </cell>
          <cell r="D409">
            <v>106.98</v>
          </cell>
          <cell r="G409">
            <v>107.337</v>
          </cell>
        </row>
        <row r="410">
          <cell r="C410">
            <v>46027</v>
          </cell>
          <cell r="D410">
            <v>107.004</v>
          </cell>
          <cell r="G410">
            <v>107.361</v>
          </cell>
        </row>
        <row r="411">
          <cell r="C411">
            <v>46028</v>
          </cell>
          <cell r="D411">
            <v>107.099</v>
          </cell>
          <cell r="G411">
            <v>107.456</v>
          </cell>
        </row>
        <row r="412">
          <cell r="C412">
            <v>46029</v>
          </cell>
          <cell r="D412">
            <v>107.069</v>
          </cell>
          <cell r="G412">
            <v>107.426</v>
          </cell>
        </row>
        <row r="413">
          <cell r="C413">
            <v>46030</v>
          </cell>
          <cell r="D413">
            <v>107.02500000000001</v>
          </cell>
          <cell r="G413">
            <v>107.381</v>
          </cell>
        </row>
        <row r="414">
          <cell r="C414">
            <v>46031</v>
          </cell>
          <cell r="D414">
            <v>106.946</v>
          </cell>
          <cell r="G414">
            <v>107.30200000000001</v>
          </cell>
        </row>
        <row r="415">
          <cell r="C415">
            <v>46034</v>
          </cell>
          <cell r="D415">
            <v>106.88800000000001</v>
          </cell>
          <cell r="G415">
            <v>107.24299999999999</v>
          </cell>
        </row>
        <row r="416">
          <cell r="C416">
            <v>46035</v>
          </cell>
          <cell r="D416">
            <v>106.872</v>
          </cell>
          <cell r="G416">
            <v>107.227</v>
          </cell>
        </row>
        <row r="417">
          <cell r="C417">
            <v>46036</v>
          </cell>
          <cell r="D417">
            <v>106.908</v>
          </cell>
          <cell r="G417">
            <v>107.26300000000001</v>
          </cell>
        </row>
        <row r="418">
          <cell r="C418">
            <v>46037</v>
          </cell>
          <cell r="D418">
            <v>106.93600000000001</v>
          </cell>
          <cell r="G418">
            <v>107.291</v>
          </cell>
        </row>
        <row r="419">
          <cell r="C419">
            <v>46038</v>
          </cell>
          <cell r="D419">
            <v>106.965</v>
          </cell>
          <cell r="G419">
            <v>107.32</v>
          </cell>
        </row>
        <row r="420">
          <cell r="C420">
            <v>46041</v>
          </cell>
          <cell r="D420">
            <v>106.965</v>
          </cell>
          <cell r="G420">
            <v>107.32</v>
          </cell>
        </row>
        <row r="421">
          <cell r="C421">
            <v>46042</v>
          </cell>
          <cell r="D421">
            <v>106.8</v>
          </cell>
          <cell r="G421">
            <v>107.154</v>
          </cell>
        </row>
        <row r="422">
          <cell r="C422">
            <v>46043</v>
          </cell>
          <cell r="D422">
            <v>106.785</v>
          </cell>
          <cell r="G422">
            <v>107.139</v>
          </cell>
        </row>
        <row r="423">
          <cell r="C423">
            <v>46044</v>
          </cell>
          <cell r="D423">
            <v>106.813</v>
          </cell>
          <cell r="G423">
            <v>107.166</v>
          </cell>
        </row>
        <row r="424">
          <cell r="C424">
            <v>46045</v>
          </cell>
          <cell r="D424">
            <v>106.846</v>
          </cell>
          <cell r="G424">
            <v>107.199</v>
          </cell>
        </row>
        <row r="425">
          <cell r="C425">
            <v>46048</v>
          </cell>
          <cell r="D425">
            <v>106.855</v>
          </cell>
          <cell r="G425">
            <v>107.208</v>
          </cell>
        </row>
        <row r="426">
          <cell r="C426">
            <v>46049</v>
          </cell>
          <cell r="D426">
            <v>106.88200000000001</v>
          </cell>
          <cell r="G426">
            <v>107.235</v>
          </cell>
        </row>
        <row r="427">
          <cell r="C427">
            <v>46050</v>
          </cell>
          <cell r="D427">
            <v>106.899</v>
          </cell>
          <cell r="G427">
            <v>107.252</v>
          </cell>
        </row>
        <row r="428">
          <cell r="C428">
            <v>46051</v>
          </cell>
          <cell r="D428">
            <v>106.94199999999999</v>
          </cell>
          <cell r="G428">
            <v>107.295</v>
          </cell>
        </row>
        <row r="429">
          <cell r="C429">
            <v>46052</v>
          </cell>
          <cell r="D429">
            <v>106.94499999999999</v>
          </cell>
          <cell r="G429">
            <v>107.297</v>
          </cell>
        </row>
        <row r="430">
          <cell r="C430">
            <v>46055</v>
          </cell>
          <cell r="D430">
            <v>106.881</v>
          </cell>
          <cell r="G430">
            <v>107.233</v>
          </cell>
        </row>
        <row r="431">
          <cell r="C431">
            <v>46056</v>
          </cell>
          <cell r="D431">
            <v>106.884</v>
          </cell>
          <cell r="G431">
            <v>107.236</v>
          </cell>
        </row>
        <row r="432">
          <cell r="C432">
            <v>46057</v>
          </cell>
          <cell r="D432">
            <v>106.86499999999999</v>
          </cell>
          <cell r="G432">
            <v>107.217</v>
          </cell>
        </row>
        <row r="433">
          <cell r="C433">
            <v>46058</v>
          </cell>
          <cell r="D433">
            <v>106.754</v>
          </cell>
          <cell r="G433">
            <v>107.29600000000001</v>
          </cell>
        </row>
        <row r="434">
          <cell r="C434">
            <v>46059</v>
          </cell>
          <cell r="D434">
            <v>106.68</v>
          </cell>
          <cell r="G434">
            <v>107.242</v>
          </cell>
        </row>
        <row r="435">
          <cell r="C435">
            <v>46062</v>
          </cell>
          <cell r="D435">
            <v>106.711</v>
          </cell>
          <cell r="G435">
            <v>107.28400000000001</v>
          </cell>
        </row>
        <row r="436">
          <cell r="C436">
            <v>46063</v>
          </cell>
          <cell r="D436">
            <v>106.877</v>
          </cell>
          <cell r="G436">
            <v>107.46599999999999</v>
          </cell>
        </row>
        <row r="437">
          <cell r="C437">
            <v>46064</v>
          </cell>
          <cell r="D437">
            <v>106.867</v>
          </cell>
          <cell r="G437">
            <v>107.399</v>
          </cell>
        </row>
        <row r="438">
          <cell r="C438">
            <v>46065</v>
          </cell>
          <cell r="D438">
            <v>106.884</v>
          </cell>
          <cell r="G438">
            <v>107.452</v>
          </cell>
        </row>
        <row r="439">
          <cell r="C439">
            <v>46066</v>
          </cell>
          <cell r="D439">
            <v>107.024</v>
          </cell>
          <cell r="G439">
            <v>107.59699999999999</v>
          </cell>
        </row>
        <row r="440">
          <cell r="C440">
            <v>46069</v>
          </cell>
          <cell r="D440">
            <v>106.929</v>
          </cell>
          <cell r="G440">
            <v>107.476</v>
          </cell>
        </row>
        <row r="441">
          <cell r="C441">
            <v>46070</v>
          </cell>
          <cell r="D441">
            <v>106.905</v>
          </cell>
          <cell r="G441">
            <v>107.512</v>
          </cell>
        </row>
        <row r="442">
          <cell r="C442">
            <v>46071</v>
          </cell>
          <cell r="D442">
            <v>106.932</v>
          </cell>
          <cell r="G442">
            <v>107.479</v>
          </cell>
        </row>
        <row r="443">
          <cell r="C443">
            <v>46072</v>
          </cell>
          <cell r="D443">
            <v>106.9</v>
          </cell>
          <cell r="G443">
            <v>107.446</v>
          </cell>
        </row>
        <row r="444">
          <cell r="C444">
            <v>46073</v>
          </cell>
          <cell r="D444">
            <v>107.02500000000001</v>
          </cell>
          <cell r="G444">
            <v>107.374</v>
          </cell>
        </row>
        <row r="445">
          <cell r="C445">
            <v>46076</v>
          </cell>
          <cell r="D445">
            <v>107.04</v>
          </cell>
          <cell r="G445">
            <v>107.602</v>
          </cell>
        </row>
        <row r="446">
          <cell r="C446">
            <v>46077</v>
          </cell>
          <cell r="D446">
            <v>107.178</v>
          </cell>
          <cell r="G446">
            <v>107.52800000000001</v>
          </cell>
        </row>
        <row r="447">
          <cell r="C447">
            <v>46078</v>
          </cell>
          <cell r="D447">
            <v>107.154</v>
          </cell>
          <cell r="G447">
            <v>107.735</v>
          </cell>
        </row>
        <row r="448">
          <cell r="C448">
            <v>46079</v>
          </cell>
          <cell r="D448">
            <v>107.19199999999999</v>
          </cell>
          <cell r="G448">
            <v>107.753</v>
          </cell>
        </row>
        <row r="449">
          <cell r="C449">
            <v>46080</v>
          </cell>
          <cell r="D449">
            <v>107.301</v>
          </cell>
          <cell r="G449">
            <v>107.85</v>
          </cell>
        </row>
        <row r="450">
          <cell r="C450">
            <v>46083</v>
          </cell>
          <cell r="D450">
            <v>107.065</v>
          </cell>
          <cell r="G450">
            <v>107.548</v>
          </cell>
        </row>
        <row r="451">
          <cell r="C451">
            <v>46084</v>
          </cell>
          <cell r="D451">
            <v>106.425</v>
          </cell>
          <cell r="G451">
            <v>106.995</v>
          </cell>
        </row>
        <row r="452">
          <cell r="C452">
            <v>46085</v>
          </cell>
          <cell r="D452">
            <v>106.562</v>
          </cell>
          <cell r="G452">
            <v>107.10599999999999</v>
          </cell>
        </row>
        <row r="453">
          <cell r="C453">
            <v>46086</v>
          </cell>
          <cell r="D453">
            <v>106.614</v>
          </cell>
          <cell r="G453">
            <v>106.959</v>
          </cell>
        </row>
        <row r="454">
          <cell r="C454">
            <v>46087</v>
          </cell>
          <cell r="D454">
            <v>106.083</v>
          </cell>
          <cell r="G454">
            <v>106.426</v>
          </cell>
        </row>
        <row r="455">
          <cell r="C455">
            <v>46090</v>
          </cell>
          <cell r="D455">
            <v>105.70399999999999</v>
          </cell>
          <cell r="G455">
            <v>106.28100000000001</v>
          </cell>
        </row>
        <row r="456">
          <cell r="C456">
            <v>46091</v>
          </cell>
          <cell r="D456">
            <v>106.02800000000001</v>
          </cell>
          <cell r="G456">
            <v>106.57</v>
          </cell>
        </row>
        <row r="457">
          <cell r="C457">
            <v>46092</v>
          </cell>
          <cell r="D457">
            <v>105.56100000000001</v>
          </cell>
          <cell r="G457">
            <v>106.1</v>
          </cell>
        </row>
        <row r="458">
          <cell r="C458">
            <v>46093</v>
          </cell>
          <cell r="D458">
            <v>105.489</v>
          </cell>
          <cell r="G458">
            <v>106.04900000000001</v>
          </cell>
        </row>
        <row r="459">
          <cell r="C459">
            <v>46094</v>
          </cell>
          <cell r="D459">
            <v>105.325</v>
          </cell>
          <cell r="G459">
            <v>105.849</v>
          </cell>
        </row>
        <row r="460">
          <cell r="C460">
            <v>46097</v>
          </cell>
          <cell r="D460">
            <v>105.35899999999999</v>
          </cell>
          <cell r="G460">
            <v>105.94</v>
          </cell>
        </row>
        <row r="461">
          <cell r="C461">
            <v>46098</v>
          </cell>
          <cell r="D461">
            <v>105.482</v>
          </cell>
          <cell r="G461">
            <v>106.041</v>
          </cell>
        </row>
        <row r="462">
          <cell r="C462">
            <v>46099</v>
          </cell>
          <cell r="D462">
            <v>105.267</v>
          </cell>
          <cell r="G462">
            <v>105.81100000000001</v>
          </cell>
        </row>
        <row r="463">
          <cell r="C463">
            <v>46100</v>
          </cell>
          <cell r="D463">
            <v>104.973</v>
          </cell>
          <cell r="G463">
            <v>105.499</v>
          </cell>
        </row>
        <row r="464">
          <cell r="C464">
            <v>46101</v>
          </cell>
          <cell r="D464">
            <v>104.563</v>
          </cell>
          <cell r="G464">
            <v>105.075</v>
          </cell>
        </row>
        <row r="465">
          <cell r="C465">
            <v>46104</v>
          </cell>
          <cell r="D465">
            <v>104.628</v>
          </cell>
          <cell r="G465">
            <v>105.17</v>
          </cell>
        </row>
        <row r="466">
          <cell r="C466">
            <v>46105</v>
          </cell>
          <cell r="D466">
            <v>104.498</v>
          </cell>
          <cell r="G466">
            <v>105.072</v>
          </cell>
        </row>
        <row r="467">
          <cell r="C467">
            <v>46106</v>
          </cell>
          <cell r="D467">
            <v>104.788</v>
          </cell>
          <cell r="G467">
            <v>105.31100000000001</v>
          </cell>
        </row>
        <row r="468">
          <cell r="C468">
            <v>46107</v>
          </cell>
          <cell r="D468">
            <v>104.434</v>
          </cell>
          <cell r="G468">
            <v>104.94499999999999</v>
          </cell>
        </row>
        <row r="469">
          <cell r="C469">
            <v>46108</v>
          </cell>
          <cell r="D469">
            <v>104.265</v>
          </cell>
          <cell r="G469">
            <v>104.783</v>
          </cell>
        </row>
        <row r="470">
          <cell r="C470">
            <v>46111</v>
          </cell>
          <cell r="D470">
            <v>104.36499999999999</v>
          </cell>
          <cell r="G470">
            <v>104.91200000000001</v>
          </cell>
        </row>
        <row r="471">
          <cell r="C471">
            <v>46112</v>
          </cell>
          <cell r="D471">
            <v>104.316</v>
          </cell>
          <cell r="G471">
            <v>104.875</v>
          </cell>
        </row>
        <row r="480">
          <cell r="D480" t="str">
            <v>Bid 2023 XS2716887844</v>
          </cell>
          <cell r="G480" t="str">
            <v>Offer 2023 XS2716887844</v>
          </cell>
        </row>
        <row r="481">
          <cell r="C481">
            <v>46023</v>
          </cell>
          <cell r="D481">
            <v>109.09699999999999</v>
          </cell>
          <cell r="G481">
            <v>109.54300000000001</v>
          </cell>
        </row>
        <row r="482">
          <cell r="C482">
            <v>46024</v>
          </cell>
          <cell r="D482">
            <v>109.09</v>
          </cell>
          <cell r="G482">
            <v>109.92</v>
          </cell>
        </row>
        <row r="483">
          <cell r="C483">
            <v>46027</v>
          </cell>
          <cell r="D483">
            <v>109.37</v>
          </cell>
          <cell r="G483">
            <v>110.12</v>
          </cell>
        </row>
        <row r="484">
          <cell r="C484">
            <v>46028</v>
          </cell>
          <cell r="D484">
            <v>109.48</v>
          </cell>
          <cell r="G484">
            <v>109.99</v>
          </cell>
        </row>
        <row r="485">
          <cell r="C485">
            <v>46029</v>
          </cell>
          <cell r="D485">
            <v>109.2</v>
          </cell>
          <cell r="G485">
            <v>110.21</v>
          </cell>
        </row>
        <row r="486">
          <cell r="C486">
            <v>46030</v>
          </cell>
          <cell r="D486">
            <v>109.07</v>
          </cell>
          <cell r="G486">
            <v>110.13</v>
          </cell>
        </row>
        <row r="487">
          <cell r="C487">
            <v>46031</v>
          </cell>
          <cell r="D487">
            <v>108.97</v>
          </cell>
          <cell r="G487">
            <v>109.97</v>
          </cell>
        </row>
        <row r="488">
          <cell r="C488">
            <v>46034</v>
          </cell>
          <cell r="D488">
            <v>108.98</v>
          </cell>
          <cell r="G488">
            <v>109.99</v>
          </cell>
        </row>
        <row r="489">
          <cell r="C489">
            <v>46035</v>
          </cell>
          <cell r="D489">
            <v>109.18</v>
          </cell>
          <cell r="G489">
            <v>110.15</v>
          </cell>
        </row>
        <row r="490">
          <cell r="C490">
            <v>46036</v>
          </cell>
          <cell r="D490">
            <v>109.4</v>
          </cell>
          <cell r="G490">
            <v>110.41</v>
          </cell>
        </row>
        <row r="491">
          <cell r="C491">
            <v>46037</v>
          </cell>
          <cell r="D491">
            <v>109.57</v>
          </cell>
          <cell r="G491">
            <v>110.54</v>
          </cell>
        </row>
        <row r="492">
          <cell r="C492">
            <v>46038</v>
          </cell>
          <cell r="D492">
            <v>109.48</v>
          </cell>
          <cell r="G492">
            <v>110.41</v>
          </cell>
        </row>
        <row r="493">
          <cell r="C493">
            <v>46041</v>
          </cell>
          <cell r="D493">
            <v>109.42</v>
          </cell>
          <cell r="G493">
            <v>110.35</v>
          </cell>
        </row>
        <row r="494">
          <cell r="C494">
            <v>46042</v>
          </cell>
          <cell r="D494">
            <v>109.13</v>
          </cell>
          <cell r="G494">
            <v>110.07</v>
          </cell>
        </row>
        <row r="495">
          <cell r="C495">
            <v>46043</v>
          </cell>
          <cell r="D495">
            <v>109.16</v>
          </cell>
          <cell r="G495">
            <v>110.1</v>
          </cell>
        </row>
        <row r="496">
          <cell r="C496">
            <v>46044</v>
          </cell>
          <cell r="D496">
            <v>109.42</v>
          </cell>
          <cell r="G496">
            <v>110.38</v>
          </cell>
        </row>
        <row r="497">
          <cell r="C497">
            <v>46045</v>
          </cell>
          <cell r="D497">
            <v>109.566</v>
          </cell>
          <cell r="G497">
            <v>110.012</v>
          </cell>
        </row>
        <row r="498">
          <cell r="C498">
            <v>46048</v>
          </cell>
          <cell r="D498">
            <v>109.593</v>
          </cell>
          <cell r="G498">
            <v>110.039</v>
          </cell>
        </row>
        <row r="499">
          <cell r="C499">
            <v>46049</v>
          </cell>
          <cell r="D499">
            <v>109.622</v>
          </cell>
          <cell r="G499">
            <v>110.068</v>
          </cell>
        </row>
        <row r="500">
          <cell r="C500">
            <v>46050</v>
          </cell>
          <cell r="D500">
            <v>109.667</v>
          </cell>
          <cell r="G500">
            <v>110.113</v>
          </cell>
        </row>
        <row r="501">
          <cell r="C501">
            <v>46051</v>
          </cell>
          <cell r="D501">
            <v>109.645</v>
          </cell>
          <cell r="G501">
            <v>110.09099999999999</v>
          </cell>
        </row>
        <row r="502">
          <cell r="C502">
            <v>46052</v>
          </cell>
          <cell r="D502">
            <v>109.614</v>
          </cell>
          <cell r="G502">
            <v>110.06</v>
          </cell>
        </row>
        <row r="503">
          <cell r="C503">
            <v>46055</v>
          </cell>
          <cell r="D503">
            <v>109.536</v>
          </cell>
          <cell r="G503">
            <v>109.98099999999999</v>
          </cell>
        </row>
        <row r="504">
          <cell r="C504">
            <v>46056</v>
          </cell>
          <cell r="D504">
            <v>109.55500000000001</v>
          </cell>
          <cell r="G504">
            <v>110</v>
          </cell>
        </row>
        <row r="505">
          <cell r="C505">
            <v>46057</v>
          </cell>
          <cell r="D505">
            <v>109.367</v>
          </cell>
          <cell r="G505">
            <v>109.81100000000001</v>
          </cell>
        </row>
        <row r="506">
          <cell r="C506">
            <v>46058</v>
          </cell>
          <cell r="D506">
            <v>109.205</v>
          </cell>
          <cell r="G506">
            <v>109.648</v>
          </cell>
        </row>
        <row r="507">
          <cell r="C507">
            <v>46059</v>
          </cell>
          <cell r="D507">
            <v>109.098</v>
          </cell>
          <cell r="G507">
            <v>109.541</v>
          </cell>
        </row>
        <row r="508">
          <cell r="C508">
            <v>46062</v>
          </cell>
          <cell r="D508">
            <v>109.289</v>
          </cell>
          <cell r="G508">
            <v>109.732</v>
          </cell>
        </row>
        <row r="509">
          <cell r="C509">
            <v>46063</v>
          </cell>
          <cell r="D509">
            <v>109.63800000000001</v>
          </cell>
          <cell r="G509">
            <v>110.083</v>
          </cell>
        </row>
        <row r="510">
          <cell r="C510">
            <v>46064</v>
          </cell>
          <cell r="D510">
            <v>109.55200000000001</v>
          </cell>
          <cell r="G510">
            <v>109.997</v>
          </cell>
        </row>
        <row r="511">
          <cell r="C511">
            <v>46065</v>
          </cell>
          <cell r="D511">
            <v>109.773</v>
          </cell>
          <cell r="G511">
            <v>110.218</v>
          </cell>
        </row>
        <row r="512">
          <cell r="C512">
            <v>46066</v>
          </cell>
          <cell r="D512">
            <v>109.798</v>
          </cell>
          <cell r="G512">
            <v>110.24299999999999</v>
          </cell>
        </row>
        <row r="513">
          <cell r="C513">
            <v>46069</v>
          </cell>
          <cell r="D513">
            <v>109.752</v>
          </cell>
          <cell r="G513">
            <v>110.197</v>
          </cell>
        </row>
        <row r="514">
          <cell r="C514">
            <v>46070</v>
          </cell>
          <cell r="D514">
            <v>109.932</v>
          </cell>
          <cell r="G514">
            <v>110.378</v>
          </cell>
        </row>
        <row r="515">
          <cell r="C515">
            <v>46071</v>
          </cell>
          <cell r="D515">
            <v>109.851</v>
          </cell>
          <cell r="G515">
            <v>110.29600000000001</v>
          </cell>
        </row>
        <row r="516">
          <cell r="C516">
            <v>46072</v>
          </cell>
          <cell r="D516">
            <v>109.91500000000001</v>
          </cell>
          <cell r="G516">
            <v>110.36</v>
          </cell>
        </row>
        <row r="517">
          <cell r="C517">
            <v>46073</v>
          </cell>
          <cell r="D517">
            <v>110.22</v>
          </cell>
          <cell r="G517">
            <v>110.667</v>
          </cell>
        </row>
        <row r="518">
          <cell r="C518">
            <v>46076</v>
          </cell>
          <cell r="D518">
            <v>110.252</v>
          </cell>
          <cell r="G518">
            <v>110.952</v>
          </cell>
        </row>
        <row r="519">
          <cell r="C519">
            <v>46077</v>
          </cell>
          <cell r="D519">
            <v>110.657</v>
          </cell>
          <cell r="G519">
            <v>111.10599999999999</v>
          </cell>
        </row>
        <row r="520">
          <cell r="C520">
            <v>46078</v>
          </cell>
          <cell r="D520">
            <v>110.69199999999999</v>
          </cell>
          <cell r="G520">
            <v>111.14100000000001</v>
          </cell>
        </row>
        <row r="521">
          <cell r="C521">
            <v>46079</v>
          </cell>
          <cell r="D521">
            <v>110.791</v>
          </cell>
          <cell r="G521">
            <v>111.24</v>
          </cell>
        </row>
        <row r="522">
          <cell r="C522">
            <v>46080</v>
          </cell>
          <cell r="D522">
            <v>110.807</v>
          </cell>
          <cell r="G522">
            <v>111.256</v>
          </cell>
        </row>
        <row r="523">
          <cell r="C523">
            <v>46083</v>
          </cell>
          <cell r="D523">
            <v>110.621</v>
          </cell>
          <cell r="G523">
            <v>111.069</v>
          </cell>
        </row>
        <row r="524">
          <cell r="C524">
            <v>46084</v>
          </cell>
          <cell r="D524">
            <v>109.83</v>
          </cell>
          <cell r="G524">
            <v>110.274</v>
          </cell>
        </row>
        <row r="525">
          <cell r="C525">
            <v>46085</v>
          </cell>
          <cell r="D525">
            <v>109.895</v>
          </cell>
          <cell r="G525">
            <v>110.339</v>
          </cell>
        </row>
        <row r="526">
          <cell r="C526">
            <v>46086</v>
          </cell>
          <cell r="D526">
            <v>109.824</v>
          </cell>
          <cell r="G526">
            <v>110.268</v>
          </cell>
        </row>
        <row r="527">
          <cell r="C527">
            <v>46087</v>
          </cell>
          <cell r="D527">
            <v>109.08</v>
          </cell>
          <cell r="G527">
            <v>109.52</v>
          </cell>
        </row>
        <row r="528">
          <cell r="C528">
            <v>46090</v>
          </cell>
          <cell r="D528">
            <v>108.786</v>
          </cell>
          <cell r="G528">
            <v>109.224</v>
          </cell>
        </row>
        <row r="529">
          <cell r="C529">
            <v>46091</v>
          </cell>
          <cell r="D529">
            <v>108.898</v>
          </cell>
          <cell r="G529">
            <v>109.337</v>
          </cell>
        </row>
        <row r="530">
          <cell r="C530">
            <v>46092</v>
          </cell>
          <cell r="D530">
            <v>108.396</v>
          </cell>
          <cell r="G530">
            <v>108.83199999999999</v>
          </cell>
        </row>
        <row r="531">
          <cell r="C531">
            <v>46093</v>
          </cell>
          <cell r="D531">
            <v>108.212</v>
          </cell>
          <cell r="G531">
            <v>108.64700000000001</v>
          </cell>
        </row>
        <row r="532">
          <cell r="C532">
            <v>46094</v>
          </cell>
          <cell r="D532">
            <v>108.005</v>
          </cell>
          <cell r="G532">
            <v>108.43899999999999</v>
          </cell>
        </row>
        <row r="533">
          <cell r="C533">
            <v>46097</v>
          </cell>
          <cell r="D533">
            <v>108.071</v>
          </cell>
          <cell r="G533">
            <v>108.505</v>
          </cell>
        </row>
        <row r="534">
          <cell r="C534">
            <v>46098</v>
          </cell>
          <cell r="D534">
            <v>108.131</v>
          </cell>
          <cell r="G534">
            <v>108.565</v>
          </cell>
        </row>
        <row r="535">
          <cell r="C535">
            <v>46099</v>
          </cell>
          <cell r="D535">
            <v>107.932</v>
          </cell>
          <cell r="G535">
            <v>108.67700000000001</v>
          </cell>
        </row>
        <row r="536">
          <cell r="C536">
            <v>46100</v>
          </cell>
          <cell r="D536">
            <v>107.723</v>
          </cell>
          <cell r="G536">
            <v>108.155</v>
          </cell>
        </row>
        <row r="537">
          <cell r="C537">
            <v>46101</v>
          </cell>
          <cell r="D537">
            <v>106.651</v>
          </cell>
          <cell r="G537">
            <v>107.343</v>
          </cell>
        </row>
        <row r="538">
          <cell r="C538">
            <v>46104</v>
          </cell>
          <cell r="D538">
            <v>106.65300000000001</v>
          </cell>
          <cell r="G538">
            <v>107.401</v>
          </cell>
        </row>
        <row r="539">
          <cell r="C539">
            <v>46105</v>
          </cell>
          <cell r="D539">
            <v>106.97199999999999</v>
          </cell>
          <cell r="G539">
            <v>107.4</v>
          </cell>
        </row>
        <row r="540">
          <cell r="C540">
            <v>46106</v>
          </cell>
          <cell r="D540">
            <v>107.211</v>
          </cell>
          <cell r="G540">
            <v>107.64</v>
          </cell>
        </row>
        <row r="541">
          <cell r="C541">
            <v>46107</v>
          </cell>
          <cell r="D541">
            <v>106.66800000000001</v>
          </cell>
          <cell r="G541">
            <v>107.434</v>
          </cell>
        </row>
        <row r="542">
          <cell r="C542">
            <v>46108</v>
          </cell>
          <cell r="D542">
            <v>106.327</v>
          </cell>
          <cell r="G542">
            <v>106.751</v>
          </cell>
        </row>
        <row r="543">
          <cell r="C543">
            <v>46111</v>
          </cell>
          <cell r="D543">
            <v>106.22499999999999</v>
          </cell>
          <cell r="G543">
            <v>106.648</v>
          </cell>
        </row>
        <row r="544">
          <cell r="C544">
            <v>46112</v>
          </cell>
          <cell r="D544">
            <v>106.536</v>
          </cell>
          <cell r="G544">
            <v>106.961</v>
          </cell>
        </row>
        <row r="554">
          <cell r="D554" t="str">
            <v>Bid 2024 XS2890420834</v>
          </cell>
          <cell r="G554" t="str">
            <v xml:space="preserve">Offer 2024 XS2890420834 </v>
          </cell>
        </row>
        <row r="555">
          <cell r="C555">
            <v>46023</v>
          </cell>
          <cell r="D555">
            <v>102.461</v>
          </cell>
          <cell r="G555">
            <v>102.88200000000001</v>
          </cell>
        </row>
        <row r="556">
          <cell r="C556">
            <v>46024</v>
          </cell>
          <cell r="D556">
            <v>102.488</v>
          </cell>
          <cell r="G556">
            <v>102.90900000000001</v>
          </cell>
        </row>
        <row r="557">
          <cell r="C557">
            <v>46027</v>
          </cell>
          <cell r="D557">
            <v>102.617</v>
          </cell>
          <cell r="G557">
            <v>103.039</v>
          </cell>
        </row>
        <row r="558">
          <cell r="C558">
            <v>46028</v>
          </cell>
          <cell r="D558">
            <v>102.83199999999999</v>
          </cell>
          <cell r="G558">
            <v>103.255</v>
          </cell>
        </row>
        <row r="559">
          <cell r="C559">
            <v>46029</v>
          </cell>
          <cell r="D559">
            <v>102.82299999999999</v>
          </cell>
          <cell r="G559">
            <v>103.245</v>
          </cell>
        </row>
        <row r="560">
          <cell r="C560">
            <v>46030</v>
          </cell>
          <cell r="D560">
            <v>102.76900000000001</v>
          </cell>
          <cell r="G560">
            <v>103.191</v>
          </cell>
        </row>
        <row r="561">
          <cell r="C561">
            <v>46031</v>
          </cell>
          <cell r="D561">
            <v>102.69499999999999</v>
          </cell>
          <cell r="G561">
            <v>103.116</v>
          </cell>
        </row>
        <row r="562">
          <cell r="C562">
            <v>46034</v>
          </cell>
          <cell r="D562">
            <v>102.697</v>
          </cell>
          <cell r="G562">
            <v>103.11799999999999</v>
          </cell>
        </row>
        <row r="563">
          <cell r="C563">
            <v>46035</v>
          </cell>
          <cell r="D563">
            <v>102.758</v>
          </cell>
          <cell r="G563">
            <v>103.179</v>
          </cell>
        </row>
        <row r="564">
          <cell r="C564">
            <v>46036</v>
          </cell>
          <cell r="D564">
            <v>102.768</v>
          </cell>
          <cell r="G564">
            <v>103.18899999999999</v>
          </cell>
        </row>
        <row r="565">
          <cell r="C565">
            <v>46037</v>
          </cell>
          <cell r="D565">
            <v>102.85899999999999</v>
          </cell>
          <cell r="G565">
            <v>103.28</v>
          </cell>
        </row>
        <row r="566">
          <cell r="C566">
            <v>46038</v>
          </cell>
          <cell r="D566">
            <v>102.822</v>
          </cell>
          <cell r="G566">
            <v>103.24299999999999</v>
          </cell>
        </row>
        <row r="567">
          <cell r="C567">
            <v>46041</v>
          </cell>
          <cell r="D567">
            <v>102.824</v>
          </cell>
          <cell r="G567">
            <v>103.245</v>
          </cell>
        </row>
        <row r="568">
          <cell r="C568">
            <v>46042</v>
          </cell>
          <cell r="D568">
            <v>102.717</v>
          </cell>
          <cell r="G568">
            <v>103.137</v>
          </cell>
        </row>
        <row r="569">
          <cell r="C569">
            <v>46043</v>
          </cell>
          <cell r="D569">
            <v>102.66800000000001</v>
          </cell>
          <cell r="G569">
            <v>103.08799999999999</v>
          </cell>
        </row>
        <row r="570">
          <cell r="C570">
            <v>46044</v>
          </cell>
          <cell r="D570">
            <v>102.806</v>
          </cell>
          <cell r="G570">
            <v>103.226</v>
          </cell>
        </row>
        <row r="571">
          <cell r="C571">
            <v>46045</v>
          </cell>
          <cell r="D571">
            <v>102.929</v>
          </cell>
          <cell r="G571">
            <v>103.349</v>
          </cell>
        </row>
        <row r="572">
          <cell r="C572">
            <v>46048</v>
          </cell>
          <cell r="D572">
            <v>102.82599999999999</v>
          </cell>
          <cell r="G572">
            <v>103.246</v>
          </cell>
        </row>
        <row r="573">
          <cell r="C573">
            <v>46049</v>
          </cell>
          <cell r="D573">
            <v>102.917</v>
          </cell>
          <cell r="G573">
            <v>103.337</v>
          </cell>
        </row>
        <row r="574">
          <cell r="C574">
            <v>46050</v>
          </cell>
          <cell r="D574">
            <v>102.958</v>
          </cell>
          <cell r="G574">
            <v>103.378</v>
          </cell>
        </row>
        <row r="575">
          <cell r="C575">
            <v>46051</v>
          </cell>
          <cell r="D575">
            <v>102.926</v>
          </cell>
          <cell r="G575">
            <v>103.345</v>
          </cell>
        </row>
        <row r="576">
          <cell r="C576">
            <v>46052</v>
          </cell>
          <cell r="D576">
            <v>102.937</v>
          </cell>
          <cell r="G576">
            <v>103.35599999999999</v>
          </cell>
        </row>
        <row r="577">
          <cell r="C577">
            <v>46055</v>
          </cell>
          <cell r="D577">
            <v>102.901</v>
          </cell>
          <cell r="G577">
            <v>103.32</v>
          </cell>
        </row>
        <row r="578">
          <cell r="C578">
            <v>46056</v>
          </cell>
          <cell r="D578">
            <v>102.764</v>
          </cell>
          <cell r="G578">
            <v>103.504</v>
          </cell>
        </row>
        <row r="579">
          <cell r="C579">
            <v>46057</v>
          </cell>
          <cell r="D579">
            <v>102.741</v>
          </cell>
          <cell r="G579">
            <v>103.48</v>
          </cell>
        </row>
        <row r="580">
          <cell r="C580">
            <v>46058</v>
          </cell>
          <cell r="D580">
            <v>102.675</v>
          </cell>
          <cell r="G580">
            <v>103.414</v>
          </cell>
        </row>
        <row r="581">
          <cell r="C581">
            <v>46059</v>
          </cell>
          <cell r="D581">
            <v>102.536</v>
          </cell>
          <cell r="G581">
            <v>103.27500000000001</v>
          </cell>
        </row>
        <row r="582">
          <cell r="C582">
            <v>46062</v>
          </cell>
          <cell r="D582">
            <v>102.611</v>
          </cell>
          <cell r="G582">
            <v>103.35</v>
          </cell>
        </row>
        <row r="583">
          <cell r="C583">
            <v>46063</v>
          </cell>
          <cell r="D583">
            <v>102.738</v>
          </cell>
          <cell r="G583">
            <v>103.477</v>
          </cell>
        </row>
        <row r="584">
          <cell r="C584">
            <v>46064</v>
          </cell>
          <cell r="D584">
            <v>102.732</v>
          </cell>
          <cell r="G584">
            <v>103.471</v>
          </cell>
        </row>
        <row r="585">
          <cell r="C585">
            <v>46065</v>
          </cell>
          <cell r="D585">
            <v>102.788</v>
          </cell>
          <cell r="G585">
            <v>103.527</v>
          </cell>
        </row>
        <row r="586">
          <cell r="C586">
            <v>46066</v>
          </cell>
          <cell r="D586">
            <v>102.872</v>
          </cell>
          <cell r="G586">
            <v>103.611</v>
          </cell>
        </row>
        <row r="587">
          <cell r="C587">
            <v>46069</v>
          </cell>
          <cell r="D587">
            <v>102.8</v>
          </cell>
          <cell r="G587">
            <v>103.539</v>
          </cell>
        </row>
        <row r="588">
          <cell r="C588">
            <v>46070</v>
          </cell>
          <cell r="D588">
            <v>102.791</v>
          </cell>
          <cell r="G588">
            <v>103.53</v>
          </cell>
        </row>
        <row r="589">
          <cell r="C589">
            <v>46071</v>
          </cell>
          <cell r="D589">
            <v>102.777</v>
          </cell>
          <cell r="G589">
            <v>103.51600000000001</v>
          </cell>
        </row>
        <row r="590">
          <cell r="C590">
            <v>46072</v>
          </cell>
          <cell r="D590">
            <v>102.758</v>
          </cell>
          <cell r="G590">
            <v>103.497</v>
          </cell>
        </row>
        <row r="591">
          <cell r="C591">
            <v>46073</v>
          </cell>
          <cell r="D591">
            <v>102.776</v>
          </cell>
          <cell r="G591">
            <v>103.619</v>
          </cell>
        </row>
        <row r="592">
          <cell r="C592">
            <v>46076</v>
          </cell>
          <cell r="D592">
            <v>102.916</v>
          </cell>
          <cell r="G592">
            <v>103.655</v>
          </cell>
        </row>
        <row r="593">
          <cell r="C593">
            <v>46077</v>
          </cell>
          <cell r="D593">
            <v>102.95699999999999</v>
          </cell>
          <cell r="G593">
            <v>103.773</v>
          </cell>
        </row>
        <row r="594">
          <cell r="C594">
            <v>46078</v>
          </cell>
          <cell r="D594">
            <v>103.057</v>
          </cell>
          <cell r="G594">
            <v>103.79600000000001</v>
          </cell>
        </row>
        <row r="595">
          <cell r="C595">
            <v>46079</v>
          </cell>
          <cell r="D595">
            <v>103.08199999999999</v>
          </cell>
          <cell r="G595">
            <v>103.821</v>
          </cell>
        </row>
        <row r="596">
          <cell r="C596">
            <v>46080</v>
          </cell>
          <cell r="D596">
            <v>103.16500000000001</v>
          </cell>
          <cell r="G596">
            <v>103.904</v>
          </cell>
        </row>
        <row r="597">
          <cell r="C597">
            <v>46083</v>
          </cell>
          <cell r="D597">
            <v>102.81100000000001</v>
          </cell>
          <cell r="G597">
            <v>103.54900000000001</v>
          </cell>
        </row>
        <row r="598">
          <cell r="C598">
            <v>46084</v>
          </cell>
          <cell r="D598">
            <v>102.215</v>
          </cell>
          <cell r="G598">
            <v>102.952</v>
          </cell>
        </row>
        <row r="599">
          <cell r="C599">
            <v>46085</v>
          </cell>
          <cell r="D599">
            <v>102.321</v>
          </cell>
          <cell r="G599">
            <v>103.05800000000001</v>
          </cell>
        </row>
        <row r="600">
          <cell r="C600">
            <v>46086</v>
          </cell>
          <cell r="D600">
            <v>102.09399999999999</v>
          </cell>
          <cell r="G600">
            <v>102.937</v>
          </cell>
        </row>
        <row r="601">
          <cell r="C601">
            <v>46087</v>
          </cell>
          <cell r="D601">
            <v>101.542</v>
          </cell>
          <cell r="G601">
            <v>102.369</v>
          </cell>
        </row>
        <row r="602">
          <cell r="C602">
            <v>46090</v>
          </cell>
          <cell r="D602">
            <v>101.30500000000001</v>
          </cell>
          <cell r="G602">
            <v>102.041</v>
          </cell>
        </row>
        <row r="603">
          <cell r="C603">
            <v>46091</v>
          </cell>
          <cell r="D603">
            <v>101.623</v>
          </cell>
          <cell r="G603">
            <v>102.358</v>
          </cell>
        </row>
        <row r="604">
          <cell r="C604">
            <v>46092</v>
          </cell>
          <cell r="D604">
            <v>101.336</v>
          </cell>
          <cell r="G604">
            <v>102.01300000000001</v>
          </cell>
        </row>
        <row r="605">
          <cell r="C605">
            <v>46097</v>
          </cell>
          <cell r="D605">
            <v>100.83199999999999</v>
          </cell>
          <cell r="G605">
            <v>101.566</v>
          </cell>
        </row>
        <row r="606">
          <cell r="C606">
            <v>46098</v>
          </cell>
          <cell r="D606">
            <v>100.986</v>
          </cell>
          <cell r="G606">
            <v>101.72</v>
          </cell>
        </row>
        <row r="607">
          <cell r="C607">
            <v>46099</v>
          </cell>
          <cell r="D607">
            <v>100.789</v>
          </cell>
          <cell r="G607">
            <v>101.523</v>
          </cell>
        </row>
        <row r="608">
          <cell r="C608">
            <v>46100</v>
          </cell>
          <cell r="D608">
            <v>100.47799999999999</v>
          </cell>
          <cell r="G608">
            <v>101.212</v>
          </cell>
        </row>
        <row r="609">
          <cell r="C609">
            <v>46101</v>
          </cell>
          <cell r="D609">
            <v>99.954999999999998</v>
          </cell>
          <cell r="G609">
            <v>100.68</v>
          </cell>
        </row>
        <row r="610">
          <cell r="C610">
            <v>46104</v>
          </cell>
          <cell r="D610">
            <v>100.029</v>
          </cell>
          <cell r="G610">
            <v>100.754</v>
          </cell>
        </row>
        <row r="611">
          <cell r="C611">
            <v>46105</v>
          </cell>
          <cell r="D611">
            <v>99.790999999999997</v>
          </cell>
          <cell r="G611">
            <v>100.524</v>
          </cell>
        </row>
        <row r="612">
          <cell r="C612">
            <v>46106</v>
          </cell>
          <cell r="D612">
            <v>100.114</v>
          </cell>
          <cell r="G612">
            <v>100.846</v>
          </cell>
        </row>
        <row r="613">
          <cell r="C613">
            <v>46107</v>
          </cell>
          <cell r="D613">
            <v>99.760999999999996</v>
          </cell>
          <cell r="G613">
            <v>100.485</v>
          </cell>
        </row>
        <row r="614">
          <cell r="C614">
            <v>46108</v>
          </cell>
          <cell r="D614">
            <v>99.495000000000005</v>
          </cell>
          <cell r="G614">
            <v>100.226</v>
          </cell>
        </row>
        <row r="615">
          <cell r="C615">
            <v>46111</v>
          </cell>
          <cell r="D615">
            <v>99.622</v>
          </cell>
          <cell r="G615">
            <v>100.35299999999999</v>
          </cell>
        </row>
        <row r="616">
          <cell r="C616">
            <v>46112</v>
          </cell>
          <cell r="D616">
            <v>99.721000000000004</v>
          </cell>
          <cell r="G616">
            <v>100.452</v>
          </cell>
        </row>
        <row r="626">
          <cell r="G626" t="str">
            <v>Bid 2024 XS2890436087</v>
          </cell>
          <cell r="H626" t="str">
            <v xml:space="preserve">Offer 2024 XS2890436087 </v>
          </cell>
        </row>
        <row r="627">
          <cell r="D627">
            <v>46023</v>
          </cell>
          <cell r="G627">
            <v>99.162000000000006</v>
          </cell>
          <cell r="H627">
            <v>99.581999999999994</v>
          </cell>
        </row>
        <row r="628">
          <cell r="D628">
            <v>46024</v>
          </cell>
          <cell r="G628">
            <v>99.212000000000003</v>
          </cell>
          <cell r="H628">
            <v>99.632000000000005</v>
          </cell>
        </row>
        <row r="629">
          <cell r="D629">
            <v>46027</v>
          </cell>
          <cell r="G629">
            <v>99.525999999999996</v>
          </cell>
          <cell r="H629">
            <v>99.947999999999993</v>
          </cell>
        </row>
        <row r="630">
          <cell r="D630">
            <v>46028</v>
          </cell>
          <cell r="G630">
            <v>99.481999999999999</v>
          </cell>
          <cell r="H630">
            <v>99.903999999999996</v>
          </cell>
        </row>
        <row r="631">
          <cell r="D631">
            <v>46029</v>
          </cell>
          <cell r="G631">
            <v>99.36</v>
          </cell>
          <cell r="H631">
            <v>99.781000000000006</v>
          </cell>
        </row>
        <row r="632">
          <cell r="D632">
            <v>46030</v>
          </cell>
          <cell r="G632">
            <v>99.265000000000001</v>
          </cell>
          <cell r="H632">
            <v>99.685000000000002</v>
          </cell>
        </row>
        <row r="633">
          <cell r="D633">
            <v>46031</v>
          </cell>
          <cell r="G633">
            <v>99.037000000000006</v>
          </cell>
          <cell r="H633">
            <v>99.456000000000003</v>
          </cell>
        </row>
        <row r="634">
          <cell r="D634">
            <v>46034</v>
          </cell>
          <cell r="G634">
            <v>98.813999999999993</v>
          </cell>
          <cell r="H634">
            <v>99.231999999999999</v>
          </cell>
        </row>
        <row r="635">
          <cell r="D635">
            <v>46035</v>
          </cell>
          <cell r="G635">
            <v>98.712000000000003</v>
          </cell>
          <cell r="H635">
            <v>99.129000000000005</v>
          </cell>
        </row>
        <row r="636">
          <cell r="D636">
            <v>46036</v>
          </cell>
          <cell r="G636">
            <v>98.774000000000001</v>
          </cell>
          <cell r="H636">
            <v>99.191000000000003</v>
          </cell>
        </row>
        <row r="637">
          <cell r="D637">
            <v>46037</v>
          </cell>
          <cell r="G637">
            <v>98.707999999999998</v>
          </cell>
          <cell r="H637">
            <v>99.125</v>
          </cell>
        </row>
        <row r="638">
          <cell r="D638">
            <v>46038</v>
          </cell>
          <cell r="G638">
            <v>98.51</v>
          </cell>
          <cell r="H638">
            <v>98.926000000000002</v>
          </cell>
        </row>
        <row r="639">
          <cell r="D639">
            <v>46041</v>
          </cell>
          <cell r="G639">
            <v>98.507000000000005</v>
          </cell>
          <cell r="H639">
            <v>98.923000000000002</v>
          </cell>
        </row>
        <row r="640">
          <cell r="D640">
            <v>46042</v>
          </cell>
          <cell r="G640">
            <v>97.873000000000005</v>
          </cell>
          <cell r="H640">
            <v>98.284999999999997</v>
          </cell>
        </row>
        <row r="641">
          <cell r="D641">
            <v>46043</v>
          </cell>
          <cell r="G641">
            <v>98.33</v>
          </cell>
          <cell r="H641">
            <v>98.744</v>
          </cell>
        </row>
        <row r="642">
          <cell r="D642">
            <v>46044</v>
          </cell>
          <cell r="G642">
            <v>98.254000000000005</v>
          </cell>
          <cell r="H642">
            <v>98.668000000000006</v>
          </cell>
        </row>
        <row r="643">
          <cell r="D643">
            <v>46045</v>
          </cell>
          <cell r="G643">
            <v>98.552999999999997</v>
          </cell>
          <cell r="H643">
            <v>98.968000000000004</v>
          </cell>
        </row>
        <row r="644">
          <cell r="D644">
            <v>46048</v>
          </cell>
          <cell r="G644">
            <v>98.409000000000006</v>
          </cell>
          <cell r="H644">
            <v>98.823999999999998</v>
          </cell>
        </row>
        <row r="645">
          <cell r="D645">
            <v>46049</v>
          </cell>
          <cell r="G645">
            <v>98.245000000000005</v>
          </cell>
          <cell r="H645">
            <v>98.659000000000006</v>
          </cell>
        </row>
        <row r="646">
          <cell r="D646">
            <v>46050</v>
          </cell>
          <cell r="G646">
            <v>98.495999999999995</v>
          </cell>
          <cell r="H646">
            <v>98.911000000000001</v>
          </cell>
        </row>
        <row r="647">
          <cell r="D647">
            <v>46051</v>
          </cell>
          <cell r="G647">
            <v>98.305999999999997</v>
          </cell>
          <cell r="H647">
            <v>98.72</v>
          </cell>
        </row>
        <row r="648">
          <cell r="D648">
            <v>46052</v>
          </cell>
          <cell r="G648">
            <v>98.39</v>
          </cell>
          <cell r="H648">
            <v>98.804000000000002</v>
          </cell>
        </row>
        <row r="649">
          <cell r="D649">
            <v>46055</v>
          </cell>
          <cell r="G649">
            <v>98.081000000000003</v>
          </cell>
          <cell r="H649">
            <v>98.492999999999995</v>
          </cell>
        </row>
        <row r="650">
          <cell r="D650">
            <v>46056</v>
          </cell>
          <cell r="G650">
            <v>98.411000000000001</v>
          </cell>
          <cell r="H650">
            <v>98.825000000000003</v>
          </cell>
        </row>
        <row r="651">
          <cell r="D651">
            <v>46057</v>
          </cell>
          <cell r="G651">
            <v>98.218999999999994</v>
          </cell>
          <cell r="H651">
            <v>98.632000000000005</v>
          </cell>
        </row>
        <row r="652">
          <cell r="D652">
            <v>46058</v>
          </cell>
          <cell r="G652">
            <v>98.504999999999995</v>
          </cell>
          <cell r="H652">
            <v>98.918999999999997</v>
          </cell>
        </row>
        <row r="653">
          <cell r="D653">
            <v>46059</v>
          </cell>
          <cell r="G653">
            <v>98.436000000000007</v>
          </cell>
          <cell r="H653">
            <v>98.85</v>
          </cell>
        </row>
        <row r="654">
          <cell r="D654">
            <v>46062</v>
          </cell>
          <cell r="G654">
            <v>98.462000000000003</v>
          </cell>
          <cell r="H654">
            <v>98.876000000000005</v>
          </cell>
        </row>
        <row r="655">
          <cell r="D655">
            <v>46063</v>
          </cell>
          <cell r="G655">
            <v>98.972999999999999</v>
          </cell>
          <cell r="H655">
            <v>99.388999999999996</v>
          </cell>
        </row>
        <row r="656">
          <cell r="D656">
            <v>46064</v>
          </cell>
          <cell r="G656">
            <v>98.751999999999995</v>
          </cell>
          <cell r="H656">
            <v>99.167000000000002</v>
          </cell>
        </row>
        <row r="657">
          <cell r="D657">
            <v>46065</v>
          </cell>
          <cell r="G657">
            <v>99.38</v>
          </cell>
          <cell r="H657">
            <v>99.798000000000002</v>
          </cell>
        </row>
        <row r="658">
          <cell r="D658">
            <v>46066</v>
          </cell>
          <cell r="G658">
            <v>99.581000000000003</v>
          </cell>
          <cell r="H658">
            <v>100</v>
          </cell>
        </row>
        <row r="659">
          <cell r="D659">
            <v>46069</v>
          </cell>
          <cell r="G659">
            <v>99.388999999999996</v>
          </cell>
          <cell r="H659">
            <v>100.021</v>
          </cell>
        </row>
        <row r="660">
          <cell r="D660">
            <v>46070</v>
          </cell>
          <cell r="G660">
            <v>99.66</v>
          </cell>
          <cell r="H660">
            <v>100.07899999999999</v>
          </cell>
        </row>
        <row r="661">
          <cell r="D661">
            <v>46071</v>
          </cell>
          <cell r="G661">
            <v>99.613</v>
          </cell>
          <cell r="H661">
            <v>100.032</v>
          </cell>
        </row>
        <row r="662">
          <cell r="D662">
            <v>46072</v>
          </cell>
          <cell r="G662">
            <v>99.813999999999993</v>
          </cell>
          <cell r="H662">
            <v>100.23399999999999</v>
          </cell>
        </row>
        <row r="663">
          <cell r="D663">
            <v>46073</v>
          </cell>
          <cell r="G663">
            <v>99.881</v>
          </cell>
          <cell r="H663">
            <v>100.301</v>
          </cell>
        </row>
        <row r="664">
          <cell r="D664">
            <v>46076</v>
          </cell>
          <cell r="G664">
            <v>99.989000000000004</v>
          </cell>
          <cell r="H664">
            <v>100.40900000000001</v>
          </cell>
        </row>
        <row r="665">
          <cell r="D665">
            <v>46077</v>
          </cell>
          <cell r="G665">
            <v>100.239</v>
          </cell>
          <cell r="H665">
            <v>100.661</v>
          </cell>
        </row>
        <row r="666">
          <cell r="D666">
            <v>46078</v>
          </cell>
          <cell r="G666">
            <v>100.377</v>
          </cell>
          <cell r="H666">
            <v>100.79900000000001</v>
          </cell>
        </row>
        <row r="667">
          <cell r="D667">
            <v>46079</v>
          </cell>
          <cell r="G667">
            <v>100.605</v>
          </cell>
          <cell r="H667">
            <v>101.271</v>
          </cell>
        </row>
        <row r="668">
          <cell r="D668">
            <v>46080</v>
          </cell>
          <cell r="G668">
            <v>100.895</v>
          </cell>
          <cell r="H668">
            <v>101.319</v>
          </cell>
        </row>
        <row r="669">
          <cell r="D669">
            <v>46083</v>
          </cell>
          <cell r="G669">
            <v>100.46</v>
          </cell>
          <cell r="H669">
            <v>100.88200000000001</v>
          </cell>
        </row>
        <row r="670">
          <cell r="D670">
            <v>46084</v>
          </cell>
          <cell r="G670">
            <v>99.650999999999996</v>
          </cell>
          <cell r="H670">
            <v>100.069</v>
          </cell>
        </row>
        <row r="671">
          <cell r="D671">
            <v>46085</v>
          </cell>
          <cell r="G671">
            <v>99.73</v>
          </cell>
          <cell r="H671">
            <v>100.148</v>
          </cell>
        </row>
        <row r="672">
          <cell r="D672">
            <v>46086</v>
          </cell>
          <cell r="G672">
            <v>99.768000000000001</v>
          </cell>
          <cell r="H672">
            <v>100.18600000000001</v>
          </cell>
        </row>
        <row r="673">
          <cell r="D673">
            <v>46087</v>
          </cell>
          <cell r="G673">
            <v>99.296000000000006</v>
          </cell>
          <cell r="H673">
            <v>99.712000000000003</v>
          </cell>
        </row>
        <row r="674">
          <cell r="D674">
            <v>46090</v>
          </cell>
          <cell r="G674">
            <v>98.947999999999993</v>
          </cell>
          <cell r="H674">
            <v>99.361999999999995</v>
          </cell>
        </row>
        <row r="675">
          <cell r="D675">
            <v>46091</v>
          </cell>
          <cell r="G675">
            <v>98.656999999999996</v>
          </cell>
          <cell r="H675">
            <v>99.069000000000003</v>
          </cell>
        </row>
        <row r="676">
          <cell r="D676">
            <v>46092</v>
          </cell>
          <cell r="G676">
            <v>98.671999999999997</v>
          </cell>
          <cell r="H676">
            <v>99.343999999999994</v>
          </cell>
        </row>
        <row r="677">
          <cell r="D677">
            <v>46094</v>
          </cell>
          <cell r="G677">
            <v>98.195999999999998</v>
          </cell>
          <cell r="H677">
            <v>98.605999999999995</v>
          </cell>
        </row>
        <row r="678">
          <cell r="D678">
            <v>46097</v>
          </cell>
          <cell r="G678">
            <v>98.051000000000002</v>
          </cell>
          <cell r="H678">
            <v>98.46</v>
          </cell>
        </row>
        <row r="679">
          <cell r="D679">
            <v>46098</v>
          </cell>
          <cell r="G679">
            <v>98.045000000000002</v>
          </cell>
          <cell r="H679">
            <v>98.453999999999994</v>
          </cell>
        </row>
        <row r="680">
          <cell r="D680">
            <v>46099</v>
          </cell>
          <cell r="G680">
            <v>97.73</v>
          </cell>
          <cell r="H680">
            <v>98.137</v>
          </cell>
        </row>
        <row r="681">
          <cell r="D681">
            <v>46100</v>
          </cell>
          <cell r="G681">
            <v>97.733000000000004</v>
          </cell>
          <cell r="H681">
            <v>98.14</v>
          </cell>
        </row>
        <row r="682">
          <cell r="D682">
            <v>46101</v>
          </cell>
          <cell r="G682">
            <v>96.631</v>
          </cell>
          <cell r="H682">
            <v>97.031999999999996</v>
          </cell>
        </row>
        <row r="683">
          <cell r="D683">
            <v>46104</v>
          </cell>
          <cell r="G683">
            <v>96.656999999999996</v>
          </cell>
          <cell r="H683">
            <v>97.301000000000002</v>
          </cell>
        </row>
        <row r="684">
          <cell r="D684">
            <v>46105</v>
          </cell>
          <cell r="G684">
            <v>96.802999999999997</v>
          </cell>
          <cell r="H684">
            <v>97.204999999999998</v>
          </cell>
        </row>
        <row r="685">
          <cell r="D685">
            <v>46106</v>
          </cell>
          <cell r="G685">
            <v>97.004999999999995</v>
          </cell>
          <cell r="H685">
            <v>97.408000000000001</v>
          </cell>
        </row>
        <row r="686">
          <cell r="D686">
            <v>46107</v>
          </cell>
          <cell r="G686">
            <v>96.67</v>
          </cell>
          <cell r="H686">
            <v>97.070999999999998</v>
          </cell>
        </row>
        <row r="687">
          <cell r="D687">
            <v>46108</v>
          </cell>
          <cell r="G687">
            <v>96.3</v>
          </cell>
          <cell r="H687">
            <v>96.698999999999998</v>
          </cell>
        </row>
        <row r="688">
          <cell r="D688">
            <v>46111</v>
          </cell>
          <cell r="G688">
            <v>96.117999999999995</v>
          </cell>
          <cell r="H688">
            <v>96.516000000000005</v>
          </cell>
        </row>
        <row r="689">
          <cell r="D689">
            <v>46112</v>
          </cell>
          <cell r="G689">
            <v>96.322999999999993</v>
          </cell>
          <cell r="H689">
            <v>96.721999999999994</v>
          </cell>
        </row>
        <row r="698">
          <cell r="G698" t="str">
            <v>Bid 2025 XS3063879368</v>
          </cell>
          <cell r="H698" t="str">
            <v xml:space="preserve">Offer 2025 XS3063879368 </v>
          </cell>
        </row>
        <row r="699">
          <cell r="D699">
            <v>46023</v>
          </cell>
          <cell r="G699">
            <v>100.405</v>
          </cell>
          <cell r="H699">
            <v>100.76300000000001</v>
          </cell>
        </row>
        <row r="700">
          <cell r="D700">
            <v>46024</v>
          </cell>
          <cell r="G700">
            <v>100.28100000000001</v>
          </cell>
          <cell r="H700">
            <v>100.639</v>
          </cell>
        </row>
        <row r="701">
          <cell r="D701">
            <v>46027</v>
          </cell>
          <cell r="G701">
            <v>100.404</v>
          </cell>
          <cell r="H701">
            <v>100.762</v>
          </cell>
        </row>
        <row r="702">
          <cell r="D702">
            <v>46028</v>
          </cell>
          <cell r="G702">
            <v>100.601</v>
          </cell>
          <cell r="H702">
            <v>100.96</v>
          </cell>
        </row>
        <row r="703">
          <cell r="D703">
            <v>46029</v>
          </cell>
          <cell r="G703">
            <v>100.672</v>
          </cell>
          <cell r="H703">
            <v>101.03100000000001</v>
          </cell>
        </row>
        <row r="704">
          <cell r="D704">
            <v>46030</v>
          </cell>
          <cell r="G704">
            <v>100.646</v>
          </cell>
          <cell r="H704">
            <v>101.005</v>
          </cell>
        </row>
        <row r="705">
          <cell r="D705">
            <v>46031</v>
          </cell>
          <cell r="G705">
            <v>100.503</v>
          </cell>
          <cell r="H705">
            <v>100.861</v>
          </cell>
        </row>
        <row r="706">
          <cell r="D706">
            <v>46034</v>
          </cell>
          <cell r="G706">
            <v>100.452</v>
          </cell>
          <cell r="H706">
            <v>100.81</v>
          </cell>
        </row>
        <row r="707">
          <cell r="D707">
            <v>46035</v>
          </cell>
          <cell r="G707">
            <v>100.45399999999999</v>
          </cell>
          <cell r="H707">
            <v>100.812</v>
          </cell>
        </row>
        <row r="708">
          <cell r="D708">
            <v>46036</v>
          </cell>
          <cell r="G708">
            <v>100.599</v>
          </cell>
          <cell r="H708">
            <v>100.95699999999999</v>
          </cell>
        </row>
        <row r="709">
          <cell r="D709">
            <v>46037</v>
          </cell>
          <cell r="G709">
            <v>100.69499999999999</v>
          </cell>
          <cell r="H709">
            <v>101.053</v>
          </cell>
        </row>
        <row r="710">
          <cell r="D710">
            <v>46038</v>
          </cell>
          <cell r="G710">
            <v>100.68</v>
          </cell>
          <cell r="H710">
            <v>101.038</v>
          </cell>
        </row>
        <row r="711">
          <cell r="D711">
            <v>46041</v>
          </cell>
          <cell r="G711">
            <v>100.616</v>
          </cell>
          <cell r="H711">
            <v>100.974</v>
          </cell>
        </row>
        <row r="712">
          <cell r="D712">
            <v>46042</v>
          </cell>
          <cell r="G712">
            <v>100.47499999999999</v>
          </cell>
          <cell r="H712">
            <v>100.83199999999999</v>
          </cell>
        </row>
        <row r="713">
          <cell r="D713">
            <v>46043</v>
          </cell>
          <cell r="G713">
            <v>100.59699999999999</v>
          </cell>
          <cell r="H713">
            <v>100.95399999999999</v>
          </cell>
        </row>
        <row r="714">
          <cell r="D714">
            <v>46044</v>
          </cell>
          <cell r="G714">
            <v>100.818</v>
          </cell>
          <cell r="H714">
            <v>101.176</v>
          </cell>
        </row>
        <row r="715">
          <cell r="D715">
            <v>46045</v>
          </cell>
          <cell r="G715">
            <v>100.78400000000001</v>
          </cell>
          <cell r="H715">
            <v>101.142</v>
          </cell>
        </row>
        <row r="716">
          <cell r="D716">
            <v>46048</v>
          </cell>
          <cell r="G716">
            <v>100.867</v>
          </cell>
          <cell r="H716">
            <v>101.22499999999999</v>
          </cell>
        </row>
        <row r="717">
          <cell r="D717">
            <v>46049</v>
          </cell>
          <cell r="G717">
            <v>100.786</v>
          </cell>
          <cell r="H717">
            <v>101.14400000000001</v>
          </cell>
        </row>
        <row r="718">
          <cell r="D718">
            <v>46050</v>
          </cell>
          <cell r="G718">
            <v>100.90300000000001</v>
          </cell>
          <cell r="H718">
            <v>101.261</v>
          </cell>
        </row>
        <row r="719">
          <cell r="D719">
            <v>46051</v>
          </cell>
          <cell r="G719">
            <v>100.836</v>
          </cell>
          <cell r="H719">
            <v>101.193</v>
          </cell>
        </row>
        <row r="720">
          <cell r="D720">
            <v>46052</v>
          </cell>
          <cell r="G720">
            <v>100.85</v>
          </cell>
          <cell r="H720">
            <v>101.20699999999999</v>
          </cell>
        </row>
        <row r="721">
          <cell r="D721">
            <v>46055</v>
          </cell>
          <cell r="G721">
            <v>100.764</v>
          </cell>
          <cell r="H721">
            <v>101.277</v>
          </cell>
        </row>
        <row r="722">
          <cell r="D722">
            <v>46056</v>
          </cell>
          <cell r="G722">
            <v>100.81699999999999</v>
          </cell>
          <cell r="H722">
            <v>101.26900000000001</v>
          </cell>
        </row>
        <row r="723">
          <cell r="D723">
            <v>46057</v>
          </cell>
          <cell r="G723">
            <v>100.807</v>
          </cell>
          <cell r="H723">
            <v>101.26</v>
          </cell>
        </row>
        <row r="724">
          <cell r="D724">
            <v>46058</v>
          </cell>
          <cell r="G724">
            <v>100.79900000000001</v>
          </cell>
          <cell r="H724">
            <v>101.251</v>
          </cell>
        </row>
        <row r="725">
          <cell r="D725">
            <v>46059</v>
          </cell>
          <cell r="G725">
            <v>100.52</v>
          </cell>
          <cell r="H725">
            <v>100.97199999999999</v>
          </cell>
        </row>
        <row r="726">
          <cell r="D726">
            <v>46062</v>
          </cell>
          <cell r="G726">
            <v>100.666</v>
          </cell>
          <cell r="H726">
            <v>101.11799999999999</v>
          </cell>
        </row>
        <row r="727">
          <cell r="D727">
            <v>46063</v>
          </cell>
          <cell r="G727">
            <v>100.782</v>
          </cell>
          <cell r="H727">
            <v>101.235</v>
          </cell>
        </row>
        <row r="728">
          <cell r="D728">
            <v>46064</v>
          </cell>
          <cell r="G728">
            <v>100.646</v>
          </cell>
          <cell r="H728">
            <v>101.098</v>
          </cell>
        </row>
        <row r="729">
          <cell r="D729">
            <v>46065</v>
          </cell>
          <cell r="G729">
            <v>100.75</v>
          </cell>
          <cell r="H729">
            <v>101.202</v>
          </cell>
        </row>
        <row r="730">
          <cell r="D730">
            <v>46066</v>
          </cell>
          <cell r="G730">
            <v>100.81399999999999</v>
          </cell>
          <cell r="H730">
            <v>101.26600000000001</v>
          </cell>
        </row>
        <row r="731">
          <cell r="D731">
            <v>46069</v>
          </cell>
          <cell r="G731">
            <v>100.672</v>
          </cell>
          <cell r="H731">
            <v>101.124</v>
          </cell>
        </row>
        <row r="732">
          <cell r="D732">
            <v>46070</v>
          </cell>
          <cell r="G732">
            <v>100.64100000000001</v>
          </cell>
          <cell r="H732">
            <v>101.092</v>
          </cell>
        </row>
        <row r="733">
          <cell r="D733">
            <v>46071</v>
          </cell>
          <cell r="G733">
            <v>100.629</v>
          </cell>
          <cell r="H733">
            <v>101.081</v>
          </cell>
        </row>
        <row r="734">
          <cell r="D734">
            <v>46072</v>
          </cell>
          <cell r="G734">
            <v>100.63200000000001</v>
          </cell>
          <cell r="H734">
            <v>101.083</v>
          </cell>
        </row>
        <row r="735">
          <cell r="D735">
            <v>46073</v>
          </cell>
          <cell r="G735">
            <v>100.97199999999999</v>
          </cell>
          <cell r="H735">
            <v>101.45099999999999</v>
          </cell>
        </row>
        <row r="736">
          <cell r="D736">
            <v>46076</v>
          </cell>
          <cell r="G736">
            <v>101.146</v>
          </cell>
          <cell r="H736">
            <v>101.598</v>
          </cell>
        </row>
        <row r="737">
          <cell r="D737">
            <v>46077</v>
          </cell>
          <cell r="G737">
            <v>101.309</v>
          </cell>
          <cell r="H737">
            <v>101.824</v>
          </cell>
        </row>
        <row r="738">
          <cell r="D738">
            <v>46078</v>
          </cell>
          <cell r="G738">
            <v>101.42400000000001</v>
          </cell>
          <cell r="H738">
            <v>101.877</v>
          </cell>
        </row>
        <row r="739">
          <cell r="D739">
            <v>46079</v>
          </cell>
          <cell r="G739">
            <v>101.473</v>
          </cell>
          <cell r="H739">
            <v>101.925</v>
          </cell>
        </row>
        <row r="740">
          <cell r="D740">
            <v>46080</v>
          </cell>
          <cell r="G740">
            <v>101.572</v>
          </cell>
          <cell r="H740">
            <v>102.02500000000001</v>
          </cell>
        </row>
        <row r="741">
          <cell r="D741">
            <v>46083</v>
          </cell>
          <cell r="G741">
            <v>101.155</v>
          </cell>
          <cell r="H741">
            <v>101.607</v>
          </cell>
        </row>
        <row r="742">
          <cell r="D742">
            <v>46084</v>
          </cell>
          <cell r="G742">
            <v>100.435</v>
          </cell>
          <cell r="H742">
            <v>100.886</v>
          </cell>
        </row>
        <row r="743">
          <cell r="D743">
            <v>46085</v>
          </cell>
          <cell r="G743">
            <v>100.52200000000001</v>
          </cell>
          <cell r="H743">
            <v>100.973</v>
          </cell>
        </row>
        <row r="744">
          <cell r="D744">
            <v>46086</v>
          </cell>
          <cell r="G744">
            <v>100.279</v>
          </cell>
          <cell r="H744">
            <v>100.73</v>
          </cell>
        </row>
        <row r="745">
          <cell r="D745">
            <v>46087</v>
          </cell>
          <cell r="G745">
            <v>99.653999999999996</v>
          </cell>
          <cell r="H745">
            <v>100.15</v>
          </cell>
        </row>
        <row r="746">
          <cell r="D746">
            <v>46090</v>
          </cell>
          <cell r="G746">
            <v>99.281999999999996</v>
          </cell>
          <cell r="H746">
            <v>99.730999999999995</v>
          </cell>
        </row>
        <row r="747">
          <cell r="D747">
            <v>46091</v>
          </cell>
          <cell r="G747">
            <v>99.722999999999999</v>
          </cell>
          <cell r="H747">
            <v>100.173</v>
          </cell>
        </row>
        <row r="748">
          <cell r="D748">
            <v>46092</v>
          </cell>
          <cell r="G748">
            <v>99.233999999999995</v>
          </cell>
          <cell r="H748">
            <v>99.682000000000002</v>
          </cell>
        </row>
        <row r="749">
          <cell r="D749">
            <v>46093</v>
          </cell>
          <cell r="G749">
            <v>99.072999999999993</v>
          </cell>
          <cell r="H749">
            <v>99.521000000000001</v>
          </cell>
        </row>
        <row r="750">
          <cell r="D750">
            <v>46094</v>
          </cell>
          <cell r="G750">
            <v>98.798000000000002</v>
          </cell>
          <cell r="H750">
            <v>99.245999999999995</v>
          </cell>
        </row>
        <row r="751">
          <cell r="D751">
            <v>46097</v>
          </cell>
          <cell r="G751">
            <v>98.834999999999994</v>
          </cell>
          <cell r="H751">
            <v>99.284000000000006</v>
          </cell>
        </row>
        <row r="752">
          <cell r="D752">
            <v>46098</v>
          </cell>
          <cell r="G752">
            <v>99.111000000000004</v>
          </cell>
          <cell r="H752">
            <v>99.558999999999997</v>
          </cell>
        </row>
        <row r="753">
          <cell r="D753">
            <v>46099</v>
          </cell>
          <cell r="G753">
            <v>99.048000000000002</v>
          </cell>
          <cell r="H753">
            <v>99.495999999999995</v>
          </cell>
        </row>
        <row r="754">
          <cell r="D754">
            <v>46100</v>
          </cell>
          <cell r="G754">
            <v>98.643000000000001</v>
          </cell>
          <cell r="H754">
            <v>99.09</v>
          </cell>
        </row>
        <row r="755">
          <cell r="D755">
            <v>46101</v>
          </cell>
          <cell r="G755">
            <v>97.867999999999995</v>
          </cell>
          <cell r="H755">
            <v>98.378</v>
          </cell>
        </row>
        <row r="756">
          <cell r="D756">
            <v>46104</v>
          </cell>
          <cell r="G756">
            <v>98.125</v>
          </cell>
          <cell r="H756">
            <v>98.635000000000005</v>
          </cell>
        </row>
        <row r="757">
          <cell r="D757">
            <v>46105</v>
          </cell>
          <cell r="G757">
            <v>97.885999999999996</v>
          </cell>
          <cell r="H757">
            <v>98.331999999999994</v>
          </cell>
        </row>
        <row r="758">
          <cell r="D758">
            <v>46106</v>
          </cell>
          <cell r="G758">
            <v>98.516000000000005</v>
          </cell>
          <cell r="H758">
            <v>98.962999999999994</v>
          </cell>
        </row>
        <row r="759">
          <cell r="D759">
            <v>46107</v>
          </cell>
          <cell r="G759">
            <v>97.95</v>
          </cell>
          <cell r="H759">
            <v>98.396000000000001</v>
          </cell>
        </row>
        <row r="760">
          <cell r="D760">
            <v>46108</v>
          </cell>
          <cell r="G760">
            <v>97.731999999999999</v>
          </cell>
          <cell r="H760">
            <v>98.177999999999997</v>
          </cell>
        </row>
        <row r="761">
          <cell r="D761">
            <v>46111</v>
          </cell>
          <cell r="G761">
            <v>97.95</v>
          </cell>
          <cell r="H761">
            <v>98.397000000000006</v>
          </cell>
        </row>
        <row r="762">
          <cell r="D762">
            <v>46112</v>
          </cell>
          <cell r="G762">
            <v>97.991</v>
          </cell>
          <cell r="H762">
            <v>98.438000000000002</v>
          </cell>
        </row>
        <row r="768">
          <cell r="G768" t="str">
            <v>Bid 2025 XS3063879442</v>
          </cell>
          <cell r="H768" t="str">
            <v xml:space="preserve">Offer 2025 XS3063879442 </v>
          </cell>
        </row>
        <row r="769">
          <cell r="D769">
            <v>46023</v>
          </cell>
          <cell r="G769">
            <v>101.001</v>
          </cell>
          <cell r="H769">
            <v>101.48399999999999</v>
          </cell>
        </row>
        <row r="770">
          <cell r="D770">
            <v>46024</v>
          </cell>
          <cell r="G770">
            <v>100.87</v>
          </cell>
          <cell r="H770">
            <v>101.352</v>
          </cell>
        </row>
        <row r="771">
          <cell r="D771">
            <v>46027</v>
          </cell>
          <cell r="G771">
            <v>101.253</v>
          </cell>
          <cell r="H771">
            <v>101.73699999999999</v>
          </cell>
        </row>
        <row r="772">
          <cell r="D772">
            <v>46028</v>
          </cell>
          <cell r="G772">
            <v>101.626</v>
          </cell>
          <cell r="H772">
            <v>102.113</v>
          </cell>
        </row>
        <row r="773">
          <cell r="D773">
            <v>46029</v>
          </cell>
          <cell r="G773">
            <v>101.78100000000001</v>
          </cell>
          <cell r="H773">
            <v>102.268</v>
          </cell>
        </row>
        <row r="774">
          <cell r="D774">
            <v>46030</v>
          </cell>
          <cell r="G774">
            <v>101.818</v>
          </cell>
          <cell r="H774">
            <v>102.30500000000001</v>
          </cell>
        </row>
        <row r="775">
          <cell r="D775">
            <v>46031</v>
          </cell>
          <cell r="G775">
            <v>101.405</v>
          </cell>
          <cell r="H775">
            <v>101.89</v>
          </cell>
        </row>
        <row r="776">
          <cell r="D776">
            <v>46034</v>
          </cell>
          <cell r="G776">
            <v>101.16</v>
          </cell>
          <cell r="H776">
            <v>101.643</v>
          </cell>
        </row>
        <row r="777">
          <cell r="D777">
            <v>46035</v>
          </cell>
          <cell r="G777">
            <v>101.096</v>
          </cell>
          <cell r="H777">
            <v>101.57899999999999</v>
          </cell>
        </row>
        <row r="778">
          <cell r="D778">
            <v>46036</v>
          </cell>
          <cell r="G778">
            <v>101.006</v>
          </cell>
          <cell r="H778">
            <v>101.488</v>
          </cell>
        </row>
        <row r="779">
          <cell r="D779">
            <v>46037</v>
          </cell>
          <cell r="G779">
            <v>101.17</v>
          </cell>
          <cell r="H779">
            <v>101.65300000000001</v>
          </cell>
        </row>
        <row r="780">
          <cell r="D780">
            <v>46038</v>
          </cell>
          <cell r="G780">
            <v>101.089</v>
          </cell>
          <cell r="H780">
            <v>101.571</v>
          </cell>
        </row>
        <row r="781">
          <cell r="D781">
            <v>46041</v>
          </cell>
          <cell r="G781">
            <v>100.884</v>
          </cell>
          <cell r="H781">
            <v>101.36499999999999</v>
          </cell>
        </row>
        <row r="782">
          <cell r="D782">
            <v>46042</v>
          </cell>
          <cell r="G782">
            <v>100.71</v>
          </cell>
          <cell r="H782">
            <v>101.19</v>
          </cell>
        </row>
        <row r="783">
          <cell r="D783">
            <v>46043</v>
          </cell>
          <cell r="G783">
            <v>100.72499999999999</v>
          </cell>
          <cell r="H783">
            <v>101.205</v>
          </cell>
        </row>
        <row r="784">
          <cell r="D784">
            <v>46044</v>
          </cell>
          <cell r="G784">
            <v>100.991</v>
          </cell>
          <cell r="H784">
            <v>101.47199999999999</v>
          </cell>
        </row>
        <row r="785">
          <cell r="D785">
            <v>46045</v>
          </cell>
          <cell r="G785">
            <v>100.94499999999999</v>
          </cell>
          <cell r="H785">
            <v>101.426</v>
          </cell>
        </row>
        <row r="786">
          <cell r="D786">
            <v>46048</v>
          </cell>
          <cell r="G786">
            <v>101.024</v>
          </cell>
          <cell r="H786">
            <v>101.505</v>
          </cell>
        </row>
        <row r="787">
          <cell r="D787">
            <v>46049</v>
          </cell>
          <cell r="G787">
            <v>100.949</v>
          </cell>
          <cell r="H787">
            <v>101.43</v>
          </cell>
        </row>
        <row r="788">
          <cell r="D788">
            <v>46050</v>
          </cell>
          <cell r="G788">
            <v>101.018</v>
          </cell>
          <cell r="H788">
            <v>101.499</v>
          </cell>
        </row>
        <row r="789">
          <cell r="D789">
            <v>46051</v>
          </cell>
          <cell r="G789">
            <v>100.892</v>
          </cell>
          <cell r="H789">
            <v>101.372</v>
          </cell>
        </row>
        <row r="790">
          <cell r="D790">
            <v>46052</v>
          </cell>
          <cell r="G790">
            <v>100.87</v>
          </cell>
          <cell r="H790">
            <v>101.35</v>
          </cell>
        </row>
        <row r="791">
          <cell r="D791">
            <v>46055</v>
          </cell>
          <cell r="G791">
            <v>100.80200000000001</v>
          </cell>
          <cell r="H791">
            <v>101.28100000000001</v>
          </cell>
        </row>
        <row r="792">
          <cell r="D792">
            <v>46056</v>
          </cell>
          <cell r="G792">
            <v>100.861</v>
          </cell>
          <cell r="H792">
            <v>101.34099999999999</v>
          </cell>
        </row>
        <row r="793">
          <cell r="D793">
            <v>46057</v>
          </cell>
          <cell r="G793">
            <v>100.611</v>
          </cell>
          <cell r="H793">
            <v>101.089</v>
          </cell>
        </row>
        <row r="794">
          <cell r="D794">
            <v>46058</v>
          </cell>
          <cell r="G794">
            <v>100.93</v>
          </cell>
          <cell r="H794">
            <v>101.41</v>
          </cell>
        </row>
        <row r="795">
          <cell r="D795">
            <v>46059</v>
          </cell>
          <cell r="G795">
            <v>100.45</v>
          </cell>
          <cell r="H795">
            <v>100.92700000000001</v>
          </cell>
        </row>
        <row r="796">
          <cell r="D796">
            <v>46062</v>
          </cell>
          <cell r="G796">
            <v>100.78</v>
          </cell>
          <cell r="H796">
            <v>101.259</v>
          </cell>
        </row>
        <row r="797">
          <cell r="D797">
            <v>46063</v>
          </cell>
          <cell r="G797">
            <v>101.28700000000001</v>
          </cell>
          <cell r="H797">
            <v>101.76900000000001</v>
          </cell>
        </row>
        <row r="798">
          <cell r="D798">
            <v>46064</v>
          </cell>
          <cell r="G798">
            <v>101.157</v>
          </cell>
          <cell r="H798">
            <v>101.63800000000001</v>
          </cell>
        </row>
        <row r="799">
          <cell r="D799">
            <v>46065</v>
          </cell>
          <cell r="G799">
            <v>101.505</v>
          </cell>
          <cell r="H799">
            <v>101.98699999999999</v>
          </cell>
        </row>
        <row r="800">
          <cell r="D800">
            <v>46066</v>
          </cell>
          <cell r="G800">
            <v>101.211</v>
          </cell>
          <cell r="H800">
            <v>101.69199999999999</v>
          </cell>
        </row>
        <row r="801">
          <cell r="D801">
            <v>46069</v>
          </cell>
          <cell r="G801">
            <v>101.387</v>
          </cell>
          <cell r="H801">
            <v>101.869</v>
          </cell>
        </row>
        <row r="802">
          <cell r="D802">
            <v>46070</v>
          </cell>
          <cell r="G802">
            <v>101.467</v>
          </cell>
          <cell r="H802">
            <v>101.949</v>
          </cell>
        </row>
        <row r="803">
          <cell r="D803">
            <v>46071</v>
          </cell>
          <cell r="G803">
            <v>101.605</v>
          </cell>
          <cell r="H803">
            <v>102.08799999999999</v>
          </cell>
        </row>
        <row r="804">
          <cell r="D804">
            <v>46072</v>
          </cell>
          <cell r="G804">
            <v>101.569</v>
          </cell>
          <cell r="H804">
            <v>102.051</v>
          </cell>
        </row>
        <row r="805">
          <cell r="D805">
            <v>46073</v>
          </cell>
          <cell r="G805">
            <v>101.756</v>
          </cell>
          <cell r="H805">
            <v>102.239</v>
          </cell>
        </row>
        <row r="806">
          <cell r="D806">
            <v>46076</v>
          </cell>
          <cell r="G806">
            <v>101.911</v>
          </cell>
          <cell r="H806">
            <v>102.61499999999999</v>
          </cell>
        </row>
        <row r="807">
          <cell r="D807">
            <v>46077</v>
          </cell>
          <cell r="G807">
            <v>102.371</v>
          </cell>
          <cell r="H807">
            <v>102.858</v>
          </cell>
        </row>
        <row r="808">
          <cell r="D808">
            <v>46078</v>
          </cell>
          <cell r="G808">
            <v>102.533</v>
          </cell>
          <cell r="H808">
            <v>103.021</v>
          </cell>
        </row>
        <row r="809">
          <cell r="D809">
            <v>46079</v>
          </cell>
          <cell r="G809">
            <v>102.57899999999999</v>
          </cell>
          <cell r="H809">
            <v>103.06699999999999</v>
          </cell>
        </row>
        <row r="810">
          <cell r="D810">
            <v>46080</v>
          </cell>
          <cell r="G810">
            <v>102.715</v>
          </cell>
          <cell r="H810">
            <v>103.203</v>
          </cell>
        </row>
        <row r="811">
          <cell r="D811">
            <v>46083</v>
          </cell>
          <cell r="G811">
            <v>102.22199999999999</v>
          </cell>
          <cell r="H811">
            <v>102.70699999999999</v>
          </cell>
        </row>
        <row r="812">
          <cell r="D812">
            <v>46084</v>
          </cell>
          <cell r="G812">
            <v>101.27</v>
          </cell>
          <cell r="H812">
            <v>101.75</v>
          </cell>
        </row>
        <row r="813">
          <cell r="D813">
            <v>46085</v>
          </cell>
          <cell r="G813">
            <v>101.468</v>
          </cell>
          <cell r="H813">
            <v>101.949</v>
          </cell>
        </row>
        <row r="814">
          <cell r="D814">
            <v>46086</v>
          </cell>
          <cell r="G814">
            <v>101.37</v>
          </cell>
          <cell r="H814">
            <v>101.85</v>
          </cell>
        </row>
        <row r="815">
          <cell r="D815">
            <v>46087</v>
          </cell>
          <cell r="G815">
            <v>100.50700000000001</v>
          </cell>
          <cell r="H815">
            <v>100.982</v>
          </cell>
        </row>
        <row r="816">
          <cell r="D816">
            <v>46090</v>
          </cell>
          <cell r="G816">
            <v>100.117</v>
          </cell>
          <cell r="H816">
            <v>100.589</v>
          </cell>
        </row>
        <row r="817">
          <cell r="D817">
            <v>46091</v>
          </cell>
          <cell r="G817">
            <v>100.16</v>
          </cell>
          <cell r="H817">
            <v>100.932</v>
          </cell>
        </row>
        <row r="818">
          <cell r="D818">
            <v>46092</v>
          </cell>
          <cell r="G818">
            <v>99.658000000000001</v>
          </cell>
          <cell r="H818">
            <v>100.371</v>
          </cell>
        </row>
        <row r="819">
          <cell r="D819">
            <v>46097</v>
          </cell>
          <cell r="G819">
            <v>99.176000000000002</v>
          </cell>
          <cell r="H819">
            <v>99.641999999999996</v>
          </cell>
        </row>
        <row r="820">
          <cell r="D820">
            <v>46098</v>
          </cell>
          <cell r="G820">
            <v>99.418999999999997</v>
          </cell>
          <cell r="H820">
            <v>99.887</v>
          </cell>
        </row>
        <row r="821">
          <cell r="D821">
            <v>46099</v>
          </cell>
          <cell r="G821">
            <v>99.180999999999997</v>
          </cell>
          <cell r="H821">
            <v>99.647000000000006</v>
          </cell>
        </row>
        <row r="822">
          <cell r="D822">
            <v>46100</v>
          </cell>
          <cell r="G822">
            <v>98.994</v>
          </cell>
          <cell r="H822">
            <v>99.459000000000003</v>
          </cell>
        </row>
        <row r="823">
          <cell r="D823">
            <v>46101</v>
          </cell>
          <cell r="G823">
            <v>97.617999999999995</v>
          </cell>
          <cell r="H823">
            <v>98.412999999999997</v>
          </cell>
        </row>
        <row r="824">
          <cell r="D824">
            <v>46104</v>
          </cell>
          <cell r="G824">
            <v>98.206999999999994</v>
          </cell>
          <cell r="H824">
            <v>98.924000000000007</v>
          </cell>
        </row>
        <row r="825">
          <cell r="D825">
            <v>46105</v>
          </cell>
          <cell r="G825">
            <v>97.99</v>
          </cell>
          <cell r="H825">
            <v>98.448999999999998</v>
          </cell>
        </row>
        <row r="826">
          <cell r="D826">
            <v>46106</v>
          </cell>
          <cell r="G826">
            <v>98.438999999999993</v>
          </cell>
          <cell r="H826">
            <v>98.9</v>
          </cell>
        </row>
        <row r="827">
          <cell r="D827">
            <v>46107</v>
          </cell>
          <cell r="G827">
            <v>97.697999999999993</v>
          </cell>
          <cell r="H827">
            <v>98.155000000000001</v>
          </cell>
        </row>
        <row r="828">
          <cell r="D828">
            <v>46108</v>
          </cell>
          <cell r="G828">
            <v>97.248999999999995</v>
          </cell>
          <cell r="H828">
            <v>97.703000000000003</v>
          </cell>
        </row>
      </sheetData>
      <sheetData sheetId="14"/>
      <sheetData sheetId="15"/>
      <sheetData sheetId="16"/>
      <sheetData sheetId="17"/>
    </sheetDataSet>
  </externalBook>
</externalLink>
</file>

<file path=xl/theme/theme1.xml><?xml version="1.0" encoding="utf-8"?>
<a:theme xmlns:a="http://schemas.openxmlformats.org/drawingml/2006/main" name="BNB Charts Theme">
  <a:themeElements>
    <a:clrScheme name="BNB">
      <a:dk1>
        <a:srgbClr val="000000"/>
      </a:dk1>
      <a:lt1>
        <a:srgbClr val="FFFFFF"/>
      </a:lt1>
      <a:dk2>
        <a:srgbClr val="004A37"/>
      </a:dk2>
      <a:lt2>
        <a:srgbClr val="F9F7F7"/>
      </a:lt2>
      <a:accent1>
        <a:srgbClr val="59897D"/>
      </a:accent1>
      <a:accent2>
        <a:srgbClr val="A9BB91"/>
      </a:accent2>
      <a:accent3>
        <a:srgbClr val="92A9C4"/>
      </a:accent3>
      <a:accent4>
        <a:srgbClr val="FBC97A"/>
      </a:accent4>
      <a:accent5>
        <a:srgbClr val="A9D6CD"/>
      </a:accent5>
      <a:accent6>
        <a:srgbClr val="D9E1EA"/>
      </a:accent6>
      <a:hlink>
        <a:srgbClr val="E0663A"/>
      </a:hlink>
      <a:folHlink>
        <a:srgbClr val="D6D0CA"/>
      </a:folHlink>
    </a:clrScheme>
    <a:fontScheme name="Arial">
      <a:majorFont>
        <a:latin typeface="Arial" panose="020B0604020202020204"/>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ajorFont>
      <a:minorFont>
        <a:latin typeface="Arial" panose="020B0604020202020204"/>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3:T25"/>
  <sheetViews>
    <sheetView showGridLines="0" workbookViewId="0">
      <selection activeCell="B2" sqref="B2"/>
    </sheetView>
  </sheetViews>
  <sheetFormatPr defaultColWidth="9" defaultRowHeight="15"/>
  <cols>
    <col min="1" max="1" width="1.75" style="105" customWidth="1"/>
    <col min="2" max="2" width="28.5" style="105" customWidth="1"/>
    <col min="3" max="3" width="6.25" style="105" customWidth="1"/>
    <col min="4" max="4" width="0.25" style="105" customWidth="1"/>
    <col min="5" max="5" width="8.125" style="105" customWidth="1"/>
    <col min="6" max="6" width="6.75" style="105" customWidth="1"/>
    <col min="7" max="7" width="0.25" style="105" customWidth="1"/>
    <col min="8" max="8" width="7.875" style="105" customWidth="1"/>
    <col min="9" max="9" width="6.75" style="105" customWidth="1"/>
    <col min="10" max="10" width="0.25" style="105" customWidth="1"/>
    <col min="11" max="11" width="7.875" style="105" customWidth="1"/>
    <col min="12" max="12" width="6.75" style="105" customWidth="1"/>
    <col min="13" max="13" width="0.25" style="105" customWidth="1"/>
    <col min="14" max="14" width="7.875" style="105" customWidth="1"/>
    <col min="15" max="15" width="6.75" style="105" customWidth="1"/>
    <col min="16" max="16" width="0.25" style="105" customWidth="1"/>
    <col min="17" max="17" width="7.875" style="105" customWidth="1"/>
    <col min="18" max="18" width="6.75" style="105" customWidth="1"/>
    <col min="19" max="19" width="0.25" style="105" customWidth="1"/>
    <col min="20" max="20" width="7.875" style="105" customWidth="1"/>
    <col min="21" max="16384" width="9" style="105"/>
  </cols>
  <sheetData>
    <row r="3" spans="2:20" ht="15.75">
      <c r="B3" s="220" t="s">
        <v>265</v>
      </c>
      <c r="C3" s="220"/>
      <c r="D3" s="220"/>
      <c r="E3" s="220"/>
      <c r="F3" s="220"/>
      <c r="G3" s="220"/>
      <c r="H3" s="220"/>
    </row>
    <row r="4" spans="2:20" ht="15.75">
      <c r="B4" s="220" t="s">
        <v>266</v>
      </c>
      <c r="C4" s="220"/>
      <c r="D4" s="220"/>
      <c r="E4" s="220"/>
      <c r="F4" s="220"/>
      <c r="G4" s="220"/>
      <c r="H4" s="220"/>
    </row>
    <row r="6" spans="2:20">
      <c r="B6" s="106" t="s">
        <v>158</v>
      </c>
      <c r="C6" s="221" t="s">
        <v>267</v>
      </c>
      <c r="D6" s="222"/>
      <c r="E6" s="223"/>
      <c r="F6" s="221" t="s">
        <v>268</v>
      </c>
      <c r="G6" s="222"/>
      <c r="H6" s="223"/>
      <c r="I6" s="221" t="s">
        <v>269</v>
      </c>
      <c r="J6" s="222"/>
      <c r="K6" s="223"/>
      <c r="L6" s="221" t="s">
        <v>267</v>
      </c>
      <c r="M6" s="222"/>
      <c r="N6" s="223"/>
      <c r="O6" s="221" t="s">
        <v>268</v>
      </c>
      <c r="P6" s="222"/>
      <c r="Q6" s="223"/>
      <c r="R6" s="221" t="s">
        <v>267</v>
      </c>
      <c r="S6" s="222"/>
      <c r="T6" s="223"/>
    </row>
    <row r="7" spans="2:20">
      <c r="B7" s="107" t="s">
        <v>159</v>
      </c>
      <c r="C7" s="211">
        <v>46043</v>
      </c>
      <c r="D7" s="212"/>
      <c r="E7" s="213"/>
      <c r="F7" s="211">
        <v>46050</v>
      </c>
      <c r="G7" s="212"/>
      <c r="H7" s="213"/>
      <c r="I7" s="211">
        <v>46064</v>
      </c>
      <c r="J7" s="212"/>
      <c r="K7" s="213"/>
      <c r="L7" s="211">
        <v>46043</v>
      </c>
      <c r="M7" s="212"/>
      <c r="N7" s="213"/>
      <c r="O7" s="211">
        <v>46050</v>
      </c>
      <c r="P7" s="212"/>
      <c r="Q7" s="213"/>
      <c r="R7" s="211">
        <v>46043</v>
      </c>
      <c r="S7" s="212"/>
      <c r="T7" s="213"/>
    </row>
    <row r="8" spans="2:20">
      <c r="B8" s="107" t="s">
        <v>160</v>
      </c>
      <c r="C8" s="211">
        <v>46773</v>
      </c>
      <c r="D8" s="212"/>
      <c r="E8" s="213"/>
      <c r="F8" s="211">
        <v>47876</v>
      </c>
      <c r="G8" s="212"/>
      <c r="H8" s="213"/>
      <c r="I8" s="211">
        <v>49716</v>
      </c>
      <c r="J8" s="212"/>
      <c r="K8" s="213"/>
      <c r="L8" s="211">
        <v>46773</v>
      </c>
      <c r="M8" s="212"/>
      <c r="N8" s="213"/>
      <c r="O8" s="211">
        <v>47876</v>
      </c>
      <c r="P8" s="212"/>
      <c r="Q8" s="213"/>
      <c r="R8" s="211">
        <v>46773</v>
      </c>
      <c r="S8" s="212"/>
      <c r="T8" s="213"/>
    </row>
    <row r="9" spans="2:20" ht="15.75" customHeight="1">
      <c r="B9" s="107" t="s">
        <v>161</v>
      </c>
      <c r="C9" s="217" t="s">
        <v>0</v>
      </c>
      <c r="D9" s="218"/>
      <c r="E9" s="219"/>
      <c r="F9" s="217" t="s">
        <v>0</v>
      </c>
      <c r="G9" s="218"/>
      <c r="H9" s="219"/>
      <c r="I9" s="217" t="s">
        <v>0</v>
      </c>
      <c r="J9" s="218"/>
      <c r="K9" s="219"/>
      <c r="L9" s="217" t="s">
        <v>0</v>
      </c>
      <c r="M9" s="218"/>
      <c r="N9" s="219"/>
      <c r="O9" s="217" t="s">
        <v>0</v>
      </c>
      <c r="P9" s="218"/>
      <c r="Q9" s="219"/>
      <c r="R9" s="217" t="s">
        <v>0</v>
      </c>
      <c r="S9" s="218"/>
      <c r="T9" s="219"/>
    </row>
    <row r="10" spans="2:20" ht="15" customHeight="1">
      <c r="B10" s="107" t="s">
        <v>270</v>
      </c>
      <c r="C10" s="208">
        <v>2.25</v>
      </c>
      <c r="D10" s="209"/>
      <c r="E10" s="210"/>
      <c r="F10" s="208">
        <v>2.75</v>
      </c>
      <c r="G10" s="209"/>
      <c r="H10" s="210"/>
      <c r="I10" s="208">
        <v>3.5</v>
      </c>
      <c r="J10" s="209"/>
      <c r="K10" s="210"/>
      <c r="L10" s="208">
        <v>2.25</v>
      </c>
      <c r="M10" s="209"/>
      <c r="N10" s="210"/>
      <c r="O10" s="208">
        <v>2.75</v>
      </c>
      <c r="P10" s="209"/>
      <c r="Q10" s="210"/>
      <c r="R10" s="208">
        <v>2.25</v>
      </c>
      <c r="S10" s="209"/>
      <c r="T10" s="210"/>
    </row>
    <row r="11" spans="2:20" ht="15.75" customHeight="1">
      <c r="B11" s="108" t="s">
        <v>162</v>
      </c>
      <c r="C11" s="214" t="s">
        <v>271</v>
      </c>
      <c r="D11" s="215"/>
      <c r="E11" s="216"/>
      <c r="F11" s="214" t="s">
        <v>271</v>
      </c>
      <c r="G11" s="215"/>
      <c r="H11" s="216"/>
      <c r="I11" s="214" t="s">
        <v>271</v>
      </c>
      <c r="J11" s="215"/>
      <c r="K11" s="216"/>
      <c r="L11" s="214" t="s">
        <v>272</v>
      </c>
      <c r="M11" s="215"/>
      <c r="N11" s="216"/>
      <c r="O11" s="214" t="s">
        <v>272</v>
      </c>
      <c r="P11" s="215"/>
      <c r="Q11" s="216"/>
      <c r="R11" s="214" t="s">
        <v>273</v>
      </c>
      <c r="S11" s="215"/>
      <c r="T11" s="216"/>
    </row>
    <row r="12" spans="2:20" ht="15.6" customHeight="1">
      <c r="B12" s="107" t="s">
        <v>163</v>
      </c>
      <c r="C12" s="211">
        <v>46043</v>
      </c>
      <c r="D12" s="212"/>
      <c r="E12" s="213"/>
      <c r="F12" s="211">
        <v>46050</v>
      </c>
      <c r="G12" s="212"/>
      <c r="H12" s="213"/>
      <c r="I12" s="211">
        <v>46064</v>
      </c>
      <c r="J12" s="212"/>
      <c r="K12" s="213"/>
      <c r="L12" s="211">
        <v>46078</v>
      </c>
      <c r="M12" s="212"/>
      <c r="N12" s="213"/>
      <c r="O12" s="211">
        <v>46092</v>
      </c>
      <c r="P12" s="212"/>
      <c r="Q12" s="213"/>
      <c r="R12" s="211">
        <v>46106</v>
      </c>
      <c r="S12" s="212"/>
      <c r="T12" s="213"/>
    </row>
    <row r="13" spans="2:20" ht="25.5">
      <c r="B13" s="109" t="s">
        <v>274</v>
      </c>
      <c r="C13" s="205">
        <v>150000000</v>
      </c>
      <c r="D13" s="206"/>
      <c r="E13" s="207"/>
      <c r="F13" s="205">
        <v>150000000</v>
      </c>
      <c r="G13" s="206"/>
      <c r="H13" s="207"/>
      <c r="I13" s="205">
        <v>150000000</v>
      </c>
      <c r="J13" s="206"/>
      <c r="K13" s="207"/>
      <c r="L13" s="205">
        <v>150000000</v>
      </c>
      <c r="M13" s="206"/>
      <c r="N13" s="207"/>
      <c r="O13" s="205">
        <v>150000000</v>
      </c>
      <c r="P13" s="206"/>
      <c r="Q13" s="207"/>
      <c r="R13" s="205">
        <v>150000000</v>
      </c>
      <c r="S13" s="206"/>
      <c r="T13" s="207"/>
    </row>
    <row r="14" spans="2:20" ht="25.5">
      <c r="B14" s="110" t="s">
        <v>275</v>
      </c>
      <c r="C14" s="202">
        <v>336712000</v>
      </c>
      <c r="D14" s="203"/>
      <c r="E14" s="204"/>
      <c r="F14" s="202">
        <v>224370000</v>
      </c>
      <c r="G14" s="203"/>
      <c r="H14" s="204"/>
      <c r="I14" s="202">
        <v>260630000</v>
      </c>
      <c r="J14" s="203"/>
      <c r="K14" s="204"/>
      <c r="L14" s="202">
        <v>285808000</v>
      </c>
      <c r="M14" s="203"/>
      <c r="N14" s="204"/>
      <c r="O14" s="202">
        <v>275540000</v>
      </c>
      <c r="P14" s="203"/>
      <c r="Q14" s="204"/>
      <c r="R14" s="202">
        <v>240200000</v>
      </c>
      <c r="S14" s="203"/>
      <c r="T14" s="204"/>
    </row>
    <row r="15" spans="2:20">
      <c r="B15" s="111" t="s">
        <v>276</v>
      </c>
      <c r="C15" s="198">
        <v>305500000</v>
      </c>
      <c r="D15" s="195"/>
      <c r="E15" s="197"/>
      <c r="F15" s="198">
        <v>203250000</v>
      </c>
      <c r="G15" s="195"/>
      <c r="H15" s="197"/>
      <c r="I15" s="198">
        <v>226250000</v>
      </c>
      <c r="J15" s="195"/>
      <c r="K15" s="197"/>
      <c r="L15" s="198">
        <v>257500000</v>
      </c>
      <c r="M15" s="195"/>
      <c r="N15" s="197"/>
      <c r="O15" s="198">
        <v>255930000</v>
      </c>
      <c r="P15" s="195"/>
      <c r="Q15" s="197"/>
      <c r="R15" s="198">
        <v>216500000</v>
      </c>
      <c r="S15" s="195"/>
      <c r="T15" s="197"/>
    </row>
    <row r="16" spans="2:20">
      <c r="B16" s="111" t="s">
        <v>292</v>
      </c>
      <c r="C16" s="198">
        <f>+C14-C15</f>
        <v>31212000</v>
      </c>
      <c r="D16" s="195"/>
      <c r="E16" s="197"/>
      <c r="F16" s="198">
        <f>+F14-F15</f>
        <v>21120000</v>
      </c>
      <c r="G16" s="195"/>
      <c r="H16" s="197"/>
      <c r="I16" s="198">
        <f>+I14-I15</f>
        <v>34380000</v>
      </c>
      <c r="J16" s="195"/>
      <c r="K16" s="197"/>
      <c r="L16" s="198">
        <f>+L14-L15</f>
        <v>28308000</v>
      </c>
      <c r="M16" s="195"/>
      <c r="N16" s="197"/>
      <c r="O16" s="198">
        <f>+O14-O15</f>
        <v>19610000</v>
      </c>
      <c r="P16" s="195"/>
      <c r="Q16" s="197"/>
      <c r="R16" s="198">
        <f>+R14-R15</f>
        <v>23700000</v>
      </c>
      <c r="S16" s="195"/>
      <c r="T16" s="197"/>
    </row>
    <row r="17" spans="1:20" ht="26.45" customHeight="1">
      <c r="B17" s="110" t="s">
        <v>185</v>
      </c>
      <c r="C17" s="199">
        <v>150000000</v>
      </c>
      <c r="D17" s="200"/>
      <c r="E17" s="201"/>
      <c r="F17" s="199">
        <v>150000000</v>
      </c>
      <c r="G17" s="200"/>
      <c r="H17" s="201"/>
      <c r="I17" s="199">
        <v>150000000</v>
      </c>
      <c r="J17" s="200"/>
      <c r="K17" s="201"/>
      <c r="L17" s="199">
        <v>150000000</v>
      </c>
      <c r="M17" s="200"/>
      <c r="N17" s="201"/>
      <c r="O17" s="199">
        <v>150000000</v>
      </c>
      <c r="P17" s="200"/>
      <c r="Q17" s="201"/>
      <c r="R17" s="199">
        <v>150000000</v>
      </c>
      <c r="S17" s="200"/>
      <c r="T17" s="201"/>
    </row>
    <row r="18" spans="1:20">
      <c r="B18" s="112" t="s">
        <v>276</v>
      </c>
      <c r="C18" s="198">
        <v>118788000</v>
      </c>
      <c r="D18" s="195"/>
      <c r="E18" s="197"/>
      <c r="F18" s="198">
        <v>128880000</v>
      </c>
      <c r="G18" s="195"/>
      <c r="H18" s="197"/>
      <c r="I18" s="198">
        <v>115620000</v>
      </c>
      <c r="J18" s="195"/>
      <c r="K18" s="197"/>
      <c r="L18" s="198">
        <v>121692000</v>
      </c>
      <c r="M18" s="195"/>
      <c r="N18" s="197"/>
      <c r="O18" s="198">
        <v>130390000</v>
      </c>
      <c r="P18" s="195"/>
      <c r="Q18" s="197"/>
      <c r="R18" s="198">
        <v>126300000</v>
      </c>
      <c r="S18" s="195"/>
      <c r="T18" s="197"/>
    </row>
    <row r="19" spans="1:20">
      <c r="A19" s="113"/>
      <c r="B19" s="114" t="s">
        <v>292</v>
      </c>
      <c r="C19" s="224">
        <v>31212000</v>
      </c>
      <c r="D19" s="195"/>
      <c r="E19" s="196"/>
      <c r="F19" s="195">
        <v>21120000</v>
      </c>
      <c r="G19" s="195"/>
      <c r="H19" s="196"/>
      <c r="I19" s="195">
        <v>34380000</v>
      </c>
      <c r="J19" s="195"/>
      <c r="K19" s="196"/>
      <c r="L19" s="195">
        <v>28308000</v>
      </c>
      <c r="M19" s="195"/>
      <c r="N19" s="197"/>
      <c r="O19" s="198">
        <v>19610000</v>
      </c>
      <c r="P19" s="195"/>
      <c r="Q19" s="196"/>
      <c r="R19" s="195">
        <v>23700000</v>
      </c>
      <c r="S19" s="195"/>
      <c r="T19" s="196"/>
    </row>
    <row r="20" spans="1:20">
      <c r="A20" s="113"/>
      <c r="B20" s="115" t="s">
        <v>164</v>
      </c>
      <c r="C20" s="116" t="s">
        <v>277</v>
      </c>
      <c r="D20" s="117"/>
      <c r="E20" s="118" t="s">
        <v>278</v>
      </c>
      <c r="F20" s="116" t="s">
        <v>277</v>
      </c>
      <c r="G20" s="117"/>
      <c r="H20" s="118" t="s">
        <v>278</v>
      </c>
      <c r="I20" s="116" t="s">
        <v>277</v>
      </c>
      <c r="J20" s="117"/>
      <c r="K20" s="118" t="s">
        <v>278</v>
      </c>
      <c r="L20" s="116" t="s">
        <v>277</v>
      </c>
      <c r="M20" s="117"/>
      <c r="N20" s="118" t="s">
        <v>278</v>
      </c>
      <c r="O20" s="116" t="s">
        <v>277</v>
      </c>
      <c r="P20" s="117"/>
      <c r="Q20" s="118" t="s">
        <v>278</v>
      </c>
      <c r="R20" s="116" t="s">
        <v>277</v>
      </c>
      <c r="S20" s="117"/>
      <c r="T20" s="118" t="s">
        <v>278</v>
      </c>
    </row>
    <row r="21" spans="1:20">
      <c r="A21" s="113"/>
      <c r="B21" s="115" t="s">
        <v>279</v>
      </c>
      <c r="C21" s="116"/>
      <c r="D21" s="119"/>
      <c r="E21" s="120" t="s">
        <v>280</v>
      </c>
      <c r="F21" s="116"/>
      <c r="G21" s="119"/>
      <c r="H21" s="120" t="s">
        <v>280</v>
      </c>
      <c r="I21" s="116"/>
      <c r="J21" s="119"/>
      <c r="K21" s="120" t="s">
        <v>280</v>
      </c>
      <c r="L21" s="116"/>
      <c r="M21" s="119"/>
      <c r="N21" s="120" t="s">
        <v>280</v>
      </c>
      <c r="O21" s="116"/>
      <c r="P21" s="119"/>
      <c r="Q21" s="120" t="s">
        <v>280</v>
      </c>
      <c r="R21" s="116"/>
      <c r="S21" s="119"/>
      <c r="T21" s="120" t="s">
        <v>280</v>
      </c>
    </row>
    <row r="22" spans="1:20" ht="15" customHeight="1">
      <c r="A22" s="113"/>
      <c r="B22" s="121" t="s">
        <v>281</v>
      </c>
      <c r="C22" s="130" t="s">
        <v>282</v>
      </c>
      <c r="D22" s="122"/>
      <c r="E22" s="131" t="s">
        <v>283</v>
      </c>
      <c r="F22" s="132" t="s">
        <v>282</v>
      </c>
      <c r="G22" s="122"/>
      <c r="H22" s="131" t="s">
        <v>283</v>
      </c>
      <c r="I22" s="132" t="s">
        <v>282</v>
      </c>
      <c r="J22" s="122"/>
      <c r="K22" s="131" t="s">
        <v>283</v>
      </c>
      <c r="L22" s="132" t="s">
        <v>282</v>
      </c>
      <c r="M22" s="122"/>
      <c r="N22" s="131" t="s">
        <v>283</v>
      </c>
      <c r="O22" s="132" t="s">
        <v>282</v>
      </c>
      <c r="P22" s="122"/>
      <c r="Q22" s="131" t="s">
        <v>283</v>
      </c>
      <c r="R22" s="132" t="s">
        <v>282</v>
      </c>
      <c r="S22" s="122"/>
      <c r="T22" s="131" t="s">
        <v>283</v>
      </c>
    </row>
    <row r="23" spans="1:20">
      <c r="A23" s="113"/>
      <c r="B23" s="123" t="s">
        <v>284</v>
      </c>
      <c r="C23" s="124">
        <v>99.76</v>
      </c>
      <c r="D23" s="125"/>
      <c r="E23" s="126">
        <v>2.39</v>
      </c>
      <c r="F23" s="124">
        <v>98.89</v>
      </c>
      <c r="G23" s="125"/>
      <c r="H23" s="126">
        <v>3.01</v>
      </c>
      <c r="I23" s="124">
        <v>97.09</v>
      </c>
      <c r="J23" s="125"/>
      <c r="K23" s="126">
        <v>3.89</v>
      </c>
      <c r="L23" s="124">
        <v>99.75</v>
      </c>
      <c r="M23" s="125"/>
      <c r="N23" s="126">
        <v>2.4</v>
      </c>
      <c r="O23" s="124">
        <v>98.51</v>
      </c>
      <c r="P23" s="125"/>
      <c r="Q23" s="126">
        <v>3.1</v>
      </c>
      <c r="R23" s="124">
        <v>98.8</v>
      </c>
      <c r="S23" s="125"/>
      <c r="T23" s="126">
        <v>2.95</v>
      </c>
    </row>
    <row r="24" spans="1:20">
      <c r="B24" s="111" t="s">
        <v>285</v>
      </c>
      <c r="C24" s="127">
        <v>100</v>
      </c>
      <c r="D24" s="128"/>
      <c r="E24" s="128">
        <v>2.2599999999999998</v>
      </c>
      <c r="F24" s="127">
        <v>99.68</v>
      </c>
      <c r="G24" s="128"/>
      <c r="H24" s="128">
        <v>2.84</v>
      </c>
      <c r="I24" s="127">
        <v>98.11</v>
      </c>
      <c r="J24" s="128"/>
      <c r="K24" s="128">
        <v>3.76</v>
      </c>
      <c r="L24" s="127">
        <v>100.02</v>
      </c>
      <c r="M24" s="128"/>
      <c r="N24" s="128">
        <v>2.25</v>
      </c>
      <c r="O24" s="127">
        <v>99.64</v>
      </c>
      <c r="P24" s="128"/>
      <c r="Q24" s="128">
        <v>2.85</v>
      </c>
      <c r="R24" s="127">
        <v>99.47</v>
      </c>
      <c r="S24" s="128"/>
      <c r="T24" s="129">
        <v>2.57</v>
      </c>
    </row>
    <row r="25" spans="1:20">
      <c r="B25" s="111" t="s">
        <v>286</v>
      </c>
      <c r="C25" s="127">
        <v>99.87</v>
      </c>
      <c r="D25" s="128"/>
      <c r="E25" s="128">
        <v>2.33</v>
      </c>
      <c r="F25" s="127">
        <v>99.23</v>
      </c>
      <c r="G25" s="128"/>
      <c r="H25" s="128">
        <v>2.94</v>
      </c>
      <c r="I25" s="127">
        <v>97.45</v>
      </c>
      <c r="J25" s="128"/>
      <c r="K25" s="128">
        <v>3.84</v>
      </c>
      <c r="L25" s="127">
        <v>99.8</v>
      </c>
      <c r="M25" s="128"/>
      <c r="N25" s="128">
        <v>2.37</v>
      </c>
      <c r="O25" s="127">
        <v>98.84</v>
      </c>
      <c r="P25" s="128"/>
      <c r="Q25" s="128">
        <v>3.03</v>
      </c>
      <c r="R25" s="127">
        <v>99.02</v>
      </c>
      <c r="S25" s="128"/>
      <c r="T25" s="129">
        <v>2.82</v>
      </c>
    </row>
  </sheetData>
  <mergeCells count="86">
    <mergeCell ref="C19:E19"/>
    <mergeCell ref="F19:H19"/>
    <mergeCell ref="R6:T6"/>
    <mergeCell ref="I6:K6"/>
    <mergeCell ref="L6:N6"/>
    <mergeCell ref="O6:Q6"/>
    <mergeCell ref="I7:K7"/>
    <mergeCell ref="L7:N7"/>
    <mergeCell ref="O7:Q7"/>
    <mergeCell ref="R7:T7"/>
    <mergeCell ref="C8:E8"/>
    <mergeCell ref="F8:H8"/>
    <mergeCell ref="I8:K8"/>
    <mergeCell ref="L8:N8"/>
    <mergeCell ref="O8:Q8"/>
    <mergeCell ref="R8:T8"/>
    <mergeCell ref="R9:T9"/>
    <mergeCell ref="R10:T10"/>
    <mergeCell ref="B3:H3"/>
    <mergeCell ref="B4:H4"/>
    <mergeCell ref="C7:E7"/>
    <mergeCell ref="F7:H7"/>
    <mergeCell ref="C6:E6"/>
    <mergeCell ref="F6:H6"/>
    <mergeCell ref="C9:E9"/>
    <mergeCell ref="F9:H9"/>
    <mergeCell ref="C10:E10"/>
    <mergeCell ref="F10:H10"/>
    <mergeCell ref="I9:K9"/>
    <mergeCell ref="L9:N9"/>
    <mergeCell ref="O9:Q9"/>
    <mergeCell ref="I10:K10"/>
    <mergeCell ref="L10:N10"/>
    <mergeCell ref="O10:Q10"/>
    <mergeCell ref="R12:T12"/>
    <mergeCell ref="C11:E11"/>
    <mergeCell ref="F11:H11"/>
    <mergeCell ref="R11:T11"/>
    <mergeCell ref="I11:K11"/>
    <mergeCell ref="L11:N11"/>
    <mergeCell ref="O11:Q11"/>
    <mergeCell ref="C12:E12"/>
    <mergeCell ref="F12:H12"/>
    <mergeCell ref="I12:K12"/>
    <mergeCell ref="L12:N12"/>
    <mergeCell ref="O12:Q12"/>
    <mergeCell ref="R14:T14"/>
    <mergeCell ref="C13:E13"/>
    <mergeCell ref="F13:H13"/>
    <mergeCell ref="I15:K15"/>
    <mergeCell ref="L15:N15"/>
    <mergeCell ref="O15:Q15"/>
    <mergeCell ref="R15:T15"/>
    <mergeCell ref="C14:E14"/>
    <mergeCell ref="F14:H14"/>
    <mergeCell ref="I14:K14"/>
    <mergeCell ref="L14:N14"/>
    <mergeCell ref="O14:Q14"/>
    <mergeCell ref="I13:K13"/>
    <mergeCell ref="L13:N13"/>
    <mergeCell ref="O13:Q13"/>
    <mergeCell ref="R13:T13"/>
    <mergeCell ref="R16:T16"/>
    <mergeCell ref="C15:E15"/>
    <mergeCell ref="F15:H15"/>
    <mergeCell ref="C18:E18"/>
    <mergeCell ref="F18:H18"/>
    <mergeCell ref="I18:K18"/>
    <mergeCell ref="L18:N18"/>
    <mergeCell ref="O18:Q18"/>
    <mergeCell ref="C16:E16"/>
    <mergeCell ref="F16:H16"/>
    <mergeCell ref="I16:K16"/>
    <mergeCell ref="L16:N16"/>
    <mergeCell ref="O16:Q16"/>
    <mergeCell ref="C17:E17"/>
    <mergeCell ref="F17:H17"/>
    <mergeCell ref="I19:K19"/>
    <mergeCell ref="L19:N19"/>
    <mergeCell ref="O19:Q19"/>
    <mergeCell ref="R19:T19"/>
    <mergeCell ref="I17:K17"/>
    <mergeCell ref="L17:N17"/>
    <mergeCell ref="O17:Q17"/>
    <mergeCell ref="R17:T17"/>
    <mergeCell ref="R18:T18"/>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3:H22"/>
  <sheetViews>
    <sheetView showGridLines="0" workbookViewId="0">
      <selection activeCell="D26" sqref="D26"/>
    </sheetView>
  </sheetViews>
  <sheetFormatPr defaultColWidth="9" defaultRowHeight="15"/>
  <cols>
    <col min="1" max="1" width="2" style="21" customWidth="1"/>
    <col min="2" max="2" width="32.5" style="21" customWidth="1"/>
    <col min="3" max="3" width="9.125" style="21" customWidth="1"/>
    <col min="4" max="4" width="25.75" style="21" customWidth="1"/>
    <col min="5" max="5" width="23.25" style="21" bestFit="1" customWidth="1"/>
    <col min="6" max="6" width="9" style="21" customWidth="1"/>
    <col min="7" max="7" width="0.375" style="21" customWidth="1"/>
    <col min="8" max="8" width="9" style="21" hidden="1" customWidth="1"/>
    <col min="9" max="9" width="1.75" style="21" customWidth="1"/>
    <col min="10" max="16384" width="9" style="21"/>
  </cols>
  <sheetData>
    <row r="3" spans="2:7" ht="15.75" customHeight="1"/>
    <row r="4" spans="2:7" ht="15.75" customHeight="1">
      <c r="B4" s="227" t="s">
        <v>17</v>
      </c>
      <c r="C4" s="227"/>
      <c r="D4" s="227"/>
      <c r="E4" s="227"/>
      <c r="F4" s="227"/>
      <c r="G4" s="133"/>
    </row>
    <row r="5" spans="2:7">
      <c r="B5" s="134" t="s">
        <v>18</v>
      </c>
      <c r="C5" s="134"/>
      <c r="D5" s="134"/>
      <c r="E5" s="135"/>
      <c r="F5" s="192" t="s">
        <v>287</v>
      </c>
      <c r="G5" s="133"/>
    </row>
    <row r="6" spans="2:7">
      <c r="B6" s="228" t="s">
        <v>19</v>
      </c>
      <c r="C6" s="232" t="s">
        <v>288</v>
      </c>
      <c r="D6" s="232"/>
      <c r="E6" s="234" t="s">
        <v>289</v>
      </c>
      <c r="F6" s="232" t="s">
        <v>20</v>
      </c>
      <c r="G6" s="133"/>
    </row>
    <row r="7" spans="2:7">
      <c r="B7" s="229"/>
      <c r="C7" s="233"/>
      <c r="D7" s="233"/>
      <c r="E7" s="234"/>
      <c r="F7" s="232"/>
      <c r="G7" s="133"/>
    </row>
    <row r="8" spans="2:7">
      <c r="B8" s="230"/>
      <c r="C8" s="136" t="s">
        <v>21</v>
      </c>
      <c r="D8" s="137" t="s">
        <v>22</v>
      </c>
      <c r="E8" s="234"/>
      <c r="F8" s="232"/>
      <c r="G8" s="133"/>
    </row>
    <row r="9" spans="2:7">
      <c r="B9" s="231"/>
      <c r="C9" s="138"/>
      <c r="D9" s="139" t="s">
        <v>23</v>
      </c>
      <c r="E9" s="234"/>
      <c r="F9" s="232"/>
      <c r="G9" s="133"/>
    </row>
    <row r="10" spans="2:7">
      <c r="B10" s="140">
        <v>2016</v>
      </c>
      <c r="C10" s="141">
        <v>3385766.3299724418</v>
      </c>
      <c r="D10" s="142">
        <v>0</v>
      </c>
      <c r="E10" s="143">
        <v>52449.328310742756</v>
      </c>
      <c r="F10" s="142">
        <v>3438215.6582831847</v>
      </c>
      <c r="G10" s="133"/>
    </row>
    <row r="11" spans="2:7">
      <c r="B11" s="144">
        <v>2017</v>
      </c>
      <c r="C11" s="141">
        <v>3398930.9158515823</v>
      </c>
      <c r="D11" s="142">
        <v>0</v>
      </c>
      <c r="E11" s="145">
        <v>32675.454870822105</v>
      </c>
      <c r="F11" s="142">
        <v>3431606.3707224042</v>
      </c>
      <c r="G11" s="133"/>
    </row>
    <row r="12" spans="2:7">
      <c r="B12" s="144">
        <v>2018</v>
      </c>
      <c r="C12" s="141">
        <v>2772053.2970656957</v>
      </c>
      <c r="D12" s="142">
        <v>0</v>
      </c>
      <c r="E12" s="145">
        <v>16588.865085411308</v>
      </c>
      <c r="F12" s="142">
        <v>2788642.1621511071</v>
      </c>
      <c r="G12" s="133"/>
    </row>
    <row r="13" spans="2:7">
      <c r="B13" s="144">
        <v>2019</v>
      </c>
      <c r="C13" s="141">
        <v>2801606.9903825996</v>
      </c>
      <c r="D13" s="142">
        <v>0</v>
      </c>
      <c r="E13" s="145">
        <v>0</v>
      </c>
      <c r="F13" s="142">
        <v>2801606.9903825996</v>
      </c>
      <c r="G13" s="133"/>
    </row>
    <row r="14" spans="2:7">
      <c r="B14" s="144">
        <v>2020</v>
      </c>
      <c r="C14" s="141">
        <v>2885549.8688536324</v>
      </c>
      <c r="D14" s="142">
        <v>0</v>
      </c>
      <c r="E14" s="145">
        <v>0</v>
      </c>
      <c r="F14" s="142">
        <v>2885549.8688536324</v>
      </c>
      <c r="G14" s="133"/>
    </row>
    <row r="15" spans="2:7">
      <c r="B15" s="144">
        <v>2021</v>
      </c>
      <c r="C15" s="141">
        <v>4416104.6716739181</v>
      </c>
      <c r="D15" s="142">
        <v>0</v>
      </c>
      <c r="E15" s="145">
        <v>0</v>
      </c>
      <c r="F15" s="142">
        <v>4416104.6716739181</v>
      </c>
      <c r="G15" s="133"/>
    </row>
    <row r="16" spans="2:7">
      <c r="B16" s="144">
        <v>2022</v>
      </c>
      <c r="C16" s="141">
        <v>5606519.9940690147</v>
      </c>
      <c r="D16" s="142">
        <v>0</v>
      </c>
      <c r="E16" s="145">
        <v>0</v>
      </c>
      <c r="F16" s="142">
        <v>5606519.9940690147</v>
      </c>
      <c r="G16" s="133"/>
    </row>
    <row r="17" spans="2:7">
      <c r="B17" s="144">
        <v>2023</v>
      </c>
      <c r="C17" s="141">
        <v>5427567.8356503379</v>
      </c>
      <c r="D17" s="142">
        <v>0</v>
      </c>
      <c r="E17" s="145">
        <v>0</v>
      </c>
      <c r="F17" s="142">
        <v>5427567.8356503379</v>
      </c>
      <c r="G17" s="133"/>
    </row>
    <row r="18" spans="2:7">
      <c r="B18" s="144">
        <v>2024</v>
      </c>
      <c r="C18" s="141">
        <v>6102473.1188293463</v>
      </c>
      <c r="D18" s="142">
        <v>0</v>
      </c>
      <c r="E18" s="145">
        <v>0</v>
      </c>
      <c r="F18" s="142">
        <v>6102473.1188293463</v>
      </c>
      <c r="G18" s="133"/>
    </row>
    <row r="19" spans="2:7">
      <c r="B19" s="144">
        <v>2025</v>
      </c>
      <c r="C19" s="141">
        <v>6054989.4418226536</v>
      </c>
      <c r="D19" s="142">
        <v>0</v>
      </c>
      <c r="E19" s="145">
        <v>0</v>
      </c>
      <c r="F19" s="142">
        <v>6054989.4418226536</v>
      </c>
      <c r="G19" s="133"/>
    </row>
    <row r="20" spans="2:7" s="22" customFormat="1" ht="15.75" customHeight="1">
      <c r="B20" s="146" t="s">
        <v>290</v>
      </c>
      <c r="C20" s="147">
        <v>6085793</v>
      </c>
      <c r="D20" s="148">
        <v>0</v>
      </c>
      <c r="E20" s="148">
        <v>0</v>
      </c>
      <c r="F20" s="148">
        <f>C20+E20</f>
        <v>6085793</v>
      </c>
      <c r="G20" s="149"/>
    </row>
    <row r="21" spans="2:7">
      <c r="B21" s="226"/>
      <c r="C21" s="226"/>
      <c r="D21" s="226"/>
      <c r="E21" s="226"/>
      <c r="F21" s="226"/>
      <c r="G21" s="133"/>
    </row>
    <row r="22" spans="2:7" ht="29.45" customHeight="1">
      <c r="B22" s="225" t="s">
        <v>335</v>
      </c>
      <c r="C22" s="225"/>
      <c r="D22" s="225"/>
      <c r="E22" s="225"/>
      <c r="F22" s="225"/>
      <c r="G22" s="225"/>
    </row>
  </sheetData>
  <mergeCells count="7">
    <mergeCell ref="B22:G22"/>
    <mergeCell ref="B21:F21"/>
    <mergeCell ref="B4:F4"/>
    <mergeCell ref="B6:B9"/>
    <mergeCell ref="C6:D7"/>
    <mergeCell ref="E6:E9"/>
    <mergeCell ref="F6:F9"/>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L21"/>
  <sheetViews>
    <sheetView showGridLines="0" workbookViewId="0">
      <selection sqref="A1:G20"/>
    </sheetView>
  </sheetViews>
  <sheetFormatPr defaultRowHeight="15.75"/>
  <cols>
    <col min="1" max="1" width="0.875" customWidth="1"/>
    <col min="2" max="2" width="32.375" customWidth="1"/>
    <col min="3" max="3" width="8.125" customWidth="1"/>
    <col min="4" max="4" width="10.25" customWidth="1"/>
    <col min="5" max="5" width="15.25" customWidth="1"/>
    <col min="6" max="6" width="13.375" customWidth="1"/>
    <col min="7" max="7" width="13.25" customWidth="1"/>
    <col min="10" max="10" width="32.375" customWidth="1"/>
    <col min="11" max="11" width="8.75" customWidth="1"/>
    <col min="12" max="12" width="11.25" customWidth="1"/>
    <col min="13" max="13" width="17.25" customWidth="1"/>
    <col min="14" max="14" width="13.375" customWidth="1"/>
    <col min="15" max="15" width="13.25" customWidth="1"/>
  </cols>
  <sheetData>
    <row r="1" spans="2:12" ht="51.75" customHeight="1">
      <c r="B1" s="235" t="s">
        <v>187</v>
      </c>
      <c r="C1" s="235"/>
      <c r="D1" s="235"/>
      <c r="E1" s="235"/>
      <c r="F1" s="235"/>
      <c r="G1" s="235"/>
    </row>
    <row r="2" spans="2:12" ht="9" customHeight="1">
      <c r="B2" s="23"/>
      <c r="C2" s="23"/>
      <c r="D2" s="23"/>
      <c r="E2" s="23"/>
      <c r="F2" s="23"/>
      <c r="G2" s="23"/>
    </row>
    <row r="3" spans="2:12" ht="38.25">
      <c r="B3" s="24" t="s">
        <v>24</v>
      </c>
      <c r="C3" s="24" t="s">
        <v>25</v>
      </c>
      <c r="D3" s="24" t="s">
        <v>26</v>
      </c>
      <c r="E3" s="24" t="s">
        <v>27</v>
      </c>
      <c r="F3" s="24" t="s">
        <v>28</v>
      </c>
      <c r="G3" s="24" t="s">
        <v>29</v>
      </c>
    </row>
    <row r="4" spans="2:12">
      <c r="B4" s="25" t="s">
        <v>31</v>
      </c>
      <c r="C4" s="41" t="s">
        <v>0</v>
      </c>
      <c r="D4" s="26" t="s">
        <v>32</v>
      </c>
      <c r="E4" s="42" t="s">
        <v>188</v>
      </c>
      <c r="F4" s="41" t="s">
        <v>33</v>
      </c>
      <c r="G4" s="27" t="s">
        <v>32</v>
      </c>
    </row>
    <row r="5" spans="2:12">
      <c r="B5" s="28" t="s">
        <v>189</v>
      </c>
      <c r="C5" s="43" t="s">
        <v>0</v>
      </c>
      <c r="D5" s="29" t="s">
        <v>190</v>
      </c>
      <c r="E5" s="44" t="s">
        <v>191</v>
      </c>
      <c r="F5" s="43" t="s">
        <v>192</v>
      </c>
      <c r="G5" s="30" t="s">
        <v>193</v>
      </c>
    </row>
    <row r="6" spans="2:12">
      <c r="B6" s="28" t="s">
        <v>34</v>
      </c>
      <c r="C6" s="43" t="s">
        <v>0</v>
      </c>
      <c r="D6" s="29" t="s">
        <v>35</v>
      </c>
      <c r="E6" s="44" t="s">
        <v>194</v>
      </c>
      <c r="F6" s="43" t="s">
        <v>36</v>
      </c>
      <c r="G6" s="30" t="s">
        <v>195</v>
      </c>
    </row>
    <row r="7" spans="2:12">
      <c r="B7" s="28" t="s">
        <v>196</v>
      </c>
      <c r="C7" s="43" t="s">
        <v>0</v>
      </c>
      <c r="D7" s="29" t="s">
        <v>197</v>
      </c>
      <c r="E7" s="44" t="s">
        <v>198</v>
      </c>
      <c r="F7" s="43" t="s">
        <v>33</v>
      </c>
      <c r="G7" s="30" t="s">
        <v>199</v>
      </c>
    </row>
    <row r="8" spans="2:12">
      <c r="B8" s="28" t="s">
        <v>200</v>
      </c>
      <c r="C8" s="43" t="s">
        <v>0</v>
      </c>
      <c r="D8" s="29" t="s">
        <v>201</v>
      </c>
      <c r="E8" s="44" t="s">
        <v>202</v>
      </c>
      <c r="F8" s="43" t="s">
        <v>203</v>
      </c>
      <c r="G8" s="30" t="s">
        <v>204</v>
      </c>
    </row>
    <row r="9" spans="2:12">
      <c r="B9" s="28" t="s">
        <v>37</v>
      </c>
      <c r="C9" s="43" t="s">
        <v>0</v>
      </c>
      <c r="D9" s="29" t="s">
        <v>38</v>
      </c>
      <c r="E9" s="44" t="s">
        <v>205</v>
      </c>
      <c r="F9" s="43" t="s">
        <v>39</v>
      </c>
      <c r="G9" s="30" t="s">
        <v>206</v>
      </c>
    </row>
    <row r="10" spans="2:12">
      <c r="B10" s="28" t="s">
        <v>40</v>
      </c>
      <c r="C10" s="43" t="s">
        <v>0</v>
      </c>
      <c r="D10" s="29" t="s">
        <v>41</v>
      </c>
      <c r="E10" s="44" t="s">
        <v>207</v>
      </c>
      <c r="F10" s="43" t="s">
        <v>42</v>
      </c>
      <c r="G10" s="30" t="s">
        <v>208</v>
      </c>
    </row>
    <row r="11" spans="2:12">
      <c r="B11" s="28" t="s">
        <v>43</v>
      </c>
      <c r="C11" s="43" t="s">
        <v>0</v>
      </c>
      <c r="D11" s="29" t="s">
        <v>44</v>
      </c>
      <c r="E11" s="44" t="s">
        <v>209</v>
      </c>
      <c r="F11" s="43" t="s">
        <v>45</v>
      </c>
      <c r="G11" s="30" t="s">
        <v>210</v>
      </c>
    </row>
    <row r="12" spans="2:12">
      <c r="B12" s="28" t="s">
        <v>211</v>
      </c>
      <c r="C12" s="43" t="s">
        <v>0</v>
      </c>
      <c r="D12" s="29" t="s">
        <v>212</v>
      </c>
      <c r="E12" s="44" t="s">
        <v>213</v>
      </c>
      <c r="F12" s="43" t="s">
        <v>214</v>
      </c>
      <c r="G12" s="30" t="s">
        <v>215</v>
      </c>
    </row>
    <row r="13" spans="2:12">
      <c r="B13" s="28" t="s">
        <v>216</v>
      </c>
      <c r="C13" s="43" t="s">
        <v>0</v>
      </c>
      <c r="D13" s="29" t="s">
        <v>217</v>
      </c>
      <c r="E13" s="44" t="s">
        <v>218</v>
      </c>
      <c r="F13" s="43" t="s">
        <v>203</v>
      </c>
      <c r="G13" s="30" t="s">
        <v>219</v>
      </c>
    </row>
    <row r="14" spans="2:12">
      <c r="B14" s="28" t="s">
        <v>46</v>
      </c>
      <c r="C14" s="43" t="s">
        <v>0</v>
      </c>
      <c r="D14" s="29" t="s">
        <v>47</v>
      </c>
      <c r="E14" s="44" t="s">
        <v>220</v>
      </c>
      <c r="F14" s="43" t="s">
        <v>48</v>
      </c>
      <c r="G14" s="30" t="s">
        <v>221</v>
      </c>
    </row>
    <row r="15" spans="2:12">
      <c r="B15" s="28" t="s">
        <v>222</v>
      </c>
      <c r="C15" s="43" t="s">
        <v>0</v>
      </c>
      <c r="D15" s="29" t="s">
        <v>223</v>
      </c>
      <c r="E15" s="44" t="s">
        <v>224</v>
      </c>
      <c r="F15" s="43" t="s">
        <v>214</v>
      </c>
      <c r="G15" s="30" t="s">
        <v>225</v>
      </c>
      <c r="L15" s="45"/>
    </row>
    <row r="16" spans="2:12">
      <c r="B16" s="28" t="s">
        <v>226</v>
      </c>
      <c r="C16" s="43" t="s">
        <v>0</v>
      </c>
      <c r="D16" s="29" t="s">
        <v>227</v>
      </c>
      <c r="E16" s="44" t="s">
        <v>228</v>
      </c>
      <c r="F16" s="43" t="s">
        <v>229</v>
      </c>
      <c r="G16" s="30" t="s">
        <v>230</v>
      </c>
    </row>
    <row r="17" spans="2:7">
      <c r="B17" s="28" t="s">
        <v>49</v>
      </c>
      <c r="C17" s="46" t="s">
        <v>0</v>
      </c>
      <c r="D17" s="29" t="s">
        <v>50</v>
      </c>
      <c r="E17" s="47" t="s">
        <v>231</v>
      </c>
      <c r="F17" s="46" t="s">
        <v>51</v>
      </c>
      <c r="G17" s="30" t="s">
        <v>210</v>
      </c>
    </row>
    <row r="18" spans="2:7">
      <c r="B18" s="236" t="s">
        <v>176</v>
      </c>
      <c r="C18" s="237"/>
      <c r="D18" s="238"/>
      <c r="E18" s="31" t="s">
        <v>232</v>
      </c>
      <c r="F18" s="48" t="s">
        <v>30</v>
      </c>
      <c r="G18" s="49" t="s">
        <v>30</v>
      </c>
    </row>
    <row r="19" spans="2:7">
      <c r="B19" s="32"/>
      <c r="C19" s="32"/>
      <c r="D19" s="32"/>
      <c r="E19" s="33"/>
      <c r="F19" s="34"/>
      <c r="G19" s="35"/>
    </row>
    <row r="20" spans="2:7" ht="24.75" customHeight="1">
      <c r="B20" s="239" t="s">
        <v>183</v>
      </c>
      <c r="C20" s="239"/>
      <c r="D20" s="239"/>
      <c r="E20" s="239"/>
      <c r="F20" s="239"/>
      <c r="G20" s="239"/>
    </row>
    <row r="21" spans="2:7" ht="43.5" customHeight="1"/>
  </sheetData>
  <mergeCells count="3">
    <mergeCell ref="B1:G1"/>
    <mergeCell ref="B18:D18"/>
    <mergeCell ref="B20:G20"/>
  </mergeCells>
  <pageMargins left="0.7" right="0.7" top="0.75" bottom="0.75" header="0.3" footer="0.3"/>
  <ignoredErrors>
    <ignoredError sqref="F4:F17" numberStoredAsText="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B4:I45"/>
  <sheetViews>
    <sheetView showGridLines="0" workbookViewId="0">
      <selection activeCell="A4" sqref="A4:H45"/>
    </sheetView>
  </sheetViews>
  <sheetFormatPr defaultRowHeight="15.75"/>
  <cols>
    <col min="1" max="1" width="3.5" customWidth="1"/>
    <col min="2" max="2" width="33.375" customWidth="1"/>
    <col min="3" max="3" width="12.5" customWidth="1"/>
    <col min="4" max="4" width="8.875" bestFit="1" customWidth="1"/>
    <col min="5" max="5" width="10.625" bestFit="1" customWidth="1"/>
    <col min="6" max="6" width="23.25" customWidth="1"/>
    <col min="7" max="7" width="13.125" customWidth="1"/>
    <col min="8" max="8" width="17.25" customWidth="1"/>
  </cols>
  <sheetData>
    <row r="4" spans="2:9">
      <c r="B4" s="242" t="s">
        <v>296</v>
      </c>
      <c r="C4" s="242"/>
      <c r="D4" s="242"/>
      <c r="E4" s="242"/>
      <c r="F4" s="242"/>
      <c r="G4" s="242"/>
      <c r="H4" s="242"/>
    </row>
    <row r="5" spans="2:9">
      <c r="B5" s="242" t="s">
        <v>297</v>
      </c>
      <c r="C5" s="242"/>
      <c r="D5" s="242"/>
      <c r="E5" s="242"/>
      <c r="F5" s="242"/>
      <c r="G5" s="242"/>
      <c r="H5" s="242"/>
    </row>
    <row r="6" spans="2:9">
      <c r="B6" s="150"/>
      <c r="C6" s="150"/>
      <c r="D6" s="150"/>
      <c r="E6" s="150"/>
      <c r="F6" s="150"/>
      <c r="G6" s="150"/>
      <c r="H6" s="150"/>
    </row>
    <row r="7" spans="2:9">
      <c r="B7" s="243" t="s">
        <v>24</v>
      </c>
      <c r="C7" s="151" t="s">
        <v>25</v>
      </c>
      <c r="D7" s="151" t="s">
        <v>298</v>
      </c>
      <c r="E7" s="151" t="s">
        <v>298</v>
      </c>
      <c r="F7" s="151" t="s">
        <v>299</v>
      </c>
      <c r="G7" s="151" t="s">
        <v>300</v>
      </c>
      <c r="H7" s="151" t="s">
        <v>301</v>
      </c>
      <c r="I7" s="133"/>
    </row>
    <row r="8" spans="2:9">
      <c r="B8" s="244"/>
      <c r="C8" s="152"/>
      <c r="D8" s="152" t="s">
        <v>302</v>
      </c>
      <c r="E8" s="152" t="s">
        <v>303</v>
      </c>
      <c r="F8" s="152" t="s">
        <v>304</v>
      </c>
      <c r="G8" s="152" t="s">
        <v>283</v>
      </c>
      <c r="H8" s="152" t="s">
        <v>305</v>
      </c>
      <c r="I8" s="133"/>
    </row>
    <row r="9" spans="2:9" s="166" customFormat="1">
      <c r="B9" s="153" t="s">
        <v>322</v>
      </c>
      <c r="C9" s="154" t="s">
        <v>0</v>
      </c>
      <c r="D9" s="155">
        <v>42089</v>
      </c>
      <c r="E9" s="155">
        <v>46472</v>
      </c>
      <c r="F9" s="156">
        <v>1000000000</v>
      </c>
      <c r="G9" s="157">
        <v>2.625</v>
      </c>
      <c r="H9" s="155">
        <v>46472</v>
      </c>
      <c r="I9" s="165"/>
    </row>
    <row r="10" spans="2:9" s="166" customFormat="1">
      <c r="B10" s="158"/>
      <c r="C10" s="159"/>
      <c r="D10" s="160"/>
      <c r="E10" s="160"/>
      <c r="F10" s="161"/>
      <c r="G10" s="162"/>
      <c r="H10" s="160"/>
      <c r="I10" s="165"/>
    </row>
    <row r="11" spans="2:9" s="166" customFormat="1">
      <c r="B11" s="153" t="s">
        <v>318</v>
      </c>
      <c r="C11" s="154" t="s">
        <v>0</v>
      </c>
      <c r="D11" s="155">
        <v>42089</v>
      </c>
      <c r="E11" s="155">
        <v>49394</v>
      </c>
      <c r="F11" s="156">
        <v>900000000</v>
      </c>
      <c r="G11" s="157">
        <v>3.125</v>
      </c>
      <c r="H11" s="155">
        <v>46472</v>
      </c>
      <c r="I11" s="165"/>
    </row>
    <row r="12" spans="2:9" s="166" customFormat="1">
      <c r="B12" s="158"/>
      <c r="C12" s="159"/>
      <c r="D12" s="160"/>
      <c r="E12" s="160"/>
      <c r="F12" s="161"/>
      <c r="G12" s="162"/>
      <c r="H12" s="160"/>
      <c r="I12" s="165"/>
    </row>
    <row r="13" spans="2:9" s="166" customFormat="1">
      <c r="B13" s="153" t="s">
        <v>319</v>
      </c>
      <c r="C13" s="154" t="s">
        <v>0</v>
      </c>
      <c r="D13" s="155">
        <v>42450</v>
      </c>
      <c r="E13" s="155">
        <v>46833</v>
      </c>
      <c r="F13" s="156">
        <v>850000000</v>
      </c>
      <c r="G13" s="157">
        <v>3</v>
      </c>
      <c r="H13" s="155">
        <v>46467</v>
      </c>
      <c r="I13" s="165"/>
    </row>
    <row r="14" spans="2:9" s="166" customFormat="1">
      <c r="B14" s="158"/>
      <c r="C14" s="159"/>
      <c r="D14" s="160"/>
      <c r="E14" s="160"/>
      <c r="F14" s="161"/>
      <c r="G14" s="162"/>
      <c r="H14" s="160"/>
      <c r="I14" s="165"/>
    </row>
    <row r="15" spans="2:9" s="166" customFormat="1">
      <c r="B15" s="153" t="s">
        <v>320</v>
      </c>
      <c r="C15" s="154" t="s">
        <v>0</v>
      </c>
      <c r="D15" s="155">
        <v>44097</v>
      </c>
      <c r="E15" s="155">
        <v>47749</v>
      </c>
      <c r="F15" s="156">
        <v>1250000000</v>
      </c>
      <c r="G15" s="157">
        <v>0.375</v>
      </c>
      <c r="H15" s="155">
        <v>46288</v>
      </c>
      <c r="I15" s="165"/>
    </row>
    <row r="16" spans="2:9" s="166" customFormat="1">
      <c r="B16" s="158"/>
      <c r="C16" s="159"/>
      <c r="D16" s="160"/>
      <c r="E16" s="160"/>
      <c r="F16" s="161"/>
      <c r="G16" s="162"/>
      <c r="H16" s="160"/>
      <c r="I16" s="165"/>
    </row>
    <row r="17" spans="2:9" s="166" customFormat="1">
      <c r="B17" s="153" t="s">
        <v>321</v>
      </c>
      <c r="C17" s="154" t="s">
        <v>0</v>
      </c>
      <c r="D17" s="155">
        <v>44097</v>
      </c>
      <c r="E17" s="155">
        <v>55054</v>
      </c>
      <c r="F17" s="156">
        <v>1250000000</v>
      </c>
      <c r="G17" s="157">
        <v>1.375</v>
      </c>
      <c r="H17" s="155">
        <v>46288</v>
      </c>
      <c r="I17" s="165"/>
    </row>
    <row r="18" spans="2:9" s="166" customFormat="1">
      <c r="B18" s="158"/>
      <c r="C18" s="159"/>
      <c r="D18" s="160"/>
      <c r="E18" s="160"/>
      <c r="F18" s="161"/>
      <c r="G18" s="162"/>
      <c r="H18" s="160"/>
      <c r="I18" s="165"/>
    </row>
    <row r="19" spans="2:9" s="166" customFormat="1" ht="26.25">
      <c r="B19" s="153" t="s">
        <v>52</v>
      </c>
      <c r="C19" s="154" t="s">
        <v>0</v>
      </c>
      <c r="D19" s="155">
        <v>44827</v>
      </c>
      <c r="E19" s="155">
        <v>47384</v>
      </c>
      <c r="F19" s="156">
        <v>1500000000</v>
      </c>
      <c r="G19" s="157">
        <v>4.125</v>
      </c>
      <c r="H19" s="155">
        <v>46288</v>
      </c>
      <c r="I19" s="165"/>
    </row>
    <row r="20" spans="2:9" s="166" customFormat="1">
      <c r="B20" s="158"/>
      <c r="C20" s="159"/>
      <c r="D20" s="160"/>
      <c r="E20" s="160"/>
      <c r="F20" s="161"/>
      <c r="G20" s="162"/>
      <c r="H20" s="160"/>
      <c r="I20" s="165"/>
    </row>
    <row r="21" spans="2:9" s="166" customFormat="1" ht="26.25">
      <c r="B21" s="153" t="s">
        <v>53</v>
      </c>
      <c r="C21" s="154" t="s">
        <v>0</v>
      </c>
      <c r="D21" s="155">
        <v>44827</v>
      </c>
      <c r="E21" s="155">
        <v>49210</v>
      </c>
      <c r="F21" s="156">
        <v>750000000</v>
      </c>
      <c r="G21" s="157">
        <v>4.625</v>
      </c>
      <c r="H21" s="155">
        <v>46288</v>
      </c>
      <c r="I21" s="165"/>
    </row>
    <row r="22" spans="2:9" s="166" customFormat="1">
      <c r="B22" s="158"/>
      <c r="C22" s="159"/>
      <c r="D22" s="160"/>
      <c r="E22" s="160"/>
      <c r="F22" s="161"/>
      <c r="G22" s="162"/>
      <c r="H22" s="160"/>
      <c r="I22" s="165"/>
    </row>
    <row r="23" spans="2:9" s="166" customFormat="1" ht="51.75">
      <c r="B23" s="153" t="s">
        <v>54</v>
      </c>
      <c r="C23" s="154" t="s">
        <v>0</v>
      </c>
      <c r="D23" s="155">
        <v>44953</v>
      </c>
      <c r="E23" s="155">
        <v>48606</v>
      </c>
      <c r="F23" s="156">
        <v>1500000000</v>
      </c>
      <c r="G23" s="157">
        <v>4.5</v>
      </c>
      <c r="H23" s="155">
        <v>46414</v>
      </c>
      <c r="I23" s="165"/>
    </row>
    <row r="24" spans="2:9" s="166" customFormat="1">
      <c r="B24" s="158"/>
      <c r="C24" s="159"/>
      <c r="D24" s="160"/>
      <c r="E24" s="160"/>
      <c r="F24" s="161"/>
      <c r="G24" s="162"/>
      <c r="H24" s="160"/>
      <c r="I24" s="165"/>
    </row>
    <row r="25" spans="2:9" s="166" customFormat="1" ht="26.25">
      <c r="B25" s="153" t="s">
        <v>306</v>
      </c>
      <c r="C25" s="154" t="s">
        <v>0</v>
      </c>
      <c r="D25" s="155">
        <v>45243</v>
      </c>
      <c r="E25" s="155">
        <v>49808</v>
      </c>
      <c r="F25" s="156">
        <v>1000000000</v>
      </c>
      <c r="G25" s="157">
        <v>4.875</v>
      </c>
      <c r="H25" s="155">
        <v>46155</v>
      </c>
      <c r="I25" s="165"/>
    </row>
    <row r="26" spans="2:9" s="166" customFormat="1">
      <c r="B26" s="158"/>
      <c r="C26" s="159"/>
      <c r="D26" s="160"/>
      <c r="E26" s="160"/>
      <c r="F26" s="161"/>
      <c r="G26" s="162"/>
      <c r="H26" s="160"/>
      <c r="I26" s="165"/>
    </row>
    <row r="27" spans="2:9" s="166" customFormat="1" ht="26.25">
      <c r="B27" s="153" t="s">
        <v>307</v>
      </c>
      <c r="C27" s="154" t="s">
        <v>0</v>
      </c>
      <c r="D27" s="155">
        <v>45243</v>
      </c>
      <c r="E27" s="155">
        <v>47981</v>
      </c>
      <c r="F27" s="156">
        <v>1300000000</v>
      </c>
      <c r="G27" s="157">
        <v>4.375</v>
      </c>
      <c r="H27" s="155">
        <v>46155</v>
      </c>
      <c r="I27" s="165"/>
    </row>
    <row r="28" spans="2:9" s="166" customFormat="1">
      <c r="B28" s="158"/>
      <c r="C28" s="159"/>
      <c r="D28" s="160"/>
      <c r="E28" s="160"/>
      <c r="F28" s="161"/>
      <c r="G28" s="162"/>
      <c r="H28" s="160"/>
      <c r="I28" s="165"/>
    </row>
    <row r="29" spans="2:9" s="166" customFormat="1" ht="26.25">
      <c r="B29" s="153" t="s">
        <v>308</v>
      </c>
      <c r="C29" s="154" t="s">
        <v>0</v>
      </c>
      <c r="D29" s="155">
        <v>45540</v>
      </c>
      <c r="E29" s="155">
        <v>48462</v>
      </c>
      <c r="F29" s="156">
        <v>1750000000</v>
      </c>
      <c r="G29" s="157">
        <v>3.625</v>
      </c>
      <c r="H29" s="155">
        <v>46270</v>
      </c>
      <c r="I29" s="165"/>
    </row>
    <row r="30" spans="2:9" s="166" customFormat="1">
      <c r="B30" s="158"/>
      <c r="C30" s="159"/>
      <c r="D30" s="160"/>
      <c r="E30" s="160"/>
      <c r="F30" s="161"/>
      <c r="G30" s="162"/>
      <c r="H30" s="160"/>
      <c r="I30" s="165"/>
    </row>
    <row r="31" spans="2:9" s="166" customFormat="1" ht="26.25">
      <c r="B31" s="153" t="s">
        <v>309</v>
      </c>
      <c r="C31" s="154" t="s">
        <v>0</v>
      </c>
      <c r="D31" s="155">
        <v>45540</v>
      </c>
      <c r="E31" s="155">
        <v>52845</v>
      </c>
      <c r="F31" s="156">
        <v>1250000000</v>
      </c>
      <c r="G31" s="157">
        <v>4.25</v>
      </c>
      <c r="H31" s="155">
        <v>46270</v>
      </c>
      <c r="I31" s="165"/>
    </row>
    <row r="32" spans="2:9" s="166" customFormat="1">
      <c r="B32" s="158"/>
      <c r="C32" s="159"/>
      <c r="D32" s="160"/>
      <c r="E32" s="160"/>
      <c r="F32" s="161"/>
      <c r="G32" s="162"/>
      <c r="H32" s="160"/>
      <c r="I32" s="165"/>
    </row>
    <row r="33" spans="2:9" s="166" customFormat="1" ht="26.25">
      <c r="B33" s="153" t="s">
        <v>310</v>
      </c>
      <c r="C33" s="154" t="s">
        <v>311</v>
      </c>
      <c r="D33" s="155">
        <v>45540</v>
      </c>
      <c r="E33" s="155">
        <v>50104</v>
      </c>
      <c r="F33" s="156">
        <v>1500000000</v>
      </c>
      <c r="G33" s="157">
        <v>5</v>
      </c>
      <c r="H33" s="155">
        <v>46270</v>
      </c>
      <c r="I33" s="165"/>
    </row>
    <row r="34" spans="2:9" s="166" customFormat="1" ht="38.25">
      <c r="B34" s="158"/>
      <c r="C34" s="159" t="s">
        <v>312</v>
      </c>
      <c r="D34" s="160"/>
      <c r="E34" s="160"/>
      <c r="F34" s="161">
        <f>F33*0.8697</f>
        <v>1304550000</v>
      </c>
      <c r="G34" s="162"/>
      <c r="H34" s="160"/>
      <c r="I34" s="165"/>
    </row>
    <row r="35" spans="2:9" s="166" customFormat="1" ht="26.25">
      <c r="B35" s="153" t="s">
        <v>313</v>
      </c>
      <c r="C35" s="154" t="s">
        <v>0</v>
      </c>
      <c r="D35" s="155">
        <v>45784</v>
      </c>
      <c r="E35" s="155">
        <v>49071</v>
      </c>
      <c r="F35" s="156">
        <v>2250000000</v>
      </c>
      <c r="G35" s="157">
        <v>3.5</v>
      </c>
      <c r="H35" s="155">
        <v>46149</v>
      </c>
      <c r="I35" s="165"/>
    </row>
    <row r="36" spans="2:9" s="166" customFormat="1">
      <c r="B36" s="158"/>
      <c r="C36" s="159"/>
      <c r="D36" s="160"/>
      <c r="E36" s="160"/>
      <c r="F36" s="161"/>
      <c r="G36" s="162"/>
      <c r="H36" s="160"/>
      <c r="I36" s="165"/>
    </row>
    <row r="37" spans="2:9" s="166" customFormat="1" ht="26.25">
      <c r="B37" s="153" t="s">
        <v>314</v>
      </c>
      <c r="C37" s="154" t="s">
        <v>0</v>
      </c>
      <c r="D37" s="155">
        <v>45784</v>
      </c>
      <c r="E37" s="155">
        <v>50532</v>
      </c>
      <c r="F37" s="156">
        <v>1750000000</v>
      </c>
      <c r="G37" s="157">
        <v>4.125</v>
      </c>
      <c r="H37" s="155">
        <v>46149</v>
      </c>
      <c r="I37" s="165"/>
    </row>
    <row r="38" spans="2:9" s="166" customFormat="1">
      <c r="B38" s="158"/>
      <c r="C38" s="159"/>
      <c r="D38" s="160"/>
      <c r="E38" s="160"/>
      <c r="F38" s="161"/>
      <c r="G38" s="162"/>
      <c r="H38" s="160"/>
      <c r="I38" s="165"/>
    </row>
    <row r="39" spans="2:9" s="166" customFormat="1" ht="26.25">
      <c r="B39" s="153" t="s">
        <v>315</v>
      </c>
      <c r="C39" s="154" t="s">
        <v>0</v>
      </c>
      <c r="D39" s="155">
        <v>45856</v>
      </c>
      <c r="E39" s="155">
        <v>49508</v>
      </c>
      <c r="F39" s="156">
        <v>2000000000</v>
      </c>
      <c r="G39" s="157">
        <v>3.375</v>
      </c>
      <c r="H39" s="155">
        <v>46221</v>
      </c>
      <c r="I39" s="165"/>
    </row>
    <row r="40" spans="2:9" s="166" customFormat="1">
      <c r="B40" s="158"/>
      <c r="C40" s="159"/>
      <c r="D40" s="160"/>
      <c r="E40" s="160"/>
      <c r="F40" s="161"/>
      <c r="G40" s="162"/>
      <c r="H40" s="160"/>
      <c r="I40" s="165"/>
    </row>
    <row r="41" spans="2:9" s="166" customFormat="1" ht="26.25">
      <c r="B41" s="153" t="s">
        <v>316</v>
      </c>
      <c r="C41" s="154" t="s">
        <v>0</v>
      </c>
      <c r="D41" s="155">
        <v>45856</v>
      </c>
      <c r="E41" s="155">
        <v>53161</v>
      </c>
      <c r="F41" s="156">
        <v>1200000000</v>
      </c>
      <c r="G41" s="157">
        <v>4.125</v>
      </c>
      <c r="H41" s="155">
        <v>46221</v>
      </c>
      <c r="I41" s="165"/>
    </row>
    <row r="42" spans="2:9" s="166" customFormat="1">
      <c r="B42" s="158"/>
      <c r="C42" s="159"/>
      <c r="D42" s="160"/>
      <c r="E42" s="160"/>
      <c r="F42" s="161"/>
      <c r="G42" s="162"/>
      <c r="H42" s="160"/>
      <c r="I42" s="165"/>
    </row>
    <row r="43" spans="2:9" s="168" customFormat="1">
      <c r="B43" s="163" t="s">
        <v>184</v>
      </c>
      <c r="C43" s="163"/>
      <c r="D43" s="163"/>
      <c r="E43" s="163"/>
      <c r="F43" s="164">
        <f>F41+F39+F37+F35+F34+F31+F29+F27+F25+F23+F21+F19+F17+F15+F13+F11+F9</f>
        <v>22804550000</v>
      </c>
      <c r="G43" s="163"/>
      <c r="H43" s="163"/>
      <c r="I43" s="167"/>
    </row>
    <row r="44" spans="2:9">
      <c r="B44" s="240"/>
      <c r="C44" s="240"/>
      <c r="D44" s="240"/>
      <c r="E44" s="240"/>
      <c r="F44" s="240"/>
      <c r="G44" s="240"/>
      <c r="H44" s="240"/>
    </row>
    <row r="45" spans="2:9" ht="36" customHeight="1">
      <c r="B45" s="239" t="s">
        <v>317</v>
      </c>
      <c r="C45" s="241"/>
      <c r="D45" s="241"/>
      <c r="E45" s="241"/>
      <c r="F45" s="241"/>
      <c r="G45" s="241"/>
    </row>
  </sheetData>
  <mergeCells count="5">
    <mergeCell ref="B44:H44"/>
    <mergeCell ref="B45:G45"/>
    <mergeCell ref="B4:H4"/>
    <mergeCell ref="B5:H5"/>
    <mergeCell ref="B7:B8"/>
  </mergeCells>
  <pageMargins left="0.7" right="0.7" top="0.75" bottom="0.75" header="0.3" footer="0.3"/>
  <pageSetup paperSize="9" scale="55"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2:R130"/>
  <sheetViews>
    <sheetView showGridLines="0" topLeftCell="A73" zoomScale="90" zoomScaleNormal="90" workbookViewId="0">
      <selection activeCell="A76" sqref="A76:R122"/>
    </sheetView>
  </sheetViews>
  <sheetFormatPr defaultRowHeight="12"/>
  <cols>
    <col min="1" max="1" width="3.125" style="50" customWidth="1"/>
    <col min="2" max="2" width="15.25" style="50" customWidth="1"/>
    <col min="3" max="3" width="10.5" style="50" customWidth="1"/>
    <col min="4" max="4" width="8.75" style="50" customWidth="1"/>
    <col min="5" max="5" width="7.875" style="50" customWidth="1"/>
    <col min="6" max="6" width="15" style="50" customWidth="1"/>
    <col min="7" max="7" width="17.375" style="50" customWidth="1"/>
    <col min="8" max="8" width="15.375" style="50" customWidth="1"/>
    <col min="9" max="9" width="14.125" style="50" customWidth="1"/>
    <col min="10" max="10" width="13.75" style="50" customWidth="1"/>
    <col min="11" max="11" width="12.5" style="50" customWidth="1"/>
    <col min="12" max="12" width="11.375" style="50" customWidth="1"/>
    <col min="13" max="13" width="10.25" style="50" customWidth="1"/>
    <col min="14" max="14" width="10.375" style="50" customWidth="1"/>
    <col min="15" max="15" width="9.75" style="50" customWidth="1"/>
    <col min="16" max="16" width="8.625" style="50" customWidth="1"/>
    <col min="17" max="17" width="13.25" style="50" customWidth="1"/>
    <col min="18" max="18" width="11.5" style="50" customWidth="1"/>
    <col min="19" max="19" width="2.75" style="50" customWidth="1"/>
    <col min="20" max="257" width="9" style="50"/>
    <col min="258" max="258" width="14.25" style="50" customWidth="1"/>
    <col min="259" max="259" width="10.5" style="50" customWidth="1"/>
    <col min="260" max="260" width="8.75" style="50" customWidth="1"/>
    <col min="261" max="261" width="6.625" style="50" customWidth="1"/>
    <col min="262" max="262" width="14.125" style="50" customWidth="1"/>
    <col min="263" max="263" width="16.25" style="50" customWidth="1"/>
    <col min="264" max="264" width="14.5" style="50" customWidth="1"/>
    <col min="265" max="265" width="14.125" style="50" customWidth="1"/>
    <col min="266" max="266" width="13.75" style="50" customWidth="1"/>
    <col min="267" max="267" width="11.75" style="50" customWidth="1"/>
    <col min="268" max="268" width="11.375" style="50" customWidth="1"/>
    <col min="269" max="269" width="10.25" style="50" customWidth="1"/>
    <col min="270" max="270" width="10.375" style="50" customWidth="1"/>
    <col min="271" max="271" width="9.75" style="50" customWidth="1"/>
    <col min="272" max="272" width="6.875" style="50" customWidth="1"/>
    <col min="273" max="273" width="13.25" style="50" customWidth="1"/>
    <col min="274" max="274" width="11.5" style="50" customWidth="1"/>
    <col min="275" max="513" width="9" style="50"/>
    <col min="514" max="514" width="14.25" style="50" customWidth="1"/>
    <col min="515" max="515" width="10.5" style="50" customWidth="1"/>
    <col min="516" max="516" width="8.75" style="50" customWidth="1"/>
    <col min="517" max="517" width="6.625" style="50" customWidth="1"/>
    <col min="518" max="518" width="14.125" style="50" customWidth="1"/>
    <col min="519" max="519" width="16.25" style="50" customWidth="1"/>
    <col min="520" max="520" width="14.5" style="50" customWidth="1"/>
    <col min="521" max="521" width="14.125" style="50" customWidth="1"/>
    <col min="522" max="522" width="13.75" style="50" customWidth="1"/>
    <col min="523" max="523" width="11.75" style="50" customWidth="1"/>
    <col min="524" max="524" width="11.375" style="50" customWidth="1"/>
    <col min="525" max="525" width="10.25" style="50" customWidth="1"/>
    <col min="526" max="526" width="10.375" style="50" customWidth="1"/>
    <col min="527" max="527" width="9.75" style="50" customWidth="1"/>
    <col min="528" max="528" width="6.875" style="50" customWidth="1"/>
    <col min="529" max="529" width="13.25" style="50" customWidth="1"/>
    <col min="530" max="530" width="11.5" style="50" customWidth="1"/>
    <col min="531" max="769" width="9" style="50"/>
    <col min="770" max="770" width="14.25" style="50" customWidth="1"/>
    <col min="771" max="771" width="10.5" style="50" customWidth="1"/>
    <col min="772" max="772" width="8.75" style="50" customWidth="1"/>
    <col min="773" max="773" width="6.625" style="50" customWidth="1"/>
    <col min="774" max="774" width="14.125" style="50" customWidth="1"/>
    <col min="775" max="775" width="16.25" style="50" customWidth="1"/>
    <col min="776" max="776" width="14.5" style="50" customWidth="1"/>
    <col min="777" max="777" width="14.125" style="50" customWidth="1"/>
    <col min="778" max="778" width="13.75" style="50" customWidth="1"/>
    <col min="779" max="779" width="11.75" style="50" customWidth="1"/>
    <col min="780" max="780" width="11.375" style="50" customWidth="1"/>
    <col min="781" max="781" width="10.25" style="50" customWidth="1"/>
    <col min="782" max="782" width="10.375" style="50" customWidth="1"/>
    <col min="783" max="783" width="9.75" style="50" customWidth="1"/>
    <col min="784" max="784" width="6.875" style="50" customWidth="1"/>
    <col min="785" max="785" width="13.25" style="50" customWidth="1"/>
    <col min="786" max="786" width="11.5" style="50" customWidth="1"/>
    <col min="787" max="1025" width="9" style="50"/>
    <col min="1026" max="1026" width="14.25" style="50" customWidth="1"/>
    <col min="1027" max="1027" width="10.5" style="50" customWidth="1"/>
    <col min="1028" max="1028" width="8.75" style="50" customWidth="1"/>
    <col min="1029" max="1029" width="6.625" style="50" customWidth="1"/>
    <col min="1030" max="1030" width="14.125" style="50" customWidth="1"/>
    <col min="1031" max="1031" width="16.25" style="50" customWidth="1"/>
    <col min="1032" max="1032" width="14.5" style="50" customWidth="1"/>
    <col min="1033" max="1033" width="14.125" style="50" customWidth="1"/>
    <col min="1034" max="1034" width="13.75" style="50" customWidth="1"/>
    <col min="1035" max="1035" width="11.75" style="50" customWidth="1"/>
    <col min="1036" max="1036" width="11.375" style="50" customWidth="1"/>
    <col min="1037" max="1037" width="10.25" style="50" customWidth="1"/>
    <col min="1038" max="1038" width="10.375" style="50" customWidth="1"/>
    <col min="1039" max="1039" width="9.75" style="50" customWidth="1"/>
    <col min="1040" max="1040" width="6.875" style="50" customWidth="1"/>
    <col min="1041" max="1041" width="13.25" style="50" customWidth="1"/>
    <col min="1042" max="1042" width="11.5" style="50" customWidth="1"/>
    <col min="1043" max="1281" width="9" style="50"/>
    <col min="1282" max="1282" width="14.25" style="50" customWidth="1"/>
    <col min="1283" max="1283" width="10.5" style="50" customWidth="1"/>
    <col min="1284" max="1284" width="8.75" style="50" customWidth="1"/>
    <col min="1285" max="1285" width="6.625" style="50" customWidth="1"/>
    <col min="1286" max="1286" width="14.125" style="50" customWidth="1"/>
    <col min="1287" max="1287" width="16.25" style="50" customWidth="1"/>
    <col min="1288" max="1288" width="14.5" style="50" customWidth="1"/>
    <col min="1289" max="1289" width="14.125" style="50" customWidth="1"/>
    <col min="1290" max="1290" width="13.75" style="50" customWidth="1"/>
    <col min="1291" max="1291" width="11.75" style="50" customWidth="1"/>
    <col min="1292" max="1292" width="11.375" style="50" customWidth="1"/>
    <col min="1293" max="1293" width="10.25" style="50" customWidth="1"/>
    <col min="1294" max="1294" width="10.375" style="50" customWidth="1"/>
    <col min="1295" max="1295" width="9.75" style="50" customWidth="1"/>
    <col min="1296" max="1296" width="6.875" style="50" customWidth="1"/>
    <col min="1297" max="1297" width="13.25" style="50" customWidth="1"/>
    <col min="1298" max="1298" width="11.5" style="50" customWidth="1"/>
    <col min="1299" max="1537" width="9" style="50"/>
    <col min="1538" max="1538" width="14.25" style="50" customWidth="1"/>
    <col min="1539" max="1539" width="10.5" style="50" customWidth="1"/>
    <col min="1540" max="1540" width="8.75" style="50" customWidth="1"/>
    <col min="1541" max="1541" width="6.625" style="50" customWidth="1"/>
    <col min="1542" max="1542" width="14.125" style="50" customWidth="1"/>
    <col min="1543" max="1543" width="16.25" style="50" customWidth="1"/>
    <col min="1544" max="1544" width="14.5" style="50" customWidth="1"/>
    <col min="1545" max="1545" width="14.125" style="50" customWidth="1"/>
    <col min="1546" max="1546" width="13.75" style="50" customWidth="1"/>
    <col min="1547" max="1547" width="11.75" style="50" customWidth="1"/>
    <col min="1548" max="1548" width="11.375" style="50" customWidth="1"/>
    <col min="1549" max="1549" width="10.25" style="50" customWidth="1"/>
    <col min="1550" max="1550" width="10.375" style="50" customWidth="1"/>
    <col min="1551" max="1551" width="9.75" style="50" customWidth="1"/>
    <col min="1552" max="1552" width="6.875" style="50" customWidth="1"/>
    <col min="1553" max="1553" width="13.25" style="50" customWidth="1"/>
    <col min="1554" max="1554" width="11.5" style="50" customWidth="1"/>
    <col min="1555" max="1793" width="9" style="50"/>
    <col min="1794" max="1794" width="14.25" style="50" customWidth="1"/>
    <col min="1795" max="1795" width="10.5" style="50" customWidth="1"/>
    <col min="1796" max="1796" width="8.75" style="50" customWidth="1"/>
    <col min="1797" max="1797" width="6.625" style="50" customWidth="1"/>
    <col min="1798" max="1798" width="14.125" style="50" customWidth="1"/>
    <col min="1799" max="1799" width="16.25" style="50" customWidth="1"/>
    <col min="1800" max="1800" width="14.5" style="50" customWidth="1"/>
    <col min="1801" max="1801" width="14.125" style="50" customWidth="1"/>
    <col min="1802" max="1802" width="13.75" style="50" customWidth="1"/>
    <col min="1803" max="1803" width="11.75" style="50" customWidth="1"/>
    <col min="1804" max="1804" width="11.375" style="50" customWidth="1"/>
    <col min="1805" max="1805" width="10.25" style="50" customWidth="1"/>
    <col min="1806" max="1806" width="10.375" style="50" customWidth="1"/>
    <col min="1807" max="1807" width="9.75" style="50" customWidth="1"/>
    <col min="1808" max="1808" width="6.875" style="50" customWidth="1"/>
    <col min="1809" max="1809" width="13.25" style="50" customWidth="1"/>
    <col min="1810" max="1810" width="11.5" style="50" customWidth="1"/>
    <col min="1811" max="2049" width="9" style="50"/>
    <col min="2050" max="2050" width="14.25" style="50" customWidth="1"/>
    <col min="2051" max="2051" width="10.5" style="50" customWidth="1"/>
    <col min="2052" max="2052" width="8.75" style="50" customWidth="1"/>
    <col min="2053" max="2053" width="6.625" style="50" customWidth="1"/>
    <col min="2054" max="2054" width="14.125" style="50" customWidth="1"/>
    <col min="2055" max="2055" width="16.25" style="50" customWidth="1"/>
    <col min="2056" max="2056" width="14.5" style="50" customWidth="1"/>
    <col min="2057" max="2057" width="14.125" style="50" customWidth="1"/>
    <col min="2058" max="2058" width="13.75" style="50" customWidth="1"/>
    <col min="2059" max="2059" width="11.75" style="50" customWidth="1"/>
    <col min="2060" max="2060" width="11.375" style="50" customWidth="1"/>
    <col min="2061" max="2061" width="10.25" style="50" customWidth="1"/>
    <col min="2062" max="2062" width="10.375" style="50" customWidth="1"/>
    <col min="2063" max="2063" width="9.75" style="50" customWidth="1"/>
    <col min="2064" max="2064" width="6.875" style="50" customWidth="1"/>
    <col min="2065" max="2065" width="13.25" style="50" customWidth="1"/>
    <col min="2066" max="2066" width="11.5" style="50" customWidth="1"/>
    <col min="2067" max="2305" width="9" style="50"/>
    <col min="2306" max="2306" width="14.25" style="50" customWidth="1"/>
    <col min="2307" max="2307" width="10.5" style="50" customWidth="1"/>
    <col min="2308" max="2308" width="8.75" style="50" customWidth="1"/>
    <col min="2309" max="2309" width="6.625" style="50" customWidth="1"/>
    <col min="2310" max="2310" width="14.125" style="50" customWidth="1"/>
    <col min="2311" max="2311" width="16.25" style="50" customWidth="1"/>
    <col min="2312" max="2312" width="14.5" style="50" customWidth="1"/>
    <col min="2313" max="2313" width="14.125" style="50" customWidth="1"/>
    <col min="2314" max="2314" width="13.75" style="50" customWidth="1"/>
    <col min="2315" max="2315" width="11.75" style="50" customWidth="1"/>
    <col min="2316" max="2316" width="11.375" style="50" customWidth="1"/>
    <col min="2317" max="2317" width="10.25" style="50" customWidth="1"/>
    <col min="2318" max="2318" width="10.375" style="50" customWidth="1"/>
    <col min="2319" max="2319" width="9.75" style="50" customWidth="1"/>
    <col min="2320" max="2320" width="6.875" style="50" customWidth="1"/>
    <col min="2321" max="2321" width="13.25" style="50" customWidth="1"/>
    <col min="2322" max="2322" width="11.5" style="50" customWidth="1"/>
    <col min="2323" max="2561" width="9" style="50"/>
    <col min="2562" max="2562" width="14.25" style="50" customWidth="1"/>
    <col min="2563" max="2563" width="10.5" style="50" customWidth="1"/>
    <col min="2564" max="2564" width="8.75" style="50" customWidth="1"/>
    <col min="2565" max="2565" width="6.625" style="50" customWidth="1"/>
    <col min="2566" max="2566" width="14.125" style="50" customWidth="1"/>
    <col min="2567" max="2567" width="16.25" style="50" customWidth="1"/>
    <col min="2568" max="2568" width="14.5" style="50" customWidth="1"/>
    <col min="2569" max="2569" width="14.125" style="50" customWidth="1"/>
    <col min="2570" max="2570" width="13.75" style="50" customWidth="1"/>
    <col min="2571" max="2571" width="11.75" style="50" customWidth="1"/>
    <col min="2572" max="2572" width="11.375" style="50" customWidth="1"/>
    <col min="2573" max="2573" width="10.25" style="50" customWidth="1"/>
    <col min="2574" max="2574" width="10.375" style="50" customWidth="1"/>
    <col min="2575" max="2575" width="9.75" style="50" customWidth="1"/>
    <col min="2576" max="2576" width="6.875" style="50" customWidth="1"/>
    <col min="2577" max="2577" width="13.25" style="50" customWidth="1"/>
    <col min="2578" max="2578" width="11.5" style="50" customWidth="1"/>
    <col min="2579" max="2817" width="9" style="50"/>
    <col min="2818" max="2818" width="14.25" style="50" customWidth="1"/>
    <col min="2819" max="2819" width="10.5" style="50" customWidth="1"/>
    <col min="2820" max="2820" width="8.75" style="50" customWidth="1"/>
    <col min="2821" max="2821" width="6.625" style="50" customWidth="1"/>
    <col min="2822" max="2822" width="14.125" style="50" customWidth="1"/>
    <col min="2823" max="2823" width="16.25" style="50" customWidth="1"/>
    <col min="2824" max="2824" width="14.5" style="50" customWidth="1"/>
    <col min="2825" max="2825" width="14.125" style="50" customWidth="1"/>
    <col min="2826" max="2826" width="13.75" style="50" customWidth="1"/>
    <col min="2827" max="2827" width="11.75" style="50" customWidth="1"/>
    <col min="2828" max="2828" width="11.375" style="50" customWidth="1"/>
    <col min="2829" max="2829" width="10.25" style="50" customWidth="1"/>
    <col min="2830" max="2830" width="10.375" style="50" customWidth="1"/>
    <col min="2831" max="2831" width="9.75" style="50" customWidth="1"/>
    <col min="2832" max="2832" width="6.875" style="50" customWidth="1"/>
    <col min="2833" max="2833" width="13.25" style="50" customWidth="1"/>
    <col min="2834" max="2834" width="11.5" style="50" customWidth="1"/>
    <col min="2835" max="3073" width="9" style="50"/>
    <col min="3074" max="3074" width="14.25" style="50" customWidth="1"/>
    <col min="3075" max="3075" width="10.5" style="50" customWidth="1"/>
    <col min="3076" max="3076" width="8.75" style="50" customWidth="1"/>
    <col min="3077" max="3077" width="6.625" style="50" customWidth="1"/>
    <col min="3078" max="3078" width="14.125" style="50" customWidth="1"/>
    <col min="3079" max="3079" width="16.25" style="50" customWidth="1"/>
    <col min="3080" max="3080" width="14.5" style="50" customWidth="1"/>
    <col min="3081" max="3081" width="14.125" style="50" customWidth="1"/>
    <col min="3082" max="3082" width="13.75" style="50" customWidth="1"/>
    <col min="3083" max="3083" width="11.75" style="50" customWidth="1"/>
    <col min="3084" max="3084" width="11.375" style="50" customWidth="1"/>
    <col min="3085" max="3085" width="10.25" style="50" customWidth="1"/>
    <col min="3086" max="3086" width="10.375" style="50" customWidth="1"/>
    <col min="3087" max="3087" width="9.75" style="50" customWidth="1"/>
    <col min="3088" max="3088" width="6.875" style="50" customWidth="1"/>
    <col min="3089" max="3089" width="13.25" style="50" customWidth="1"/>
    <col min="3090" max="3090" width="11.5" style="50" customWidth="1"/>
    <col min="3091" max="3329" width="9" style="50"/>
    <col min="3330" max="3330" width="14.25" style="50" customWidth="1"/>
    <col min="3331" max="3331" width="10.5" style="50" customWidth="1"/>
    <col min="3332" max="3332" width="8.75" style="50" customWidth="1"/>
    <col min="3333" max="3333" width="6.625" style="50" customWidth="1"/>
    <col min="3334" max="3334" width="14.125" style="50" customWidth="1"/>
    <col min="3335" max="3335" width="16.25" style="50" customWidth="1"/>
    <col min="3336" max="3336" width="14.5" style="50" customWidth="1"/>
    <col min="3337" max="3337" width="14.125" style="50" customWidth="1"/>
    <col min="3338" max="3338" width="13.75" style="50" customWidth="1"/>
    <col min="3339" max="3339" width="11.75" style="50" customWidth="1"/>
    <col min="3340" max="3340" width="11.375" style="50" customWidth="1"/>
    <col min="3341" max="3341" width="10.25" style="50" customWidth="1"/>
    <col min="3342" max="3342" width="10.375" style="50" customWidth="1"/>
    <col min="3343" max="3343" width="9.75" style="50" customWidth="1"/>
    <col min="3344" max="3344" width="6.875" style="50" customWidth="1"/>
    <col min="3345" max="3345" width="13.25" style="50" customWidth="1"/>
    <col min="3346" max="3346" width="11.5" style="50" customWidth="1"/>
    <col min="3347" max="3585" width="9" style="50"/>
    <col min="3586" max="3586" width="14.25" style="50" customWidth="1"/>
    <col min="3587" max="3587" width="10.5" style="50" customWidth="1"/>
    <col min="3588" max="3588" width="8.75" style="50" customWidth="1"/>
    <col min="3589" max="3589" width="6.625" style="50" customWidth="1"/>
    <col min="3590" max="3590" width="14.125" style="50" customWidth="1"/>
    <col min="3591" max="3591" width="16.25" style="50" customWidth="1"/>
    <col min="3592" max="3592" width="14.5" style="50" customWidth="1"/>
    <col min="3593" max="3593" width="14.125" style="50" customWidth="1"/>
    <col min="3594" max="3594" width="13.75" style="50" customWidth="1"/>
    <col min="3595" max="3595" width="11.75" style="50" customWidth="1"/>
    <col min="3596" max="3596" width="11.375" style="50" customWidth="1"/>
    <col min="3597" max="3597" width="10.25" style="50" customWidth="1"/>
    <col min="3598" max="3598" width="10.375" style="50" customWidth="1"/>
    <col min="3599" max="3599" width="9.75" style="50" customWidth="1"/>
    <col min="3600" max="3600" width="6.875" style="50" customWidth="1"/>
    <col min="3601" max="3601" width="13.25" style="50" customWidth="1"/>
    <col min="3602" max="3602" width="11.5" style="50" customWidth="1"/>
    <col min="3603" max="3841" width="9" style="50"/>
    <col min="3842" max="3842" width="14.25" style="50" customWidth="1"/>
    <col min="3843" max="3843" width="10.5" style="50" customWidth="1"/>
    <col min="3844" max="3844" width="8.75" style="50" customWidth="1"/>
    <col min="3845" max="3845" width="6.625" style="50" customWidth="1"/>
    <col min="3846" max="3846" width="14.125" style="50" customWidth="1"/>
    <col min="3847" max="3847" width="16.25" style="50" customWidth="1"/>
    <col min="3848" max="3848" width="14.5" style="50" customWidth="1"/>
    <col min="3849" max="3849" width="14.125" style="50" customWidth="1"/>
    <col min="3850" max="3850" width="13.75" style="50" customWidth="1"/>
    <col min="3851" max="3851" width="11.75" style="50" customWidth="1"/>
    <col min="3852" max="3852" width="11.375" style="50" customWidth="1"/>
    <col min="3853" max="3853" width="10.25" style="50" customWidth="1"/>
    <col min="3854" max="3854" width="10.375" style="50" customWidth="1"/>
    <col min="3855" max="3855" width="9.75" style="50" customWidth="1"/>
    <col min="3856" max="3856" width="6.875" style="50" customWidth="1"/>
    <col min="3857" max="3857" width="13.25" style="50" customWidth="1"/>
    <col min="3858" max="3858" width="11.5" style="50" customWidth="1"/>
    <col min="3859" max="4097" width="9" style="50"/>
    <col min="4098" max="4098" width="14.25" style="50" customWidth="1"/>
    <col min="4099" max="4099" width="10.5" style="50" customWidth="1"/>
    <col min="4100" max="4100" width="8.75" style="50" customWidth="1"/>
    <col min="4101" max="4101" width="6.625" style="50" customWidth="1"/>
    <col min="4102" max="4102" width="14.125" style="50" customWidth="1"/>
    <col min="4103" max="4103" width="16.25" style="50" customWidth="1"/>
    <col min="4104" max="4104" width="14.5" style="50" customWidth="1"/>
    <col min="4105" max="4105" width="14.125" style="50" customWidth="1"/>
    <col min="4106" max="4106" width="13.75" style="50" customWidth="1"/>
    <col min="4107" max="4107" width="11.75" style="50" customWidth="1"/>
    <col min="4108" max="4108" width="11.375" style="50" customWidth="1"/>
    <col min="4109" max="4109" width="10.25" style="50" customWidth="1"/>
    <col min="4110" max="4110" width="10.375" style="50" customWidth="1"/>
    <col min="4111" max="4111" width="9.75" style="50" customWidth="1"/>
    <col min="4112" max="4112" width="6.875" style="50" customWidth="1"/>
    <col min="4113" max="4113" width="13.25" style="50" customWidth="1"/>
    <col min="4114" max="4114" width="11.5" style="50" customWidth="1"/>
    <col min="4115" max="4353" width="9" style="50"/>
    <col min="4354" max="4354" width="14.25" style="50" customWidth="1"/>
    <col min="4355" max="4355" width="10.5" style="50" customWidth="1"/>
    <col min="4356" max="4356" width="8.75" style="50" customWidth="1"/>
    <col min="4357" max="4357" width="6.625" style="50" customWidth="1"/>
    <col min="4358" max="4358" width="14.125" style="50" customWidth="1"/>
    <col min="4359" max="4359" width="16.25" style="50" customWidth="1"/>
    <col min="4360" max="4360" width="14.5" style="50" customWidth="1"/>
    <col min="4361" max="4361" width="14.125" style="50" customWidth="1"/>
    <col min="4362" max="4362" width="13.75" style="50" customWidth="1"/>
    <col min="4363" max="4363" width="11.75" style="50" customWidth="1"/>
    <col min="4364" max="4364" width="11.375" style="50" customWidth="1"/>
    <col min="4365" max="4365" width="10.25" style="50" customWidth="1"/>
    <col min="4366" max="4366" width="10.375" style="50" customWidth="1"/>
    <col min="4367" max="4367" width="9.75" style="50" customWidth="1"/>
    <col min="4368" max="4368" width="6.875" style="50" customWidth="1"/>
    <col min="4369" max="4369" width="13.25" style="50" customWidth="1"/>
    <col min="4370" max="4370" width="11.5" style="50" customWidth="1"/>
    <col min="4371" max="4609" width="9" style="50"/>
    <col min="4610" max="4610" width="14.25" style="50" customWidth="1"/>
    <col min="4611" max="4611" width="10.5" style="50" customWidth="1"/>
    <col min="4612" max="4612" width="8.75" style="50" customWidth="1"/>
    <col min="4613" max="4613" width="6.625" style="50" customWidth="1"/>
    <col min="4614" max="4614" width="14.125" style="50" customWidth="1"/>
    <col min="4615" max="4615" width="16.25" style="50" customWidth="1"/>
    <col min="4616" max="4616" width="14.5" style="50" customWidth="1"/>
    <col min="4617" max="4617" width="14.125" style="50" customWidth="1"/>
    <col min="4618" max="4618" width="13.75" style="50" customWidth="1"/>
    <col min="4619" max="4619" width="11.75" style="50" customWidth="1"/>
    <col min="4620" max="4620" width="11.375" style="50" customWidth="1"/>
    <col min="4621" max="4621" width="10.25" style="50" customWidth="1"/>
    <col min="4622" max="4622" width="10.375" style="50" customWidth="1"/>
    <col min="4623" max="4623" width="9.75" style="50" customWidth="1"/>
    <col min="4624" max="4624" width="6.875" style="50" customWidth="1"/>
    <col min="4625" max="4625" width="13.25" style="50" customWidth="1"/>
    <col min="4626" max="4626" width="11.5" style="50" customWidth="1"/>
    <col min="4627" max="4865" width="9" style="50"/>
    <col min="4866" max="4866" width="14.25" style="50" customWidth="1"/>
    <col min="4867" max="4867" width="10.5" style="50" customWidth="1"/>
    <col min="4868" max="4868" width="8.75" style="50" customWidth="1"/>
    <col min="4869" max="4869" width="6.625" style="50" customWidth="1"/>
    <col min="4870" max="4870" width="14.125" style="50" customWidth="1"/>
    <col min="4871" max="4871" width="16.25" style="50" customWidth="1"/>
    <col min="4872" max="4872" width="14.5" style="50" customWidth="1"/>
    <col min="4873" max="4873" width="14.125" style="50" customWidth="1"/>
    <col min="4874" max="4874" width="13.75" style="50" customWidth="1"/>
    <col min="4875" max="4875" width="11.75" style="50" customWidth="1"/>
    <col min="4876" max="4876" width="11.375" style="50" customWidth="1"/>
    <col min="4877" max="4877" width="10.25" style="50" customWidth="1"/>
    <col min="4878" max="4878" width="10.375" style="50" customWidth="1"/>
    <col min="4879" max="4879" width="9.75" style="50" customWidth="1"/>
    <col min="4880" max="4880" width="6.875" style="50" customWidth="1"/>
    <col min="4881" max="4881" width="13.25" style="50" customWidth="1"/>
    <col min="4882" max="4882" width="11.5" style="50" customWidth="1"/>
    <col min="4883" max="5121" width="9" style="50"/>
    <col min="5122" max="5122" width="14.25" style="50" customWidth="1"/>
    <col min="5123" max="5123" width="10.5" style="50" customWidth="1"/>
    <col min="5124" max="5124" width="8.75" style="50" customWidth="1"/>
    <col min="5125" max="5125" width="6.625" style="50" customWidth="1"/>
    <col min="5126" max="5126" width="14.125" style="50" customWidth="1"/>
    <col min="5127" max="5127" width="16.25" style="50" customWidth="1"/>
    <col min="5128" max="5128" width="14.5" style="50" customWidth="1"/>
    <col min="5129" max="5129" width="14.125" style="50" customWidth="1"/>
    <col min="5130" max="5130" width="13.75" style="50" customWidth="1"/>
    <col min="5131" max="5131" width="11.75" style="50" customWidth="1"/>
    <col min="5132" max="5132" width="11.375" style="50" customWidth="1"/>
    <col min="5133" max="5133" width="10.25" style="50" customWidth="1"/>
    <col min="5134" max="5134" width="10.375" style="50" customWidth="1"/>
    <col min="5135" max="5135" width="9.75" style="50" customWidth="1"/>
    <col min="5136" max="5136" width="6.875" style="50" customWidth="1"/>
    <col min="5137" max="5137" width="13.25" style="50" customWidth="1"/>
    <col min="5138" max="5138" width="11.5" style="50" customWidth="1"/>
    <col min="5139" max="5377" width="9" style="50"/>
    <col min="5378" max="5378" width="14.25" style="50" customWidth="1"/>
    <col min="5379" max="5379" width="10.5" style="50" customWidth="1"/>
    <col min="5380" max="5380" width="8.75" style="50" customWidth="1"/>
    <col min="5381" max="5381" width="6.625" style="50" customWidth="1"/>
    <col min="5382" max="5382" width="14.125" style="50" customWidth="1"/>
    <col min="5383" max="5383" width="16.25" style="50" customWidth="1"/>
    <col min="5384" max="5384" width="14.5" style="50" customWidth="1"/>
    <col min="5385" max="5385" width="14.125" style="50" customWidth="1"/>
    <col min="5386" max="5386" width="13.75" style="50" customWidth="1"/>
    <col min="5387" max="5387" width="11.75" style="50" customWidth="1"/>
    <col min="5388" max="5388" width="11.375" style="50" customWidth="1"/>
    <col min="5389" max="5389" width="10.25" style="50" customWidth="1"/>
    <col min="5390" max="5390" width="10.375" style="50" customWidth="1"/>
    <col min="5391" max="5391" width="9.75" style="50" customWidth="1"/>
    <col min="5392" max="5392" width="6.875" style="50" customWidth="1"/>
    <col min="5393" max="5393" width="13.25" style="50" customWidth="1"/>
    <col min="5394" max="5394" width="11.5" style="50" customWidth="1"/>
    <col min="5395" max="5633" width="9" style="50"/>
    <col min="5634" max="5634" width="14.25" style="50" customWidth="1"/>
    <col min="5635" max="5635" width="10.5" style="50" customWidth="1"/>
    <col min="5636" max="5636" width="8.75" style="50" customWidth="1"/>
    <col min="5637" max="5637" width="6.625" style="50" customWidth="1"/>
    <col min="5638" max="5638" width="14.125" style="50" customWidth="1"/>
    <col min="5639" max="5639" width="16.25" style="50" customWidth="1"/>
    <col min="5640" max="5640" width="14.5" style="50" customWidth="1"/>
    <col min="5641" max="5641" width="14.125" style="50" customWidth="1"/>
    <col min="5642" max="5642" width="13.75" style="50" customWidth="1"/>
    <col min="5643" max="5643" width="11.75" style="50" customWidth="1"/>
    <col min="5644" max="5644" width="11.375" style="50" customWidth="1"/>
    <col min="5645" max="5645" width="10.25" style="50" customWidth="1"/>
    <col min="5646" max="5646" width="10.375" style="50" customWidth="1"/>
    <col min="5647" max="5647" width="9.75" style="50" customWidth="1"/>
    <col min="5648" max="5648" width="6.875" style="50" customWidth="1"/>
    <col min="5649" max="5649" width="13.25" style="50" customWidth="1"/>
    <col min="5650" max="5650" width="11.5" style="50" customWidth="1"/>
    <col min="5651" max="5889" width="9" style="50"/>
    <col min="5890" max="5890" width="14.25" style="50" customWidth="1"/>
    <col min="5891" max="5891" width="10.5" style="50" customWidth="1"/>
    <col min="5892" max="5892" width="8.75" style="50" customWidth="1"/>
    <col min="5893" max="5893" width="6.625" style="50" customWidth="1"/>
    <col min="5894" max="5894" width="14.125" style="50" customWidth="1"/>
    <col min="5895" max="5895" width="16.25" style="50" customWidth="1"/>
    <col min="5896" max="5896" width="14.5" style="50" customWidth="1"/>
    <col min="5897" max="5897" width="14.125" style="50" customWidth="1"/>
    <col min="5898" max="5898" width="13.75" style="50" customWidth="1"/>
    <col min="5899" max="5899" width="11.75" style="50" customWidth="1"/>
    <col min="5900" max="5900" width="11.375" style="50" customWidth="1"/>
    <col min="5901" max="5901" width="10.25" style="50" customWidth="1"/>
    <col min="5902" max="5902" width="10.375" style="50" customWidth="1"/>
    <col min="5903" max="5903" width="9.75" style="50" customWidth="1"/>
    <col min="5904" max="5904" width="6.875" style="50" customWidth="1"/>
    <col min="5905" max="5905" width="13.25" style="50" customWidth="1"/>
    <col min="5906" max="5906" width="11.5" style="50" customWidth="1"/>
    <col min="5907" max="6145" width="9" style="50"/>
    <col min="6146" max="6146" width="14.25" style="50" customWidth="1"/>
    <col min="6147" max="6147" width="10.5" style="50" customWidth="1"/>
    <col min="6148" max="6148" width="8.75" style="50" customWidth="1"/>
    <col min="6149" max="6149" width="6.625" style="50" customWidth="1"/>
    <col min="6150" max="6150" width="14.125" style="50" customWidth="1"/>
    <col min="6151" max="6151" width="16.25" style="50" customWidth="1"/>
    <col min="6152" max="6152" width="14.5" style="50" customWidth="1"/>
    <col min="6153" max="6153" width="14.125" style="50" customWidth="1"/>
    <col min="6154" max="6154" width="13.75" style="50" customWidth="1"/>
    <col min="6155" max="6155" width="11.75" style="50" customWidth="1"/>
    <col min="6156" max="6156" width="11.375" style="50" customWidth="1"/>
    <col min="6157" max="6157" width="10.25" style="50" customWidth="1"/>
    <col min="6158" max="6158" width="10.375" style="50" customWidth="1"/>
    <col min="6159" max="6159" width="9.75" style="50" customWidth="1"/>
    <col min="6160" max="6160" width="6.875" style="50" customWidth="1"/>
    <col min="6161" max="6161" width="13.25" style="50" customWidth="1"/>
    <col min="6162" max="6162" width="11.5" style="50" customWidth="1"/>
    <col min="6163" max="6401" width="9" style="50"/>
    <col min="6402" max="6402" width="14.25" style="50" customWidth="1"/>
    <col min="6403" max="6403" width="10.5" style="50" customWidth="1"/>
    <col min="6404" max="6404" width="8.75" style="50" customWidth="1"/>
    <col min="6405" max="6405" width="6.625" style="50" customWidth="1"/>
    <col min="6406" max="6406" width="14.125" style="50" customWidth="1"/>
    <col min="6407" max="6407" width="16.25" style="50" customWidth="1"/>
    <col min="6408" max="6408" width="14.5" style="50" customWidth="1"/>
    <col min="6409" max="6409" width="14.125" style="50" customWidth="1"/>
    <col min="6410" max="6410" width="13.75" style="50" customWidth="1"/>
    <col min="6411" max="6411" width="11.75" style="50" customWidth="1"/>
    <col min="6412" max="6412" width="11.375" style="50" customWidth="1"/>
    <col min="6413" max="6413" width="10.25" style="50" customWidth="1"/>
    <col min="6414" max="6414" width="10.375" style="50" customWidth="1"/>
    <col min="6415" max="6415" width="9.75" style="50" customWidth="1"/>
    <col min="6416" max="6416" width="6.875" style="50" customWidth="1"/>
    <col min="6417" max="6417" width="13.25" style="50" customWidth="1"/>
    <col min="6418" max="6418" width="11.5" style="50" customWidth="1"/>
    <col min="6419" max="6657" width="9" style="50"/>
    <col min="6658" max="6658" width="14.25" style="50" customWidth="1"/>
    <col min="6659" max="6659" width="10.5" style="50" customWidth="1"/>
    <col min="6660" max="6660" width="8.75" style="50" customWidth="1"/>
    <col min="6661" max="6661" width="6.625" style="50" customWidth="1"/>
    <col min="6662" max="6662" width="14.125" style="50" customWidth="1"/>
    <col min="6663" max="6663" width="16.25" style="50" customWidth="1"/>
    <col min="6664" max="6664" width="14.5" style="50" customWidth="1"/>
    <col min="6665" max="6665" width="14.125" style="50" customWidth="1"/>
    <col min="6666" max="6666" width="13.75" style="50" customWidth="1"/>
    <col min="6667" max="6667" width="11.75" style="50" customWidth="1"/>
    <col min="6668" max="6668" width="11.375" style="50" customWidth="1"/>
    <col min="6669" max="6669" width="10.25" style="50" customWidth="1"/>
    <col min="6670" max="6670" width="10.375" style="50" customWidth="1"/>
    <col min="6671" max="6671" width="9.75" style="50" customWidth="1"/>
    <col min="6672" max="6672" width="6.875" style="50" customWidth="1"/>
    <col min="6673" max="6673" width="13.25" style="50" customWidth="1"/>
    <col min="6674" max="6674" width="11.5" style="50" customWidth="1"/>
    <col min="6675" max="6913" width="9" style="50"/>
    <col min="6914" max="6914" width="14.25" style="50" customWidth="1"/>
    <col min="6915" max="6915" width="10.5" style="50" customWidth="1"/>
    <col min="6916" max="6916" width="8.75" style="50" customWidth="1"/>
    <col min="6917" max="6917" width="6.625" style="50" customWidth="1"/>
    <col min="6918" max="6918" width="14.125" style="50" customWidth="1"/>
    <col min="6919" max="6919" width="16.25" style="50" customWidth="1"/>
    <col min="6920" max="6920" width="14.5" style="50" customWidth="1"/>
    <col min="6921" max="6921" width="14.125" style="50" customWidth="1"/>
    <col min="6922" max="6922" width="13.75" style="50" customWidth="1"/>
    <col min="6923" max="6923" width="11.75" style="50" customWidth="1"/>
    <col min="6924" max="6924" width="11.375" style="50" customWidth="1"/>
    <col min="6925" max="6925" width="10.25" style="50" customWidth="1"/>
    <col min="6926" max="6926" width="10.375" style="50" customWidth="1"/>
    <col min="6927" max="6927" width="9.75" style="50" customWidth="1"/>
    <col min="6928" max="6928" width="6.875" style="50" customWidth="1"/>
    <col min="6929" max="6929" width="13.25" style="50" customWidth="1"/>
    <col min="6930" max="6930" width="11.5" style="50" customWidth="1"/>
    <col min="6931" max="7169" width="9" style="50"/>
    <col min="7170" max="7170" width="14.25" style="50" customWidth="1"/>
    <col min="7171" max="7171" width="10.5" style="50" customWidth="1"/>
    <col min="7172" max="7172" width="8.75" style="50" customWidth="1"/>
    <col min="7173" max="7173" width="6.625" style="50" customWidth="1"/>
    <col min="7174" max="7174" width="14.125" style="50" customWidth="1"/>
    <col min="7175" max="7175" width="16.25" style="50" customWidth="1"/>
    <col min="7176" max="7176" width="14.5" style="50" customWidth="1"/>
    <col min="7177" max="7177" width="14.125" style="50" customWidth="1"/>
    <col min="7178" max="7178" width="13.75" style="50" customWidth="1"/>
    <col min="7179" max="7179" width="11.75" style="50" customWidth="1"/>
    <col min="7180" max="7180" width="11.375" style="50" customWidth="1"/>
    <col min="7181" max="7181" width="10.25" style="50" customWidth="1"/>
    <col min="7182" max="7182" width="10.375" style="50" customWidth="1"/>
    <col min="7183" max="7183" width="9.75" style="50" customWidth="1"/>
    <col min="7184" max="7184" width="6.875" style="50" customWidth="1"/>
    <col min="7185" max="7185" width="13.25" style="50" customWidth="1"/>
    <col min="7186" max="7186" width="11.5" style="50" customWidth="1"/>
    <col min="7187" max="7425" width="9" style="50"/>
    <col min="7426" max="7426" width="14.25" style="50" customWidth="1"/>
    <col min="7427" max="7427" width="10.5" style="50" customWidth="1"/>
    <col min="7428" max="7428" width="8.75" style="50" customWidth="1"/>
    <col min="7429" max="7429" width="6.625" style="50" customWidth="1"/>
    <col min="7430" max="7430" width="14.125" style="50" customWidth="1"/>
    <col min="7431" max="7431" width="16.25" style="50" customWidth="1"/>
    <col min="7432" max="7432" width="14.5" style="50" customWidth="1"/>
    <col min="7433" max="7433" width="14.125" style="50" customWidth="1"/>
    <col min="7434" max="7434" width="13.75" style="50" customWidth="1"/>
    <col min="7435" max="7435" width="11.75" style="50" customWidth="1"/>
    <col min="7436" max="7436" width="11.375" style="50" customWidth="1"/>
    <col min="7437" max="7437" width="10.25" style="50" customWidth="1"/>
    <col min="7438" max="7438" width="10.375" style="50" customWidth="1"/>
    <col min="7439" max="7439" width="9.75" style="50" customWidth="1"/>
    <col min="7440" max="7440" width="6.875" style="50" customWidth="1"/>
    <col min="7441" max="7441" width="13.25" style="50" customWidth="1"/>
    <col min="7442" max="7442" width="11.5" style="50" customWidth="1"/>
    <col min="7443" max="7681" width="9" style="50"/>
    <col min="7682" max="7682" width="14.25" style="50" customWidth="1"/>
    <col min="7683" max="7683" width="10.5" style="50" customWidth="1"/>
    <col min="7684" max="7684" width="8.75" style="50" customWidth="1"/>
    <col min="7685" max="7685" width="6.625" style="50" customWidth="1"/>
    <col min="7686" max="7686" width="14.125" style="50" customWidth="1"/>
    <col min="7687" max="7687" width="16.25" style="50" customWidth="1"/>
    <col min="7688" max="7688" width="14.5" style="50" customWidth="1"/>
    <col min="7689" max="7689" width="14.125" style="50" customWidth="1"/>
    <col min="7690" max="7690" width="13.75" style="50" customWidth="1"/>
    <col min="7691" max="7691" width="11.75" style="50" customWidth="1"/>
    <col min="7692" max="7692" width="11.375" style="50" customWidth="1"/>
    <col min="7693" max="7693" width="10.25" style="50" customWidth="1"/>
    <col min="7694" max="7694" width="10.375" style="50" customWidth="1"/>
    <col min="7695" max="7695" width="9.75" style="50" customWidth="1"/>
    <col min="7696" max="7696" width="6.875" style="50" customWidth="1"/>
    <col min="7697" max="7697" width="13.25" style="50" customWidth="1"/>
    <col min="7698" max="7698" width="11.5" style="50" customWidth="1"/>
    <col min="7699" max="7937" width="9" style="50"/>
    <col min="7938" max="7938" width="14.25" style="50" customWidth="1"/>
    <col min="7939" max="7939" width="10.5" style="50" customWidth="1"/>
    <col min="7940" max="7940" width="8.75" style="50" customWidth="1"/>
    <col min="7941" max="7941" width="6.625" style="50" customWidth="1"/>
    <col min="7942" max="7942" width="14.125" style="50" customWidth="1"/>
    <col min="7943" max="7943" width="16.25" style="50" customWidth="1"/>
    <col min="7944" max="7944" width="14.5" style="50" customWidth="1"/>
    <col min="7945" max="7945" width="14.125" style="50" customWidth="1"/>
    <col min="7946" max="7946" width="13.75" style="50" customWidth="1"/>
    <col min="7947" max="7947" width="11.75" style="50" customWidth="1"/>
    <col min="7948" max="7948" width="11.375" style="50" customWidth="1"/>
    <col min="7949" max="7949" width="10.25" style="50" customWidth="1"/>
    <col min="7950" max="7950" width="10.375" style="50" customWidth="1"/>
    <col min="7951" max="7951" width="9.75" style="50" customWidth="1"/>
    <col min="7952" max="7952" width="6.875" style="50" customWidth="1"/>
    <col min="7953" max="7953" width="13.25" style="50" customWidth="1"/>
    <col min="7954" max="7954" width="11.5" style="50" customWidth="1"/>
    <col min="7955" max="8193" width="9" style="50"/>
    <col min="8194" max="8194" width="14.25" style="50" customWidth="1"/>
    <col min="8195" max="8195" width="10.5" style="50" customWidth="1"/>
    <col min="8196" max="8196" width="8.75" style="50" customWidth="1"/>
    <col min="8197" max="8197" width="6.625" style="50" customWidth="1"/>
    <col min="8198" max="8198" width="14.125" style="50" customWidth="1"/>
    <col min="8199" max="8199" width="16.25" style="50" customWidth="1"/>
    <col min="8200" max="8200" width="14.5" style="50" customWidth="1"/>
    <col min="8201" max="8201" width="14.125" style="50" customWidth="1"/>
    <col min="8202" max="8202" width="13.75" style="50" customWidth="1"/>
    <col min="8203" max="8203" width="11.75" style="50" customWidth="1"/>
    <col min="8204" max="8204" width="11.375" style="50" customWidth="1"/>
    <col min="8205" max="8205" width="10.25" style="50" customWidth="1"/>
    <col min="8206" max="8206" width="10.375" style="50" customWidth="1"/>
    <col min="8207" max="8207" width="9.75" style="50" customWidth="1"/>
    <col min="8208" max="8208" width="6.875" style="50" customWidth="1"/>
    <col min="8209" max="8209" width="13.25" style="50" customWidth="1"/>
    <col min="8210" max="8210" width="11.5" style="50" customWidth="1"/>
    <col min="8211" max="8449" width="9" style="50"/>
    <col min="8450" max="8450" width="14.25" style="50" customWidth="1"/>
    <col min="8451" max="8451" width="10.5" style="50" customWidth="1"/>
    <col min="8452" max="8452" width="8.75" style="50" customWidth="1"/>
    <col min="8453" max="8453" width="6.625" style="50" customWidth="1"/>
    <col min="8454" max="8454" width="14.125" style="50" customWidth="1"/>
    <col min="8455" max="8455" width="16.25" style="50" customWidth="1"/>
    <col min="8456" max="8456" width="14.5" style="50" customWidth="1"/>
    <col min="8457" max="8457" width="14.125" style="50" customWidth="1"/>
    <col min="8458" max="8458" width="13.75" style="50" customWidth="1"/>
    <col min="8459" max="8459" width="11.75" style="50" customWidth="1"/>
    <col min="8460" max="8460" width="11.375" style="50" customWidth="1"/>
    <col min="8461" max="8461" width="10.25" style="50" customWidth="1"/>
    <col min="8462" max="8462" width="10.375" style="50" customWidth="1"/>
    <col min="8463" max="8463" width="9.75" style="50" customWidth="1"/>
    <col min="8464" max="8464" width="6.875" style="50" customWidth="1"/>
    <col min="8465" max="8465" width="13.25" style="50" customWidth="1"/>
    <col min="8466" max="8466" width="11.5" style="50" customWidth="1"/>
    <col min="8467" max="8705" width="9" style="50"/>
    <col min="8706" max="8706" width="14.25" style="50" customWidth="1"/>
    <col min="8707" max="8707" width="10.5" style="50" customWidth="1"/>
    <col min="8708" max="8708" width="8.75" style="50" customWidth="1"/>
    <col min="8709" max="8709" width="6.625" style="50" customWidth="1"/>
    <col min="8710" max="8710" width="14.125" style="50" customWidth="1"/>
    <col min="8711" max="8711" width="16.25" style="50" customWidth="1"/>
    <col min="8712" max="8712" width="14.5" style="50" customWidth="1"/>
    <col min="8713" max="8713" width="14.125" style="50" customWidth="1"/>
    <col min="8714" max="8714" width="13.75" style="50" customWidth="1"/>
    <col min="8715" max="8715" width="11.75" style="50" customWidth="1"/>
    <col min="8716" max="8716" width="11.375" style="50" customWidth="1"/>
    <col min="8717" max="8717" width="10.25" style="50" customWidth="1"/>
    <col min="8718" max="8718" width="10.375" style="50" customWidth="1"/>
    <col min="8719" max="8719" width="9.75" style="50" customWidth="1"/>
    <col min="8720" max="8720" width="6.875" style="50" customWidth="1"/>
    <col min="8721" max="8721" width="13.25" style="50" customWidth="1"/>
    <col min="8722" max="8722" width="11.5" style="50" customWidth="1"/>
    <col min="8723" max="8961" width="9" style="50"/>
    <col min="8962" max="8962" width="14.25" style="50" customWidth="1"/>
    <col min="8963" max="8963" width="10.5" style="50" customWidth="1"/>
    <col min="8964" max="8964" width="8.75" style="50" customWidth="1"/>
    <col min="8965" max="8965" width="6.625" style="50" customWidth="1"/>
    <col min="8966" max="8966" width="14.125" style="50" customWidth="1"/>
    <col min="8967" max="8967" width="16.25" style="50" customWidth="1"/>
    <col min="8968" max="8968" width="14.5" style="50" customWidth="1"/>
    <col min="8969" max="8969" width="14.125" style="50" customWidth="1"/>
    <col min="8970" max="8970" width="13.75" style="50" customWidth="1"/>
    <col min="8971" max="8971" width="11.75" style="50" customWidth="1"/>
    <col min="8972" max="8972" width="11.375" style="50" customWidth="1"/>
    <col min="8973" max="8973" width="10.25" style="50" customWidth="1"/>
    <col min="8974" max="8974" width="10.375" style="50" customWidth="1"/>
    <col min="8975" max="8975" width="9.75" style="50" customWidth="1"/>
    <col min="8976" max="8976" width="6.875" style="50" customWidth="1"/>
    <col min="8977" max="8977" width="13.25" style="50" customWidth="1"/>
    <col min="8978" max="8978" width="11.5" style="50" customWidth="1"/>
    <col min="8979" max="9217" width="9" style="50"/>
    <col min="9218" max="9218" width="14.25" style="50" customWidth="1"/>
    <col min="9219" max="9219" width="10.5" style="50" customWidth="1"/>
    <col min="9220" max="9220" width="8.75" style="50" customWidth="1"/>
    <col min="9221" max="9221" width="6.625" style="50" customWidth="1"/>
    <col min="9222" max="9222" width="14.125" style="50" customWidth="1"/>
    <col min="9223" max="9223" width="16.25" style="50" customWidth="1"/>
    <col min="9224" max="9224" width="14.5" style="50" customWidth="1"/>
    <col min="9225" max="9225" width="14.125" style="50" customWidth="1"/>
    <col min="9226" max="9226" width="13.75" style="50" customWidth="1"/>
    <col min="9227" max="9227" width="11.75" style="50" customWidth="1"/>
    <col min="9228" max="9228" width="11.375" style="50" customWidth="1"/>
    <col min="9229" max="9229" width="10.25" style="50" customWidth="1"/>
    <col min="9230" max="9230" width="10.375" style="50" customWidth="1"/>
    <col min="9231" max="9231" width="9.75" style="50" customWidth="1"/>
    <col min="9232" max="9232" width="6.875" style="50" customWidth="1"/>
    <col min="9233" max="9233" width="13.25" style="50" customWidth="1"/>
    <col min="9234" max="9234" width="11.5" style="50" customWidth="1"/>
    <col min="9235" max="9473" width="9" style="50"/>
    <col min="9474" max="9474" width="14.25" style="50" customWidth="1"/>
    <col min="9475" max="9475" width="10.5" style="50" customWidth="1"/>
    <col min="9476" max="9476" width="8.75" style="50" customWidth="1"/>
    <col min="9477" max="9477" width="6.625" style="50" customWidth="1"/>
    <col min="9478" max="9478" width="14.125" style="50" customWidth="1"/>
    <col min="9479" max="9479" width="16.25" style="50" customWidth="1"/>
    <col min="9480" max="9480" width="14.5" style="50" customWidth="1"/>
    <col min="9481" max="9481" width="14.125" style="50" customWidth="1"/>
    <col min="9482" max="9482" width="13.75" style="50" customWidth="1"/>
    <col min="9483" max="9483" width="11.75" style="50" customWidth="1"/>
    <col min="9484" max="9484" width="11.375" style="50" customWidth="1"/>
    <col min="9485" max="9485" width="10.25" style="50" customWidth="1"/>
    <col min="9486" max="9486" width="10.375" style="50" customWidth="1"/>
    <col min="9487" max="9487" width="9.75" style="50" customWidth="1"/>
    <col min="9488" max="9488" width="6.875" style="50" customWidth="1"/>
    <col min="9489" max="9489" width="13.25" style="50" customWidth="1"/>
    <col min="9490" max="9490" width="11.5" style="50" customWidth="1"/>
    <col min="9491" max="9729" width="9" style="50"/>
    <col min="9730" max="9730" width="14.25" style="50" customWidth="1"/>
    <col min="9731" max="9731" width="10.5" style="50" customWidth="1"/>
    <col min="9732" max="9732" width="8.75" style="50" customWidth="1"/>
    <col min="9733" max="9733" width="6.625" style="50" customWidth="1"/>
    <col min="9734" max="9734" width="14.125" style="50" customWidth="1"/>
    <col min="9735" max="9735" width="16.25" style="50" customWidth="1"/>
    <col min="9736" max="9736" width="14.5" style="50" customWidth="1"/>
    <col min="9737" max="9737" width="14.125" style="50" customWidth="1"/>
    <col min="9738" max="9738" width="13.75" style="50" customWidth="1"/>
    <col min="9739" max="9739" width="11.75" style="50" customWidth="1"/>
    <col min="9740" max="9740" width="11.375" style="50" customWidth="1"/>
    <col min="9741" max="9741" width="10.25" style="50" customWidth="1"/>
    <col min="9742" max="9742" width="10.375" style="50" customWidth="1"/>
    <col min="9743" max="9743" width="9.75" style="50" customWidth="1"/>
    <col min="9744" max="9744" width="6.875" style="50" customWidth="1"/>
    <col min="9745" max="9745" width="13.25" style="50" customWidth="1"/>
    <col min="9746" max="9746" width="11.5" style="50" customWidth="1"/>
    <col min="9747" max="9985" width="9" style="50"/>
    <col min="9986" max="9986" width="14.25" style="50" customWidth="1"/>
    <col min="9987" max="9987" width="10.5" style="50" customWidth="1"/>
    <col min="9988" max="9988" width="8.75" style="50" customWidth="1"/>
    <col min="9989" max="9989" width="6.625" style="50" customWidth="1"/>
    <col min="9990" max="9990" width="14.125" style="50" customWidth="1"/>
    <col min="9991" max="9991" width="16.25" style="50" customWidth="1"/>
    <col min="9992" max="9992" width="14.5" style="50" customWidth="1"/>
    <col min="9993" max="9993" width="14.125" style="50" customWidth="1"/>
    <col min="9994" max="9994" width="13.75" style="50" customWidth="1"/>
    <col min="9995" max="9995" width="11.75" style="50" customWidth="1"/>
    <col min="9996" max="9996" width="11.375" style="50" customWidth="1"/>
    <col min="9997" max="9997" width="10.25" style="50" customWidth="1"/>
    <col min="9998" max="9998" width="10.375" style="50" customWidth="1"/>
    <col min="9999" max="9999" width="9.75" style="50" customWidth="1"/>
    <col min="10000" max="10000" width="6.875" style="50" customWidth="1"/>
    <col min="10001" max="10001" width="13.25" style="50" customWidth="1"/>
    <col min="10002" max="10002" width="11.5" style="50" customWidth="1"/>
    <col min="10003" max="10241" width="9" style="50"/>
    <col min="10242" max="10242" width="14.25" style="50" customWidth="1"/>
    <col min="10243" max="10243" width="10.5" style="50" customWidth="1"/>
    <col min="10244" max="10244" width="8.75" style="50" customWidth="1"/>
    <col min="10245" max="10245" width="6.625" style="50" customWidth="1"/>
    <col min="10246" max="10246" width="14.125" style="50" customWidth="1"/>
    <col min="10247" max="10247" width="16.25" style="50" customWidth="1"/>
    <col min="10248" max="10248" width="14.5" style="50" customWidth="1"/>
    <col min="10249" max="10249" width="14.125" style="50" customWidth="1"/>
    <col min="10250" max="10250" width="13.75" style="50" customWidth="1"/>
    <col min="10251" max="10251" width="11.75" style="50" customWidth="1"/>
    <col min="10252" max="10252" width="11.375" style="50" customWidth="1"/>
    <col min="10253" max="10253" width="10.25" style="50" customWidth="1"/>
    <col min="10254" max="10254" width="10.375" style="50" customWidth="1"/>
    <col min="10255" max="10255" width="9.75" style="50" customWidth="1"/>
    <col min="10256" max="10256" width="6.875" style="50" customWidth="1"/>
    <col min="10257" max="10257" width="13.25" style="50" customWidth="1"/>
    <col min="10258" max="10258" width="11.5" style="50" customWidth="1"/>
    <col min="10259" max="10497" width="9" style="50"/>
    <col min="10498" max="10498" width="14.25" style="50" customWidth="1"/>
    <col min="10499" max="10499" width="10.5" style="50" customWidth="1"/>
    <col min="10500" max="10500" width="8.75" style="50" customWidth="1"/>
    <col min="10501" max="10501" width="6.625" style="50" customWidth="1"/>
    <col min="10502" max="10502" width="14.125" style="50" customWidth="1"/>
    <col min="10503" max="10503" width="16.25" style="50" customWidth="1"/>
    <col min="10504" max="10504" width="14.5" style="50" customWidth="1"/>
    <col min="10505" max="10505" width="14.125" style="50" customWidth="1"/>
    <col min="10506" max="10506" width="13.75" style="50" customWidth="1"/>
    <col min="10507" max="10507" width="11.75" style="50" customWidth="1"/>
    <col min="10508" max="10508" width="11.375" style="50" customWidth="1"/>
    <col min="10509" max="10509" width="10.25" style="50" customWidth="1"/>
    <col min="10510" max="10510" width="10.375" style="50" customWidth="1"/>
    <col min="10511" max="10511" width="9.75" style="50" customWidth="1"/>
    <col min="10512" max="10512" width="6.875" style="50" customWidth="1"/>
    <col min="10513" max="10513" width="13.25" style="50" customWidth="1"/>
    <col min="10514" max="10514" width="11.5" style="50" customWidth="1"/>
    <col min="10515" max="10753" width="9" style="50"/>
    <col min="10754" max="10754" width="14.25" style="50" customWidth="1"/>
    <col min="10755" max="10755" width="10.5" style="50" customWidth="1"/>
    <col min="10756" max="10756" width="8.75" style="50" customWidth="1"/>
    <col min="10757" max="10757" width="6.625" style="50" customWidth="1"/>
    <col min="10758" max="10758" width="14.125" style="50" customWidth="1"/>
    <col min="10759" max="10759" width="16.25" style="50" customWidth="1"/>
    <col min="10760" max="10760" width="14.5" style="50" customWidth="1"/>
    <col min="10761" max="10761" width="14.125" style="50" customWidth="1"/>
    <col min="10762" max="10762" width="13.75" style="50" customWidth="1"/>
    <col min="10763" max="10763" width="11.75" style="50" customWidth="1"/>
    <col min="10764" max="10764" width="11.375" style="50" customWidth="1"/>
    <col min="10765" max="10765" width="10.25" style="50" customWidth="1"/>
    <col min="10766" max="10766" width="10.375" style="50" customWidth="1"/>
    <col min="10767" max="10767" width="9.75" style="50" customWidth="1"/>
    <col min="10768" max="10768" width="6.875" style="50" customWidth="1"/>
    <col min="10769" max="10769" width="13.25" style="50" customWidth="1"/>
    <col min="10770" max="10770" width="11.5" style="50" customWidth="1"/>
    <col min="10771" max="11009" width="9" style="50"/>
    <col min="11010" max="11010" width="14.25" style="50" customWidth="1"/>
    <col min="11011" max="11011" width="10.5" style="50" customWidth="1"/>
    <col min="11012" max="11012" width="8.75" style="50" customWidth="1"/>
    <col min="11013" max="11013" width="6.625" style="50" customWidth="1"/>
    <col min="11014" max="11014" width="14.125" style="50" customWidth="1"/>
    <col min="11015" max="11015" width="16.25" style="50" customWidth="1"/>
    <col min="11016" max="11016" width="14.5" style="50" customWidth="1"/>
    <col min="11017" max="11017" width="14.125" style="50" customWidth="1"/>
    <col min="11018" max="11018" width="13.75" style="50" customWidth="1"/>
    <col min="11019" max="11019" width="11.75" style="50" customWidth="1"/>
    <col min="11020" max="11020" width="11.375" style="50" customWidth="1"/>
    <col min="11021" max="11021" width="10.25" style="50" customWidth="1"/>
    <col min="11022" max="11022" width="10.375" style="50" customWidth="1"/>
    <col min="11023" max="11023" width="9.75" style="50" customWidth="1"/>
    <col min="11024" max="11024" width="6.875" style="50" customWidth="1"/>
    <col min="11025" max="11025" width="13.25" style="50" customWidth="1"/>
    <col min="11026" max="11026" width="11.5" style="50" customWidth="1"/>
    <col min="11027" max="11265" width="9" style="50"/>
    <col min="11266" max="11266" width="14.25" style="50" customWidth="1"/>
    <col min="11267" max="11267" width="10.5" style="50" customWidth="1"/>
    <col min="11268" max="11268" width="8.75" style="50" customWidth="1"/>
    <col min="11269" max="11269" width="6.625" style="50" customWidth="1"/>
    <col min="11270" max="11270" width="14.125" style="50" customWidth="1"/>
    <col min="11271" max="11271" width="16.25" style="50" customWidth="1"/>
    <col min="11272" max="11272" width="14.5" style="50" customWidth="1"/>
    <col min="11273" max="11273" width="14.125" style="50" customWidth="1"/>
    <col min="11274" max="11274" width="13.75" style="50" customWidth="1"/>
    <col min="11275" max="11275" width="11.75" style="50" customWidth="1"/>
    <col min="11276" max="11276" width="11.375" style="50" customWidth="1"/>
    <col min="11277" max="11277" width="10.25" style="50" customWidth="1"/>
    <col min="11278" max="11278" width="10.375" style="50" customWidth="1"/>
    <col min="11279" max="11279" width="9.75" style="50" customWidth="1"/>
    <col min="11280" max="11280" width="6.875" style="50" customWidth="1"/>
    <col min="11281" max="11281" width="13.25" style="50" customWidth="1"/>
    <col min="11282" max="11282" width="11.5" style="50" customWidth="1"/>
    <col min="11283" max="11521" width="9" style="50"/>
    <col min="11522" max="11522" width="14.25" style="50" customWidth="1"/>
    <col min="11523" max="11523" width="10.5" style="50" customWidth="1"/>
    <col min="11524" max="11524" width="8.75" style="50" customWidth="1"/>
    <col min="11525" max="11525" width="6.625" style="50" customWidth="1"/>
    <col min="11526" max="11526" width="14.125" style="50" customWidth="1"/>
    <col min="11527" max="11527" width="16.25" style="50" customWidth="1"/>
    <col min="11528" max="11528" width="14.5" style="50" customWidth="1"/>
    <col min="11529" max="11529" width="14.125" style="50" customWidth="1"/>
    <col min="11530" max="11530" width="13.75" style="50" customWidth="1"/>
    <col min="11531" max="11531" width="11.75" style="50" customWidth="1"/>
    <col min="11532" max="11532" width="11.375" style="50" customWidth="1"/>
    <col min="11533" max="11533" width="10.25" style="50" customWidth="1"/>
    <col min="11534" max="11534" width="10.375" style="50" customWidth="1"/>
    <col min="11535" max="11535" width="9.75" style="50" customWidth="1"/>
    <col min="11536" max="11536" width="6.875" style="50" customWidth="1"/>
    <col min="11537" max="11537" width="13.25" style="50" customWidth="1"/>
    <col min="11538" max="11538" width="11.5" style="50" customWidth="1"/>
    <col min="11539" max="11777" width="9" style="50"/>
    <col min="11778" max="11778" width="14.25" style="50" customWidth="1"/>
    <col min="11779" max="11779" width="10.5" style="50" customWidth="1"/>
    <col min="11780" max="11780" width="8.75" style="50" customWidth="1"/>
    <col min="11781" max="11781" width="6.625" style="50" customWidth="1"/>
    <col min="11782" max="11782" width="14.125" style="50" customWidth="1"/>
    <col min="11783" max="11783" width="16.25" style="50" customWidth="1"/>
    <col min="11784" max="11784" width="14.5" style="50" customWidth="1"/>
    <col min="11785" max="11785" width="14.125" style="50" customWidth="1"/>
    <col min="11786" max="11786" width="13.75" style="50" customWidth="1"/>
    <col min="11787" max="11787" width="11.75" style="50" customWidth="1"/>
    <col min="11788" max="11788" width="11.375" style="50" customWidth="1"/>
    <col min="11789" max="11789" width="10.25" style="50" customWidth="1"/>
    <col min="11790" max="11790" width="10.375" style="50" customWidth="1"/>
    <col min="11791" max="11791" width="9.75" style="50" customWidth="1"/>
    <col min="11792" max="11792" width="6.875" style="50" customWidth="1"/>
    <col min="11793" max="11793" width="13.25" style="50" customWidth="1"/>
    <col min="11794" max="11794" width="11.5" style="50" customWidth="1"/>
    <col min="11795" max="12033" width="9" style="50"/>
    <col min="12034" max="12034" width="14.25" style="50" customWidth="1"/>
    <col min="12035" max="12035" width="10.5" style="50" customWidth="1"/>
    <col min="12036" max="12036" width="8.75" style="50" customWidth="1"/>
    <col min="12037" max="12037" width="6.625" style="50" customWidth="1"/>
    <col min="12038" max="12038" width="14.125" style="50" customWidth="1"/>
    <col min="12039" max="12039" width="16.25" style="50" customWidth="1"/>
    <col min="12040" max="12040" width="14.5" style="50" customWidth="1"/>
    <col min="12041" max="12041" width="14.125" style="50" customWidth="1"/>
    <col min="12042" max="12042" width="13.75" style="50" customWidth="1"/>
    <col min="12043" max="12043" width="11.75" style="50" customWidth="1"/>
    <col min="12044" max="12044" width="11.375" style="50" customWidth="1"/>
    <col min="12045" max="12045" width="10.25" style="50" customWidth="1"/>
    <col min="12046" max="12046" width="10.375" style="50" customWidth="1"/>
    <col min="12047" max="12047" width="9.75" style="50" customWidth="1"/>
    <col min="12048" max="12048" width="6.875" style="50" customWidth="1"/>
    <col min="12049" max="12049" width="13.25" style="50" customWidth="1"/>
    <col min="12050" max="12050" width="11.5" style="50" customWidth="1"/>
    <col min="12051" max="12289" width="9" style="50"/>
    <col min="12290" max="12290" width="14.25" style="50" customWidth="1"/>
    <col min="12291" max="12291" width="10.5" style="50" customWidth="1"/>
    <col min="12292" max="12292" width="8.75" style="50" customWidth="1"/>
    <col min="12293" max="12293" width="6.625" style="50" customWidth="1"/>
    <col min="12294" max="12294" width="14.125" style="50" customWidth="1"/>
    <col min="12295" max="12295" width="16.25" style="50" customWidth="1"/>
    <col min="12296" max="12296" width="14.5" style="50" customWidth="1"/>
    <col min="12297" max="12297" width="14.125" style="50" customWidth="1"/>
    <col min="12298" max="12298" width="13.75" style="50" customWidth="1"/>
    <col min="12299" max="12299" width="11.75" style="50" customWidth="1"/>
    <col min="12300" max="12300" width="11.375" style="50" customWidth="1"/>
    <col min="12301" max="12301" width="10.25" style="50" customWidth="1"/>
    <col min="12302" max="12302" width="10.375" style="50" customWidth="1"/>
    <col min="12303" max="12303" width="9.75" style="50" customWidth="1"/>
    <col min="12304" max="12304" width="6.875" style="50" customWidth="1"/>
    <col min="12305" max="12305" width="13.25" style="50" customWidth="1"/>
    <col min="12306" max="12306" width="11.5" style="50" customWidth="1"/>
    <col min="12307" max="12545" width="9" style="50"/>
    <col min="12546" max="12546" width="14.25" style="50" customWidth="1"/>
    <col min="12547" max="12547" width="10.5" style="50" customWidth="1"/>
    <col min="12548" max="12548" width="8.75" style="50" customWidth="1"/>
    <col min="12549" max="12549" width="6.625" style="50" customWidth="1"/>
    <col min="12550" max="12550" width="14.125" style="50" customWidth="1"/>
    <col min="12551" max="12551" width="16.25" style="50" customWidth="1"/>
    <col min="12552" max="12552" width="14.5" style="50" customWidth="1"/>
    <col min="12553" max="12553" width="14.125" style="50" customWidth="1"/>
    <col min="12554" max="12554" width="13.75" style="50" customWidth="1"/>
    <col min="12555" max="12555" width="11.75" style="50" customWidth="1"/>
    <col min="12556" max="12556" width="11.375" style="50" customWidth="1"/>
    <col min="12557" max="12557" width="10.25" style="50" customWidth="1"/>
    <col min="12558" max="12558" width="10.375" style="50" customWidth="1"/>
    <col min="12559" max="12559" width="9.75" style="50" customWidth="1"/>
    <col min="12560" max="12560" width="6.875" style="50" customWidth="1"/>
    <col min="12561" max="12561" width="13.25" style="50" customWidth="1"/>
    <col min="12562" max="12562" width="11.5" style="50" customWidth="1"/>
    <col min="12563" max="12801" width="9" style="50"/>
    <col min="12802" max="12802" width="14.25" style="50" customWidth="1"/>
    <col min="12803" max="12803" width="10.5" style="50" customWidth="1"/>
    <col min="12804" max="12804" width="8.75" style="50" customWidth="1"/>
    <col min="12805" max="12805" width="6.625" style="50" customWidth="1"/>
    <col min="12806" max="12806" width="14.125" style="50" customWidth="1"/>
    <col min="12807" max="12807" width="16.25" style="50" customWidth="1"/>
    <col min="12808" max="12808" width="14.5" style="50" customWidth="1"/>
    <col min="12809" max="12809" width="14.125" style="50" customWidth="1"/>
    <col min="12810" max="12810" width="13.75" style="50" customWidth="1"/>
    <col min="12811" max="12811" width="11.75" style="50" customWidth="1"/>
    <col min="12812" max="12812" width="11.375" style="50" customWidth="1"/>
    <col min="12813" max="12813" width="10.25" style="50" customWidth="1"/>
    <col min="12814" max="12814" width="10.375" style="50" customWidth="1"/>
    <col min="12815" max="12815" width="9.75" style="50" customWidth="1"/>
    <col min="12816" max="12816" width="6.875" style="50" customWidth="1"/>
    <col min="12817" max="12817" width="13.25" style="50" customWidth="1"/>
    <col min="12818" max="12818" width="11.5" style="50" customWidth="1"/>
    <col min="12819" max="13057" width="9" style="50"/>
    <col min="13058" max="13058" width="14.25" style="50" customWidth="1"/>
    <col min="13059" max="13059" width="10.5" style="50" customWidth="1"/>
    <col min="13060" max="13060" width="8.75" style="50" customWidth="1"/>
    <col min="13061" max="13061" width="6.625" style="50" customWidth="1"/>
    <col min="13062" max="13062" width="14.125" style="50" customWidth="1"/>
    <col min="13063" max="13063" width="16.25" style="50" customWidth="1"/>
    <col min="13064" max="13064" width="14.5" style="50" customWidth="1"/>
    <col min="13065" max="13065" width="14.125" style="50" customWidth="1"/>
    <col min="13066" max="13066" width="13.75" style="50" customWidth="1"/>
    <col min="13067" max="13067" width="11.75" style="50" customWidth="1"/>
    <col min="13068" max="13068" width="11.375" style="50" customWidth="1"/>
    <col min="13069" max="13069" width="10.25" style="50" customWidth="1"/>
    <col min="13070" max="13070" width="10.375" style="50" customWidth="1"/>
    <col min="13071" max="13071" width="9.75" style="50" customWidth="1"/>
    <col min="13072" max="13072" width="6.875" style="50" customWidth="1"/>
    <col min="13073" max="13073" width="13.25" style="50" customWidth="1"/>
    <col min="13074" max="13074" width="11.5" style="50" customWidth="1"/>
    <col min="13075" max="13313" width="9" style="50"/>
    <col min="13314" max="13314" width="14.25" style="50" customWidth="1"/>
    <col min="13315" max="13315" width="10.5" style="50" customWidth="1"/>
    <col min="13316" max="13316" width="8.75" style="50" customWidth="1"/>
    <col min="13317" max="13317" width="6.625" style="50" customWidth="1"/>
    <col min="13318" max="13318" width="14.125" style="50" customWidth="1"/>
    <col min="13319" max="13319" width="16.25" style="50" customWidth="1"/>
    <col min="13320" max="13320" width="14.5" style="50" customWidth="1"/>
    <col min="13321" max="13321" width="14.125" style="50" customWidth="1"/>
    <col min="13322" max="13322" width="13.75" style="50" customWidth="1"/>
    <col min="13323" max="13323" width="11.75" style="50" customWidth="1"/>
    <col min="13324" max="13324" width="11.375" style="50" customWidth="1"/>
    <col min="13325" max="13325" width="10.25" style="50" customWidth="1"/>
    <col min="13326" max="13326" width="10.375" style="50" customWidth="1"/>
    <col min="13327" max="13327" width="9.75" style="50" customWidth="1"/>
    <col min="13328" max="13328" width="6.875" style="50" customWidth="1"/>
    <col min="13329" max="13329" width="13.25" style="50" customWidth="1"/>
    <col min="13330" max="13330" width="11.5" style="50" customWidth="1"/>
    <col min="13331" max="13569" width="9" style="50"/>
    <col min="13570" max="13570" width="14.25" style="50" customWidth="1"/>
    <col min="13571" max="13571" width="10.5" style="50" customWidth="1"/>
    <col min="13572" max="13572" width="8.75" style="50" customWidth="1"/>
    <col min="13573" max="13573" width="6.625" style="50" customWidth="1"/>
    <col min="13574" max="13574" width="14.125" style="50" customWidth="1"/>
    <col min="13575" max="13575" width="16.25" style="50" customWidth="1"/>
    <col min="13576" max="13576" width="14.5" style="50" customWidth="1"/>
    <col min="13577" max="13577" width="14.125" style="50" customWidth="1"/>
    <col min="13578" max="13578" width="13.75" style="50" customWidth="1"/>
    <col min="13579" max="13579" width="11.75" style="50" customWidth="1"/>
    <col min="13580" max="13580" width="11.375" style="50" customWidth="1"/>
    <col min="13581" max="13581" width="10.25" style="50" customWidth="1"/>
    <col min="13582" max="13582" width="10.375" style="50" customWidth="1"/>
    <col min="13583" max="13583" width="9.75" style="50" customWidth="1"/>
    <col min="13584" max="13584" width="6.875" style="50" customWidth="1"/>
    <col min="13585" max="13585" width="13.25" style="50" customWidth="1"/>
    <col min="13586" max="13586" width="11.5" style="50" customWidth="1"/>
    <col min="13587" max="13825" width="9" style="50"/>
    <col min="13826" max="13826" width="14.25" style="50" customWidth="1"/>
    <col min="13827" max="13827" width="10.5" style="50" customWidth="1"/>
    <col min="13828" max="13828" width="8.75" style="50" customWidth="1"/>
    <col min="13829" max="13829" width="6.625" style="50" customWidth="1"/>
    <col min="13830" max="13830" width="14.125" style="50" customWidth="1"/>
    <col min="13831" max="13831" width="16.25" style="50" customWidth="1"/>
    <col min="13832" max="13832" width="14.5" style="50" customWidth="1"/>
    <col min="13833" max="13833" width="14.125" style="50" customWidth="1"/>
    <col min="13834" max="13834" width="13.75" style="50" customWidth="1"/>
    <col min="13835" max="13835" width="11.75" style="50" customWidth="1"/>
    <col min="13836" max="13836" width="11.375" style="50" customWidth="1"/>
    <col min="13837" max="13837" width="10.25" style="50" customWidth="1"/>
    <col min="13838" max="13838" width="10.375" style="50" customWidth="1"/>
    <col min="13839" max="13839" width="9.75" style="50" customWidth="1"/>
    <col min="13840" max="13840" width="6.875" style="50" customWidth="1"/>
    <col min="13841" max="13841" width="13.25" style="50" customWidth="1"/>
    <col min="13842" max="13842" width="11.5" style="50" customWidth="1"/>
    <col min="13843" max="14081" width="9" style="50"/>
    <col min="14082" max="14082" width="14.25" style="50" customWidth="1"/>
    <col min="14083" max="14083" width="10.5" style="50" customWidth="1"/>
    <col min="14084" max="14084" width="8.75" style="50" customWidth="1"/>
    <col min="14085" max="14085" width="6.625" style="50" customWidth="1"/>
    <col min="14086" max="14086" width="14.125" style="50" customWidth="1"/>
    <col min="14087" max="14087" width="16.25" style="50" customWidth="1"/>
    <col min="14088" max="14088" width="14.5" style="50" customWidth="1"/>
    <col min="14089" max="14089" width="14.125" style="50" customWidth="1"/>
    <col min="14090" max="14090" width="13.75" style="50" customWidth="1"/>
    <col min="14091" max="14091" width="11.75" style="50" customWidth="1"/>
    <col min="14092" max="14092" width="11.375" style="50" customWidth="1"/>
    <col min="14093" max="14093" width="10.25" style="50" customWidth="1"/>
    <col min="14094" max="14094" width="10.375" style="50" customWidth="1"/>
    <col min="14095" max="14095" width="9.75" style="50" customWidth="1"/>
    <col min="14096" max="14096" width="6.875" style="50" customWidth="1"/>
    <col min="14097" max="14097" width="13.25" style="50" customWidth="1"/>
    <col min="14098" max="14098" width="11.5" style="50" customWidth="1"/>
    <col min="14099" max="14337" width="9" style="50"/>
    <col min="14338" max="14338" width="14.25" style="50" customWidth="1"/>
    <col min="14339" max="14339" width="10.5" style="50" customWidth="1"/>
    <col min="14340" max="14340" width="8.75" style="50" customWidth="1"/>
    <col min="14341" max="14341" width="6.625" style="50" customWidth="1"/>
    <col min="14342" max="14342" width="14.125" style="50" customWidth="1"/>
    <col min="14343" max="14343" width="16.25" style="50" customWidth="1"/>
    <col min="14344" max="14344" width="14.5" style="50" customWidth="1"/>
    <col min="14345" max="14345" width="14.125" style="50" customWidth="1"/>
    <col min="14346" max="14346" width="13.75" style="50" customWidth="1"/>
    <col min="14347" max="14347" width="11.75" style="50" customWidth="1"/>
    <col min="14348" max="14348" width="11.375" style="50" customWidth="1"/>
    <col min="14349" max="14349" width="10.25" style="50" customWidth="1"/>
    <col min="14350" max="14350" width="10.375" style="50" customWidth="1"/>
    <col min="14351" max="14351" width="9.75" style="50" customWidth="1"/>
    <col min="14352" max="14352" width="6.875" style="50" customWidth="1"/>
    <col min="14353" max="14353" width="13.25" style="50" customWidth="1"/>
    <col min="14354" max="14354" width="11.5" style="50" customWidth="1"/>
    <col min="14355" max="14593" width="9" style="50"/>
    <col min="14594" max="14594" width="14.25" style="50" customWidth="1"/>
    <col min="14595" max="14595" width="10.5" style="50" customWidth="1"/>
    <col min="14596" max="14596" width="8.75" style="50" customWidth="1"/>
    <col min="14597" max="14597" width="6.625" style="50" customWidth="1"/>
    <col min="14598" max="14598" width="14.125" style="50" customWidth="1"/>
    <col min="14599" max="14599" width="16.25" style="50" customWidth="1"/>
    <col min="14600" max="14600" width="14.5" style="50" customWidth="1"/>
    <col min="14601" max="14601" width="14.125" style="50" customWidth="1"/>
    <col min="14602" max="14602" width="13.75" style="50" customWidth="1"/>
    <col min="14603" max="14603" width="11.75" style="50" customWidth="1"/>
    <col min="14604" max="14604" width="11.375" style="50" customWidth="1"/>
    <col min="14605" max="14605" width="10.25" style="50" customWidth="1"/>
    <col min="14606" max="14606" width="10.375" style="50" customWidth="1"/>
    <col min="14607" max="14607" width="9.75" style="50" customWidth="1"/>
    <col min="14608" max="14608" width="6.875" style="50" customWidth="1"/>
    <col min="14609" max="14609" width="13.25" style="50" customWidth="1"/>
    <col min="14610" max="14610" width="11.5" style="50" customWidth="1"/>
    <col min="14611" max="14849" width="9" style="50"/>
    <col min="14850" max="14850" width="14.25" style="50" customWidth="1"/>
    <col min="14851" max="14851" width="10.5" style="50" customWidth="1"/>
    <col min="14852" max="14852" width="8.75" style="50" customWidth="1"/>
    <col min="14853" max="14853" width="6.625" style="50" customWidth="1"/>
    <col min="14854" max="14854" width="14.125" style="50" customWidth="1"/>
    <col min="14855" max="14855" width="16.25" style="50" customWidth="1"/>
    <col min="14856" max="14856" width="14.5" style="50" customWidth="1"/>
    <col min="14857" max="14857" width="14.125" style="50" customWidth="1"/>
    <col min="14858" max="14858" width="13.75" style="50" customWidth="1"/>
    <col min="14859" max="14859" width="11.75" style="50" customWidth="1"/>
    <col min="14860" max="14860" width="11.375" style="50" customWidth="1"/>
    <col min="14861" max="14861" width="10.25" style="50" customWidth="1"/>
    <col min="14862" max="14862" width="10.375" style="50" customWidth="1"/>
    <col min="14863" max="14863" width="9.75" style="50" customWidth="1"/>
    <col min="14864" max="14864" width="6.875" style="50" customWidth="1"/>
    <col min="14865" max="14865" width="13.25" style="50" customWidth="1"/>
    <col min="14866" max="14866" width="11.5" style="50" customWidth="1"/>
    <col min="14867" max="15105" width="9" style="50"/>
    <col min="15106" max="15106" width="14.25" style="50" customWidth="1"/>
    <col min="15107" max="15107" width="10.5" style="50" customWidth="1"/>
    <col min="15108" max="15108" width="8.75" style="50" customWidth="1"/>
    <col min="15109" max="15109" width="6.625" style="50" customWidth="1"/>
    <col min="15110" max="15110" width="14.125" style="50" customWidth="1"/>
    <col min="15111" max="15111" width="16.25" style="50" customWidth="1"/>
    <col min="15112" max="15112" width="14.5" style="50" customWidth="1"/>
    <col min="15113" max="15113" width="14.125" style="50" customWidth="1"/>
    <col min="15114" max="15114" width="13.75" style="50" customWidth="1"/>
    <col min="15115" max="15115" width="11.75" style="50" customWidth="1"/>
    <col min="15116" max="15116" width="11.375" style="50" customWidth="1"/>
    <col min="15117" max="15117" width="10.25" style="50" customWidth="1"/>
    <col min="15118" max="15118" width="10.375" style="50" customWidth="1"/>
    <col min="15119" max="15119" width="9.75" style="50" customWidth="1"/>
    <col min="15120" max="15120" width="6.875" style="50" customWidth="1"/>
    <col min="15121" max="15121" width="13.25" style="50" customWidth="1"/>
    <col min="15122" max="15122" width="11.5" style="50" customWidth="1"/>
    <col min="15123" max="15361" width="9" style="50"/>
    <col min="15362" max="15362" width="14.25" style="50" customWidth="1"/>
    <col min="15363" max="15363" width="10.5" style="50" customWidth="1"/>
    <col min="15364" max="15364" width="8.75" style="50" customWidth="1"/>
    <col min="15365" max="15365" width="6.625" style="50" customWidth="1"/>
    <col min="15366" max="15366" width="14.125" style="50" customWidth="1"/>
    <col min="15367" max="15367" width="16.25" style="50" customWidth="1"/>
    <col min="15368" max="15368" width="14.5" style="50" customWidth="1"/>
    <col min="15369" max="15369" width="14.125" style="50" customWidth="1"/>
    <col min="15370" max="15370" width="13.75" style="50" customWidth="1"/>
    <col min="15371" max="15371" width="11.75" style="50" customWidth="1"/>
    <col min="15372" max="15372" width="11.375" style="50" customWidth="1"/>
    <col min="15373" max="15373" width="10.25" style="50" customWidth="1"/>
    <col min="15374" max="15374" width="10.375" style="50" customWidth="1"/>
    <col min="15375" max="15375" width="9.75" style="50" customWidth="1"/>
    <col min="15376" max="15376" width="6.875" style="50" customWidth="1"/>
    <col min="15377" max="15377" width="13.25" style="50" customWidth="1"/>
    <col min="15378" max="15378" width="11.5" style="50" customWidth="1"/>
    <col min="15379" max="15617" width="9" style="50"/>
    <col min="15618" max="15618" width="14.25" style="50" customWidth="1"/>
    <col min="15619" max="15619" width="10.5" style="50" customWidth="1"/>
    <col min="15620" max="15620" width="8.75" style="50" customWidth="1"/>
    <col min="15621" max="15621" width="6.625" style="50" customWidth="1"/>
    <col min="15622" max="15622" width="14.125" style="50" customWidth="1"/>
    <col min="15623" max="15623" width="16.25" style="50" customWidth="1"/>
    <col min="15624" max="15624" width="14.5" style="50" customWidth="1"/>
    <col min="15625" max="15625" width="14.125" style="50" customWidth="1"/>
    <col min="15626" max="15626" width="13.75" style="50" customWidth="1"/>
    <col min="15627" max="15627" width="11.75" style="50" customWidth="1"/>
    <col min="15628" max="15628" width="11.375" style="50" customWidth="1"/>
    <col min="15629" max="15629" width="10.25" style="50" customWidth="1"/>
    <col min="15630" max="15630" width="10.375" style="50" customWidth="1"/>
    <col min="15631" max="15631" width="9.75" style="50" customWidth="1"/>
    <col min="15632" max="15632" width="6.875" style="50" customWidth="1"/>
    <col min="15633" max="15633" width="13.25" style="50" customWidth="1"/>
    <col min="15634" max="15634" width="11.5" style="50" customWidth="1"/>
    <col min="15635" max="15873" width="9" style="50"/>
    <col min="15874" max="15874" width="14.25" style="50" customWidth="1"/>
    <col min="15875" max="15875" width="10.5" style="50" customWidth="1"/>
    <col min="15876" max="15876" width="8.75" style="50" customWidth="1"/>
    <col min="15877" max="15877" width="6.625" style="50" customWidth="1"/>
    <col min="15878" max="15878" width="14.125" style="50" customWidth="1"/>
    <col min="15879" max="15879" width="16.25" style="50" customWidth="1"/>
    <col min="15880" max="15880" width="14.5" style="50" customWidth="1"/>
    <col min="15881" max="15881" width="14.125" style="50" customWidth="1"/>
    <col min="15882" max="15882" width="13.75" style="50" customWidth="1"/>
    <col min="15883" max="15883" width="11.75" style="50" customWidth="1"/>
    <col min="15884" max="15884" width="11.375" style="50" customWidth="1"/>
    <col min="15885" max="15885" width="10.25" style="50" customWidth="1"/>
    <col min="15886" max="15886" width="10.375" style="50" customWidth="1"/>
    <col min="15887" max="15887" width="9.75" style="50" customWidth="1"/>
    <col min="15888" max="15888" width="6.875" style="50" customWidth="1"/>
    <col min="15889" max="15889" width="13.25" style="50" customWidth="1"/>
    <col min="15890" max="15890" width="11.5" style="50" customWidth="1"/>
    <col min="15891" max="16129" width="9" style="50"/>
    <col min="16130" max="16130" width="14.25" style="50" customWidth="1"/>
    <col min="16131" max="16131" width="10.5" style="50" customWidth="1"/>
    <col min="16132" max="16132" width="8.75" style="50" customWidth="1"/>
    <col min="16133" max="16133" width="6.625" style="50" customWidth="1"/>
    <col min="16134" max="16134" width="14.125" style="50" customWidth="1"/>
    <col min="16135" max="16135" width="16.25" style="50" customWidth="1"/>
    <col min="16136" max="16136" width="14.5" style="50" customWidth="1"/>
    <col min="16137" max="16137" width="14.125" style="50" customWidth="1"/>
    <col min="16138" max="16138" width="13.75" style="50" customWidth="1"/>
    <col min="16139" max="16139" width="11.75" style="50" customWidth="1"/>
    <col min="16140" max="16140" width="11.375" style="50" customWidth="1"/>
    <col min="16141" max="16141" width="10.25" style="50" customWidth="1"/>
    <col min="16142" max="16142" width="10.375" style="50" customWidth="1"/>
    <col min="16143" max="16143" width="9.75" style="50" customWidth="1"/>
    <col min="16144" max="16144" width="6.875" style="50" customWidth="1"/>
    <col min="16145" max="16145" width="13.25" style="50" customWidth="1"/>
    <col min="16146" max="16146" width="11.5" style="50" customWidth="1"/>
    <col min="16147" max="16384" width="9" style="50"/>
  </cols>
  <sheetData>
    <row r="2" spans="2:18">
      <c r="B2" s="51"/>
      <c r="C2" s="51"/>
      <c r="D2" s="51"/>
      <c r="E2" s="52"/>
      <c r="F2" s="52"/>
      <c r="G2" s="52"/>
      <c r="H2" s="52"/>
      <c r="I2" s="52"/>
      <c r="J2" s="52"/>
      <c r="K2" s="52"/>
      <c r="L2" s="52"/>
      <c r="M2" s="52"/>
      <c r="N2" s="52"/>
      <c r="O2" s="52"/>
      <c r="P2" s="52"/>
      <c r="Q2" s="52"/>
      <c r="R2" s="52"/>
    </row>
    <row r="3" spans="2:18" ht="4.5" customHeight="1">
      <c r="B3" s="53"/>
      <c r="C3" s="53"/>
      <c r="D3" s="54"/>
      <c r="E3" s="54"/>
      <c r="F3" s="54"/>
      <c r="G3" s="54"/>
      <c r="H3" s="54"/>
      <c r="I3" s="54"/>
      <c r="J3" s="54"/>
      <c r="K3" s="54"/>
      <c r="L3" s="54"/>
      <c r="M3" s="55"/>
    </row>
    <row r="4" spans="2:18" s="53" customFormat="1" ht="20.25" customHeight="1">
      <c r="B4" s="270" t="s">
        <v>233</v>
      </c>
      <c r="C4" s="270"/>
      <c r="D4" s="270"/>
      <c r="E4" s="270"/>
      <c r="F4" s="270"/>
      <c r="G4" s="270"/>
      <c r="H4" s="270"/>
      <c r="I4" s="270"/>
      <c r="J4" s="270"/>
      <c r="K4" s="270"/>
      <c r="L4" s="270"/>
      <c r="M4" s="270"/>
      <c r="N4" s="270"/>
      <c r="O4" s="270"/>
      <c r="P4" s="270"/>
      <c r="Q4" s="270"/>
      <c r="R4" s="270"/>
    </row>
    <row r="5" spans="2:18">
      <c r="B5" s="271"/>
      <c r="C5" s="271"/>
      <c r="D5" s="271"/>
      <c r="E5" s="271"/>
      <c r="F5" s="271"/>
      <c r="G5" s="271"/>
      <c r="H5" s="271"/>
      <c r="I5" s="271"/>
      <c r="J5" s="271"/>
      <c r="K5" s="271"/>
      <c r="L5" s="271"/>
      <c r="M5" s="271"/>
      <c r="N5" s="271"/>
      <c r="O5" s="271"/>
      <c r="P5" s="271"/>
      <c r="Q5" s="271"/>
      <c r="R5" s="271"/>
    </row>
    <row r="6" spans="2:18">
      <c r="B6" s="56"/>
      <c r="C6" s="57"/>
      <c r="D6" s="58"/>
      <c r="E6" s="58"/>
      <c r="F6" s="58"/>
      <c r="G6" s="59"/>
      <c r="H6" s="60"/>
      <c r="I6" s="60"/>
      <c r="J6" s="61"/>
      <c r="K6" s="62"/>
      <c r="L6" s="58"/>
      <c r="M6" s="58"/>
      <c r="N6" s="58"/>
      <c r="O6" s="63"/>
      <c r="P6" s="63"/>
      <c r="Q6" s="63"/>
      <c r="R6" s="64"/>
    </row>
    <row r="7" spans="2:18" ht="29.25" customHeight="1">
      <c r="B7" s="252" t="s">
        <v>55</v>
      </c>
      <c r="C7" s="252" t="s">
        <v>56</v>
      </c>
      <c r="D7" s="252" t="s">
        <v>57</v>
      </c>
      <c r="E7" s="252" t="s">
        <v>58</v>
      </c>
      <c r="F7" s="267" t="s">
        <v>182</v>
      </c>
      <c r="G7" s="268"/>
      <c r="H7" s="269"/>
      <c r="I7" s="255" t="s">
        <v>234</v>
      </c>
      <c r="J7" s="255" t="s">
        <v>181</v>
      </c>
      <c r="K7" s="258" t="s">
        <v>235</v>
      </c>
      <c r="L7" s="259" t="s">
        <v>236</v>
      </c>
      <c r="M7" s="260"/>
      <c r="N7" s="260"/>
      <c r="O7" s="261"/>
      <c r="P7" s="252" t="s">
        <v>59</v>
      </c>
      <c r="Q7" s="246" t="s">
        <v>60</v>
      </c>
      <c r="R7" s="247"/>
    </row>
    <row r="8" spans="2:18" ht="12" customHeight="1">
      <c r="B8" s="253"/>
      <c r="C8" s="253"/>
      <c r="D8" s="253"/>
      <c r="E8" s="253"/>
      <c r="F8" s="248" t="s">
        <v>61</v>
      </c>
      <c r="G8" s="251" t="s">
        <v>62</v>
      </c>
      <c r="H8" s="251" t="s">
        <v>63</v>
      </c>
      <c r="I8" s="256"/>
      <c r="J8" s="256"/>
      <c r="K8" s="253"/>
      <c r="L8" s="262"/>
      <c r="M8" s="263"/>
      <c r="N8" s="263"/>
      <c r="O8" s="264"/>
      <c r="P8" s="265"/>
      <c r="Q8" s="252" t="s">
        <v>68</v>
      </c>
      <c r="R8" s="252" t="s">
        <v>69</v>
      </c>
    </row>
    <row r="9" spans="2:18" ht="24" customHeight="1">
      <c r="B9" s="253"/>
      <c r="C9" s="253"/>
      <c r="D9" s="253"/>
      <c r="E9" s="253"/>
      <c r="F9" s="249"/>
      <c r="G9" s="249"/>
      <c r="H9" s="249"/>
      <c r="I9" s="256"/>
      <c r="J9" s="256"/>
      <c r="K9" s="253"/>
      <c r="L9" s="251" t="s">
        <v>64</v>
      </c>
      <c r="M9" s="251" t="s">
        <v>65</v>
      </c>
      <c r="N9" s="251" t="s">
        <v>66</v>
      </c>
      <c r="O9" s="251" t="s">
        <v>67</v>
      </c>
      <c r="P9" s="265"/>
      <c r="Q9" s="253"/>
      <c r="R9" s="253"/>
    </row>
    <row r="10" spans="2:18" ht="24" customHeight="1">
      <c r="B10" s="253"/>
      <c r="C10" s="253"/>
      <c r="D10" s="253"/>
      <c r="E10" s="253"/>
      <c r="F10" s="249"/>
      <c r="G10" s="249"/>
      <c r="H10" s="249"/>
      <c r="I10" s="256"/>
      <c r="J10" s="256"/>
      <c r="K10" s="253"/>
      <c r="L10" s="249"/>
      <c r="M10" s="249"/>
      <c r="N10" s="249"/>
      <c r="O10" s="249"/>
      <c r="P10" s="265"/>
      <c r="Q10" s="253"/>
      <c r="R10" s="253"/>
    </row>
    <row r="11" spans="2:18" ht="3" customHeight="1">
      <c r="B11" s="254"/>
      <c r="C11" s="254"/>
      <c r="D11" s="254"/>
      <c r="E11" s="254"/>
      <c r="F11" s="250"/>
      <c r="G11" s="250"/>
      <c r="H11" s="250"/>
      <c r="I11" s="257"/>
      <c r="J11" s="257"/>
      <c r="K11" s="254"/>
      <c r="L11" s="250"/>
      <c r="M11" s="250"/>
      <c r="N11" s="250"/>
      <c r="O11" s="250"/>
      <c r="P11" s="266"/>
      <c r="Q11" s="254"/>
      <c r="R11" s="254"/>
    </row>
    <row r="12" spans="2:18">
      <c r="B12" s="65">
        <v>1</v>
      </c>
      <c r="C12" s="65">
        <v>2</v>
      </c>
      <c r="D12" s="65">
        <v>3</v>
      </c>
      <c r="E12" s="65">
        <v>4</v>
      </c>
      <c r="F12" s="66">
        <v>5</v>
      </c>
      <c r="G12" s="65">
        <v>6</v>
      </c>
      <c r="H12" s="65">
        <v>7</v>
      </c>
      <c r="I12" s="65">
        <v>8</v>
      </c>
      <c r="J12" s="65">
        <v>9</v>
      </c>
      <c r="K12" s="65">
        <v>10</v>
      </c>
      <c r="L12" s="65">
        <v>11</v>
      </c>
      <c r="M12" s="65">
        <v>12</v>
      </c>
      <c r="N12" s="65">
        <v>13</v>
      </c>
      <c r="O12" s="66">
        <v>14</v>
      </c>
      <c r="P12" s="67">
        <v>15</v>
      </c>
      <c r="Q12" s="67">
        <v>16</v>
      </c>
      <c r="R12" s="68">
        <v>17</v>
      </c>
    </row>
    <row r="13" spans="2:18">
      <c r="B13" s="69" t="s">
        <v>237</v>
      </c>
      <c r="C13" s="69"/>
      <c r="D13" s="69"/>
      <c r="E13" s="69"/>
      <c r="F13" s="70"/>
      <c r="G13" s="70"/>
      <c r="H13" s="70"/>
      <c r="I13" s="70"/>
      <c r="J13" s="70"/>
      <c r="K13" s="70"/>
      <c r="L13" s="70"/>
      <c r="M13" s="70"/>
      <c r="N13" s="70"/>
      <c r="O13" s="70"/>
      <c r="P13" s="70"/>
      <c r="Q13" s="70"/>
      <c r="R13" s="70"/>
    </row>
    <row r="14" spans="2:18">
      <c r="B14" s="71" t="s">
        <v>238</v>
      </c>
      <c r="C14" s="71"/>
      <c r="D14" s="72">
        <v>46773</v>
      </c>
      <c r="E14" s="71">
        <v>730</v>
      </c>
      <c r="F14" s="73">
        <f>SUM(F15:F17)</f>
        <v>450000000</v>
      </c>
      <c r="G14" s="73">
        <f>SUM(G15:G17)</f>
        <v>862720000</v>
      </c>
      <c r="H14" s="73">
        <f>SUM(H15:H17)</f>
        <v>450000000</v>
      </c>
      <c r="I14" s="73"/>
      <c r="J14" s="73"/>
      <c r="K14" s="73"/>
      <c r="L14" s="73"/>
      <c r="M14" s="73"/>
      <c r="N14" s="73"/>
      <c r="O14" s="73"/>
      <c r="P14" s="73">
        <v>2.25</v>
      </c>
      <c r="Q14" s="73"/>
      <c r="R14" s="73"/>
    </row>
    <row r="15" spans="2:18">
      <c r="B15" s="74" t="s">
        <v>70</v>
      </c>
      <c r="C15" s="75">
        <v>46043</v>
      </c>
      <c r="D15" s="69"/>
      <c r="E15" s="69"/>
      <c r="F15" s="70">
        <v>150000000</v>
      </c>
      <c r="G15" s="70">
        <v>336712000</v>
      </c>
      <c r="H15" s="70">
        <v>150000000</v>
      </c>
      <c r="I15" s="70">
        <v>149809504</v>
      </c>
      <c r="J15" s="70">
        <v>190496</v>
      </c>
      <c r="K15" s="70">
        <v>0</v>
      </c>
      <c r="L15" s="70">
        <v>99.74</v>
      </c>
      <c r="M15" s="70">
        <v>99.76</v>
      </c>
      <c r="N15" s="70">
        <v>100</v>
      </c>
      <c r="O15" s="70">
        <v>99.87</v>
      </c>
      <c r="P15" s="70">
        <v>2.25</v>
      </c>
      <c r="Q15" s="70">
        <v>2.4</v>
      </c>
      <c r="R15" s="70">
        <v>2.33</v>
      </c>
    </row>
    <row r="16" spans="2:18">
      <c r="B16" s="76" t="s">
        <v>71</v>
      </c>
      <c r="C16" s="77">
        <v>46078</v>
      </c>
      <c r="D16" s="78"/>
      <c r="E16" s="78"/>
      <c r="F16" s="79">
        <v>150000000</v>
      </c>
      <c r="G16" s="79">
        <v>285808000</v>
      </c>
      <c r="H16" s="79">
        <v>150000000</v>
      </c>
      <c r="I16" s="79">
        <v>150025429.11000001</v>
      </c>
      <c r="J16" s="79">
        <v>298201</v>
      </c>
      <c r="K16" s="79">
        <v>0</v>
      </c>
      <c r="L16" s="79">
        <v>99.67</v>
      </c>
      <c r="M16" s="79">
        <v>99.75</v>
      </c>
      <c r="N16" s="79">
        <v>100.02</v>
      </c>
      <c r="O16" s="79">
        <v>99.8</v>
      </c>
      <c r="P16" s="79">
        <v>2.25</v>
      </c>
      <c r="Q16" s="79">
        <v>2.44</v>
      </c>
      <c r="R16" s="79">
        <v>2.37</v>
      </c>
    </row>
    <row r="17" spans="2:18" ht="12.75" thickBot="1">
      <c r="B17" s="76" t="s">
        <v>72</v>
      </c>
      <c r="C17" s="77">
        <v>46106</v>
      </c>
      <c r="D17" s="78"/>
      <c r="E17" s="78"/>
      <c r="F17" s="79">
        <v>150000000</v>
      </c>
      <c r="G17" s="79">
        <v>240200000</v>
      </c>
      <c r="H17" s="79">
        <v>150000000</v>
      </c>
      <c r="I17" s="79">
        <v>149118649.19</v>
      </c>
      <c r="J17" s="79">
        <v>1463885</v>
      </c>
      <c r="K17" s="79">
        <v>0</v>
      </c>
      <c r="L17" s="79">
        <v>98.89</v>
      </c>
      <c r="M17" s="79">
        <v>98.8</v>
      </c>
      <c r="N17" s="79">
        <v>99.47</v>
      </c>
      <c r="O17" s="79">
        <v>99.02</v>
      </c>
      <c r="P17" s="79">
        <v>2.25</v>
      </c>
      <c r="Q17" s="79">
        <v>2.9</v>
      </c>
      <c r="R17" s="79">
        <v>2.82</v>
      </c>
    </row>
    <row r="18" spans="2:18" ht="13.5" thickTop="1" thickBot="1">
      <c r="B18" s="80" t="s">
        <v>239</v>
      </c>
      <c r="C18" s="80"/>
      <c r="D18" s="80"/>
      <c r="E18" s="80"/>
      <c r="F18" s="81">
        <f>F14</f>
        <v>450000000</v>
      </c>
      <c r="G18" s="81">
        <f>G14</f>
        <v>862720000</v>
      </c>
      <c r="H18" s="81">
        <f>H14</f>
        <v>450000000</v>
      </c>
      <c r="I18" s="81">
        <f>SUM(I15:I17)</f>
        <v>448953582.30000001</v>
      </c>
      <c r="J18" s="81">
        <f>SUM(J15:J17)</f>
        <v>1952582</v>
      </c>
      <c r="K18" s="81">
        <f>SUM(K15:K17)</f>
        <v>0</v>
      </c>
      <c r="L18" s="81"/>
      <c r="M18" s="81"/>
      <c r="N18" s="81"/>
      <c r="O18" s="81"/>
      <c r="P18" s="81"/>
      <c r="Q18" s="81"/>
      <c r="R18" s="81"/>
    </row>
    <row r="19" spans="2:18" ht="12.75" thickTop="1">
      <c r="B19" s="82" t="s">
        <v>237</v>
      </c>
      <c r="C19" s="82"/>
      <c r="D19" s="82"/>
      <c r="E19" s="82"/>
      <c r="F19" s="83"/>
      <c r="G19" s="83"/>
      <c r="H19" s="83"/>
      <c r="I19" s="83"/>
      <c r="J19" s="83"/>
      <c r="K19" s="83"/>
      <c r="L19" s="83"/>
      <c r="M19" s="83"/>
      <c r="N19" s="83"/>
      <c r="O19" s="83"/>
      <c r="P19" s="83"/>
      <c r="Q19" s="83"/>
      <c r="R19" s="83"/>
    </row>
    <row r="20" spans="2:18">
      <c r="B20" s="71" t="s">
        <v>240</v>
      </c>
      <c r="C20" s="71"/>
      <c r="D20" s="72">
        <v>46494</v>
      </c>
      <c r="E20" s="71">
        <v>1095</v>
      </c>
      <c r="F20" s="73">
        <f>SUM(F21:F24)</f>
        <v>460162693.08000004</v>
      </c>
      <c r="G20" s="73">
        <f>SUM(G21:G24)</f>
        <v>732809190.97000003</v>
      </c>
      <c r="H20" s="73">
        <f>SUM(H21:H24)</f>
        <v>460162693.08000004</v>
      </c>
      <c r="I20" s="73"/>
      <c r="J20" s="73"/>
      <c r="K20" s="73"/>
      <c r="L20" s="73"/>
      <c r="M20" s="73"/>
      <c r="N20" s="73"/>
      <c r="O20" s="73"/>
      <c r="P20" s="73">
        <v>3</v>
      </c>
      <c r="Q20" s="73"/>
      <c r="R20" s="73"/>
    </row>
    <row r="21" spans="2:18">
      <c r="B21" s="74" t="s">
        <v>70</v>
      </c>
      <c r="C21" s="75">
        <v>45399</v>
      </c>
      <c r="D21" s="69"/>
      <c r="E21" s="69"/>
      <c r="F21" s="70">
        <v>102258376.23999999</v>
      </c>
      <c r="G21" s="70">
        <v>262037089.11000001</v>
      </c>
      <c r="H21" s="70">
        <v>102258376.23999999</v>
      </c>
      <c r="I21" s="70">
        <v>102286842.41</v>
      </c>
      <c r="J21" s="70">
        <v>4908.3999999999996</v>
      </c>
      <c r="K21" s="70">
        <v>33374.57</v>
      </c>
      <c r="L21" s="70">
        <v>99.5</v>
      </c>
      <c r="M21" s="70">
        <v>99.81</v>
      </c>
      <c r="N21" s="70">
        <v>100.34</v>
      </c>
      <c r="O21" s="70">
        <v>100.03</v>
      </c>
      <c r="P21" s="70">
        <v>3</v>
      </c>
      <c r="Q21" s="70">
        <v>3.2</v>
      </c>
      <c r="R21" s="70">
        <v>3.01</v>
      </c>
    </row>
    <row r="22" spans="2:18">
      <c r="B22" s="76" t="s">
        <v>71</v>
      </c>
      <c r="C22" s="77">
        <v>45441</v>
      </c>
      <c r="D22" s="78"/>
      <c r="E22" s="78"/>
      <c r="F22" s="79">
        <v>153387564.36000001</v>
      </c>
      <c r="G22" s="79">
        <v>182497967.61000001</v>
      </c>
      <c r="H22" s="79">
        <v>153387564.36000001</v>
      </c>
      <c r="I22" s="79">
        <v>153137735.55000001</v>
      </c>
      <c r="J22" s="79">
        <v>779331.03</v>
      </c>
      <c r="K22" s="79">
        <v>0</v>
      </c>
      <c r="L22" s="79">
        <v>99.35</v>
      </c>
      <c r="M22" s="79">
        <v>99.23</v>
      </c>
      <c r="N22" s="79">
        <v>100.19</v>
      </c>
      <c r="O22" s="79">
        <v>99.49</v>
      </c>
      <c r="P22" s="79">
        <v>3</v>
      </c>
      <c r="Q22" s="79">
        <v>3.26</v>
      </c>
      <c r="R22" s="79">
        <v>3.21</v>
      </c>
    </row>
    <row r="23" spans="2:18">
      <c r="B23" s="76" t="s">
        <v>72</v>
      </c>
      <c r="C23" s="77">
        <v>45469</v>
      </c>
      <c r="D23" s="78"/>
      <c r="E23" s="78"/>
      <c r="F23" s="79">
        <v>102258376.23999999</v>
      </c>
      <c r="G23" s="79">
        <v>112266914.81</v>
      </c>
      <c r="H23" s="79">
        <v>102258376.23999999</v>
      </c>
      <c r="I23" s="79">
        <v>101738224.88</v>
      </c>
      <c r="J23" s="79">
        <v>1108487.19</v>
      </c>
      <c r="K23" s="79">
        <v>0</v>
      </c>
      <c r="L23" s="79">
        <v>98.8</v>
      </c>
      <c r="M23" s="79">
        <v>98.49</v>
      </c>
      <c r="N23" s="79">
        <v>99.33</v>
      </c>
      <c r="O23" s="79">
        <v>98.92</v>
      </c>
      <c r="P23" s="79">
        <v>3</v>
      </c>
      <c r="Q23" s="79">
        <v>3.48</v>
      </c>
      <c r="R23" s="79">
        <v>3.44</v>
      </c>
    </row>
    <row r="24" spans="2:18">
      <c r="B24" s="76" t="s">
        <v>73</v>
      </c>
      <c r="C24" s="77">
        <v>45497</v>
      </c>
      <c r="D24" s="78"/>
      <c r="E24" s="78"/>
      <c r="F24" s="79">
        <v>102258376.23999999</v>
      </c>
      <c r="G24" s="79">
        <v>176007219.44</v>
      </c>
      <c r="H24" s="79">
        <v>102258376.23999999</v>
      </c>
      <c r="I24" s="79">
        <v>101485314.76000001</v>
      </c>
      <c r="J24" s="79">
        <v>1596731.69</v>
      </c>
      <c r="K24" s="79">
        <v>0</v>
      </c>
      <c r="L24" s="79">
        <v>98.2</v>
      </c>
      <c r="M24" s="79">
        <v>98.19</v>
      </c>
      <c r="N24" s="79">
        <v>98.68</v>
      </c>
      <c r="O24" s="79">
        <v>98.44</v>
      </c>
      <c r="P24" s="79">
        <v>3</v>
      </c>
      <c r="Q24" s="79">
        <v>3.73</v>
      </c>
      <c r="R24" s="79">
        <v>3.64</v>
      </c>
    </row>
    <row r="25" spans="2:18">
      <c r="B25" s="71" t="s">
        <v>241</v>
      </c>
      <c r="C25" s="71"/>
      <c r="D25" s="72">
        <v>46774</v>
      </c>
      <c r="E25" s="71">
        <v>1095</v>
      </c>
      <c r="F25" s="73">
        <f>SUM(F26:F31)</f>
        <v>818067009.92000008</v>
      </c>
      <c r="G25" s="73">
        <f>SUM(G26:G31)</f>
        <v>1324707157.5699999</v>
      </c>
      <c r="H25" s="73">
        <f>SUM(H26:H31)</f>
        <v>818067009.92000008</v>
      </c>
      <c r="I25" s="73"/>
      <c r="J25" s="73"/>
      <c r="K25" s="73"/>
      <c r="L25" s="73"/>
      <c r="M25" s="73"/>
      <c r="N25" s="73"/>
      <c r="O25" s="73"/>
      <c r="P25" s="73">
        <v>2.75</v>
      </c>
      <c r="Q25" s="73"/>
      <c r="R25" s="73"/>
    </row>
    <row r="26" spans="2:18">
      <c r="B26" s="74" t="s">
        <v>70</v>
      </c>
      <c r="C26" s="75">
        <v>45679</v>
      </c>
      <c r="D26" s="69"/>
      <c r="E26" s="69"/>
      <c r="F26" s="70">
        <v>153387564.36000001</v>
      </c>
      <c r="G26" s="70">
        <v>232592812.25999999</v>
      </c>
      <c r="H26" s="70">
        <v>153387564.36000001</v>
      </c>
      <c r="I26" s="70">
        <v>152830624.34</v>
      </c>
      <c r="J26" s="70">
        <v>556940.02</v>
      </c>
      <c r="K26" s="70">
        <v>0</v>
      </c>
      <c r="L26" s="70">
        <v>99.41</v>
      </c>
      <c r="M26" s="70">
        <v>99.43</v>
      </c>
      <c r="N26" s="70">
        <v>100</v>
      </c>
      <c r="O26" s="70">
        <v>99.64</v>
      </c>
      <c r="P26" s="70">
        <v>2.75</v>
      </c>
      <c r="Q26" s="70">
        <v>2.98</v>
      </c>
      <c r="R26" s="70">
        <v>2.9</v>
      </c>
    </row>
    <row r="27" spans="2:18">
      <c r="B27" s="76" t="s">
        <v>71</v>
      </c>
      <c r="C27" s="77">
        <v>45700</v>
      </c>
      <c r="D27" s="78"/>
      <c r="E27" s="78"/>
      <c r="F27" s="79">
        <v>51129188.119999997</v>
      </c>
      <c r="G27" s="79">
        <v>113143780.39</v>
      </c>
      <c r="H27" s="79">
        <v>51129188.119999997</v>
      </c>
      <c r="I27" s="79">
        <v>51219741.100000001</v>
      </c>
      <c r="J27" s="79">
        <v>22779.95</v>
      </c>
      <c r="K27" s="79">
        <v>32436.73</v>
      </c>
      <c r="L27" s="79">
        <v>99.64</v>
      </c>
      <c r="M27" s="79">
        <v>99.75</v>
      </c>
      <c r="N27" s="79">
        <v>100.55</v>
      </c>
      <c r="O27" s="79">
        <v>100.02</v>
      </c>
      <c r="P27" s="79">
        <v>2.75</v>
      </c>
      <c r="Q27" s="79">
        <v>2.9</v>
      </c>
      <c r="R27" s="79">
        <v>2.76</v>
      </c>
    </row>
    <row r="28" spans="2:18">
      <c r="B28" s="76" t="s">
        <v>82</v>
      </c>
      <c r="C28" s="77">
        <v>45728</v>
      </c>
      <c r="D28" s="78"/>
      <c r="E28" s="78"/>
      <c r="F28" s="79">
        <v>51129188.119999997</v>
      </c>
      <c r="G28" s="79">
        <v>96992069.859999999</v>
      </c>
      <c r="H28" s="79">
        <v>51129188.119999997</v>
      </c>
      <c r="I28" s="79">
        <v>51198993.810000002</v>
      </c>
      <c r="J28" s="79">
        <v>118952.06</v>
      </c>
      <c r="K28" s="79">
        <v>0</v>
      </c>
      <c r="L28" s="79">
        <v>99.47</v>
      </c>
      <c r="M28" s="79">
        <v>99.47</v>
      </c>
      <c r="N28" s="79">
        <v>100</v>
      </c>
      <c r="O28" s="79">
        <v>99.77</v>
      </c>
      <c r="P28" s="79">
        <v>2.75</v>
      </c>
      <c r="Q28" s="79">
        <v>2.97</v>
      </c>
      <c r="R28" s="79">
        <v>2.85</v>
      </c>
    </row>
    <row r="29" spans="2:18">
      <c r="B29" s="76" t="s">
        <v>73</v>
      </c>
      <c r="C29" s="77">
        <v>45756</v>
      </c>
      <c r="D29" s="78"/>
      <c r="E29" s="78"/>
      <c r="F29" s="79">
        <v>255645940.59999999</v>
      </c>
      <c r="G29" s="79">
        <v>496924579.32999998</v>
      </c>
      <c r="H29" s="79">
        <v>255645940.59999999</v>
      </c>
      <c r="I29" s="79">
        <v>256405763.77000001</v>
      </c>
      <c r="J29" s="79">
        <v>723273.5</v>
      </c>
      <c r="K29" s="79">
        <v>0</v>
      </c>
      <c r="L29" s="79">
        <v>99.49</v>
      </c>
      <c r="M29" s="79">
        <v>99.52</v>
      </c>
      <c r="N29" s="79">
        <v>100.13</v>
      </c>
      <c r="O29" s="79">
        <v>99.72</v>
      </c>
      <c r="P29" s="79">
        <v>2.75</v>
      </c>
      <c r="Q29" s="79">
        <v>2.96</v>
      </c>
      <c r="R29" s="79">
        <v>2.88</v>
      </c>
    </row>
    <row r="30" spans="2:18">
      <c r="B30" s="76" t="s">
        <v>75</v>
      </c>
      <c r="C30" s="77">
        <v>45896</v>
      </c>
      <c r="D30" s="78"/>
      <c r="E30" s="78"/>
      <c r="F30" s="79">
        <v>153387564.36000001</v>
      </c>
      <c r="G30" s="79">
        <v>197793264.24000001</v>
      </c>
      <c r="H30" s="79">
        <v>153387564.36000001</v>
      </c>
      <c r="I30" s="79">
        <v>155103497.58000001</v>
      </c>
      <c r="J30" s="79">
        <v>0</v>
      </c>
      <c r="K30" s="79">
        <v>1299895.7</v>
      </c>
      <c r="L30" s="79">
        <v>100.73</v>
      </c>
      <c r="M30" s="79">
        <v>100.6</v>
      </c>
      <c r="N30" s="79">
        <v>101.21</v>
      </c>
      <c r="O30" s="79">
        <v>100.85</v>
      </c>
      <c r="P30" s="79">
        <v>2.75</v>
      </c>
      <c r="Q30" s="79">
        <v>2.4500000000000002</v>
      </c>
      <c r="R30" s="79">
        <v>2.4</v>
      </c>
    </row>
    <row r="31" spans="2:18" ht="12.75" thickBot="1">
      <c r="B31" s="76" t="s">
        <v>83</v>
      </c>
      <c r="C31" s="77">
        <v>45952</v>
      </c>
      <c r="D31" s="78"/>
      <c r="E31" s="78"/>
      <c r="F31" s="79">
        <v>153387564.36000001</v>
      </c>
      <c r="G31" s="79">
        <v>187260651.49000001</v>
      </c>
      <c r="H31" s="79">
        <v>153387564.36000001</v>
      </c>
      <c r="I31" s="79">
        <v>155436363.06999999</v>
      </c>
      <c r="J31" s="79">
        <v>0</v>
      </c>
      <c r="K31" s="79">
        <v>985591.79</v>
      </c>
      <c r="L31" s="79">
        <v>100.54</v>
      </c>
      <c r="M31" s="79">
        <v>100.43</v>
      </c>
      <c r="N31" s="79">
        <v>101.09</v>
      </c>
      <c r="O31" s="79">
        <v>100.64</v>
      </c>
      <c r="P31" s="79">
        <v>2.75</v>
      </c>
      <c r="Q31" s="79">
        <v>2.52</v>
      </c>
      <c r="R31" s="79">
        <v>2.4700000000000002</v>
      </c>
    </row>
    <row r="32" spans="2:18" ht="13.5" thickTop="1" thickBot="1">
      <c r="B32" s="80" t="s">
        <v>242</v>
      </c>
      <c r="C32" s="80"/>
      <c r="D32" s="80"/>
      <c r="E32" s="80"/>
      <c r="F32" s="81">
        <f>F25+F20</f>
        <v>1278229703</v>
      </c>
      <c r="G32" s="81">
        <f>G20+G25</f>
        <v>2057516348.54</v>
      </c>
      <c r="H32" s="81">
        <f>H20+H25</f>
        <v>1278229703</v>
      </c>
      <c r="I32" s="81">
        <f>SUM(I21:I31)</f>
        <v>1280843101.27</v>
      </c>
      <c r="J32" s="81">
        <f>SUM(J21:J31)</f>
        <v>4911403.84</v>
      </c>
      <c r="K32" s="81">
        <f>SUM(K21:K31)</f>
        <v>2351298.79</v>
      </c>
      <c r="L32" s="81"/>
      <c r="M32" s="81"/>
      <c r="N32" s="81"/>
      <c r="O32" s="81"/>
      <c r="P32" s="81"/>
      <c r="Q32" s="81"/>
      <c r="R32" s="81"/>
    </row>
    <row r="33" spans="2:18" ht="12.75" thickTop="1">
      <c r="B33" s="82" t="s">
        <v>237</v>
      </c>
      <c r="C33" s="82"/>
      <c r="D33" s="82"/>
      <c r="E33" s="82"/>
      <c r="F33" s="83"/>
      <c r="G33" s="83"/>
      <c r="H33" s="83"/>
      <c r="I33" s="83"/>
      <c r="J33" s="83"/>
      <c r="K33" s="83"/>
      <c r="L33" s="83"/>
      <c r="M33" s="83"/>
      <c r="N33" s="83"/>
      <c r="O33" s="83"/>
      <c r="P33" s="83"/>
      <c r="Q33" s="83"/>
      <c r="R33" s="83"/>
    </row>
    <row r="34" spans="2:18">
      <c r="B34" s="71" t="s">
        <v>243</v>
      </c>
      <c r="C34" s="71"/>
      <c r="D34" s="72">
        <v>47876</v>
      </c>
      <c r="E34" s="71">
        <v>1826</v>
      </c>
      <c r="F34" s="73">
        <f>SUM(F35:F36)</f>
        <v>300000000</v>
      </c>
      <c r="G34" s="73">
        <f>SUM(G35:G36)</f>
        <v>499910000</v>
      </c>
      <c r="H34" s="73">
        <f>SUM(H35:H36)</f>
        <v>300000000</v>
      </c>
      <c r="I34" s="73"/>
      <c r="J34" s="73"/>
      <c r="K34" s="73"/>
      <c r="L34" s="73"/>
      <c r="M34" s="73"/>
      <c r="N34" s="73"/>
      <c r="O34" s="73"/>
      <c r="P34" s="73">
        <v>2.75</v>
      </c>
      <c r="Q34" s="73"/>
      <c r="R34" s="73"/>
    </row>
    <row r="35" spans="2:18">
      <c r="B35" s="74" t="s">
        <v>70</v>
      </c>
      <c r="C35" s="75">
        <v>46050</v>
      </c>
      <c r="D35" s="69"/>
      <c r="E35" s="69"/>
      <c r="F35" s="70">
        <v>150000000</v>
      </c>
      <c r="G35" s="70">
        <v>224370000</v>
      </c>
      <c r="H35" s="70">
        <v>150000000</v>
      </c>
      <c r="I35" s="70">
        <v>148847183</v>
      </c>
      <c r="J35" s="70">
        <v>1152817</v>
      </c>
      <c r="K35" s="70">
        <v>0</v>
      </c>
      <c r="L35" s="70">
        <v>99.02</v>
      </c>
      <c r="M35" s="70">
        <v>98.89</v>
      </c>
      <c r="N35" s="70">
        <v>99.68</v>
      </c>
      <c r="O35" s="70">
        <v>99.23</v>
      </c>
      <c r="P35" s="70">
        <v>2.75</v>
      </c>
      <c r="Q35" s="70">
        <v>2.98</v>
      </c>
      <c r="R35" s="70">
        <v>2.94</v>
      </c>
    </row>
    <row r="36" spans="2:18" ht="12.75" thickBot="1">
      <c r="B36" s="76" t="s">
        <v>71</v>
      </c>
      <c r="C36" s="77">
        <v>46092</v>
      </c>
      <c r="D36" s="78"/>
      <c r="E36" s="78"/>
      <c r="F36" s="79">
        <v>150000000</v>
      </c>
      <c r="G36" s="79">
        <v>275540000</v>
      </c>
      <c r="H36" s="79">
        <v>150000000</v>
      </c>
      <c r="I36" s="79">
        <v>148736382.52000001</v>
      </c>
      <c r="J36" s="79">
        <v>1738275</v>
      </c>
      <c r="K36" s="79">
        <v>0</v>
      </c>
      <c r="L36" s="79">
        <v>98.57</v>
      </c>
      <c r="M36" s="79">
        <v>98.51</v>
      </c>
      <c r="N36" s="79">
        <v>99.64</v>
      </c>
      <c r="O36" s="79">
        <v>98.84</v>
      </c>
      <c r="P36" s="79">
        <v>2.75</v>
      </c>
      <c r="Q36" s="79">
        <v>3.09</v>
      </c>
      <c r="R36" s="79">
        <v>3.03</v>
      </c>
    </row>
    <row r="37" spans="2:18" ht="13.5" thickTop="1" thickBot="1">
      <c r="B37" s="80" t="s">
        <v>76</v>
      </c>
      <c r="C37" s="80"/>
      <c r="D37" s="80"/>
      <c r="E37" s="80"/>
      <c r="F37" s="81">
        <f>F34</f>
        <v>300000000</v>
      </c>
      <c r="G37" s="81">
        <f>G34</f>
        <v>499910000</v>
      </c>
      <c r="H37" s="81">
        <f>H34</f>
        <v>300000000</v>
      </c>
      <c r="I37" s="81">
        <f>SUM(I35:I36)</f>
        <v>297583565.51999998</v>
      </c>
      <c r="J37" s="81">
        <f>SUM(J35:J36)</f>
        <v>2891092</v>
      </c>
      <c r="K37" s="81">
        <f>SUM(K35:K36)</f>
        <v>0</v>
      </c>
      <c r="L37" s="81"/>
      <c r="M37" s="81"/>
      <c r="N37" s="81"/>
      <c r="O37" s="81"/>
      <c r="P37" s="81"/>
      <c r="Q37" s="81"/>
      <c r="R37" s="81"/>
    </row>
    <row r="38" spans="2:18" ht="13.5" thickTop="1" thickBot="1">
      <c r="B38" s="80" t="s">
        <v>78</v>
      </c>
      <c r="C38" s="80"/>
      <c r="D38" s="80"/>
      <c r="E38" s="80"/>
      <c r="F38" s="81">
        <f t="shared" ref="F38:K38" si="0">F18+F32+F37</f>
        <v>2028229703</v>
      </c>
      <c r="G38" s="81">
        <f t="shared" si="0"/>
        <v>3420146348.54</v>
      </c>
      <c r="H38" s="81">
        <f t="shared" si="0"/>
        <v>2028229703</v>
      </c>
      <c r="I38" s="81">
        <f t="shared" si="0"/>
        <v>2027380249.0899999</v>
      </c>
      <c r="J38" s="81">
        <f t="shared" si="0"/>
        <v>9755077.8399999999</v>
      </c>
      <c r="K38" s="81">
        <f t="shared" si="0"/>
        <v>2351298.79</v>
      </c>
      <c r="L38" s="81"/>
      <c r="M38" s="81"/>
      <c r="N38" s="81"/>
      <c r="O38" s="81"/>
      <c r="P38" s="81"/>
      <c r="Q38" s="81"/>
      <c r="R38" s="81"/>
    </row>
    <row r="39" spans="2:18" ht="12.75" thickTop="1">
      <c r="B39" s="82" t="s">
        <v>237</v>
      </c>
      <c r="C39" s="82"/>
      <c r="D39" s="82"/>
      <c r="E39" s="82"/>
      <c r="F39" s="83"/>
      <c r="G39" s="83"/>
      <c r="H39" s="83"/>
      <c r="I39" s="83"/>
      <c r="J39" s="83"/>
      <c r="K39" s="83"/>
      <c r="L39" s="83"/>
      <c r="M39" s="83"/>
      <c r="N39" s="83"/>
      <c r="O39" s="83"/>
      <c r="P39" s="83"/>
      <c r="Q39" s="83"/>
      <c r="R39" s="83"/>
    </row>
    <row r="40" spans="2:18">
      <c r="B40" s="71" t="s">
        <v>244</v>
      </c>
      <c r="C40" s="71"/>
      <c r="D40" s="72">
        <v>46840</v>
      </c>
      <c r="E40" s="71">
        <v>2008</v>
      </c>
      <c r="F40" s="73">
        <f>F41+F42</f>
        <v>204516752.47999999</v>
      </c>
      <c r="G40" s="73">
        <f>G41+G42</f>
        <v>210677819.65000001</v>
      </c>
      <c r="H40" s="73">
        <f>H41+H42</f>
        <v>168981966.74000001</v>
      </c>
      <c r="I40" s="73"/>
      <c r="J40" s="73"/>
      <c r="K40" s="73"/>
      <c r="L40" s="73"/>
      <c r="M40" s="73"/>
      <c r="N40" s="73"/>
      <c r="O40" s="73"/>
      <c r="P40" s="73">
        <v>3.2</v>
      </c>
      <c r="Q40" s="73"/>
      <c r="R40" s="73"/>
    </row>
    <row r="41" spans="2:18">
      <c r="B41" s="74" t="s">
        <v>70</v>
      </c>
      <c r="C41" s="75">
        <v>44832</v>
      </c>
      <c r="D41" s="69"/>
      <c r="E41" s="69"/>
      <c r="F41" s="70">
        <v>102258376.23999999</v>
      </c>
      <c r="G41" s="70">
        <v>104226849.98</v>
      </c>
      <c r="H41" s="70">
        <v>76668217.590000004</v>
      </c>
      <c r="I41" s="70">
        <v>73361025.75</v>
      </c>
      <c r="J41" s="70">
        <v>3307191.83</v>
      </c>
      <c r="K41" s="70">
        <v>0</v>
      </c>
      <c r="L41" s="70">
        <v>94.65</v>
      </c>
      <c r="M41" s="70">
        <v>93.91</v>
      </c>
      <c r="N41" s="70">
        <v>97.53</v>
      </c>
      <c r="O41" s="70">
        <v>95.69</v>
      </c>
      <c r="P41" s="70">
        <v>3.2</v>
      </c>
      <c r="Q41" s="70">
        <v>4.3600000000000003</v>
      </c>
      <c r="R41" s="70">
        <v>4.13</v>
      </c>
    </row>
    <row r="42" spans="2:18" ht="12.75" thickBot="1">
      <c r="B42" s="76" t="s">
        <v>71</v>
      </c>
      <c r="C42" s="77">
        <v>44853</v>
      </c>
      <c r="D42" s="78"/>
      <c r="E42" s="78"/>
      <c r="F42" s="79">
        <v>102258376.23999999</v>
      </c>
      <c r="G42" s="79">
        <v>106450969.67</v>
      </c>
      <c r="H42" s="79">
        <v>92313749.150000006</v>
      </c>
      <c r="I42" s="79">
        <v>82363643.530000001</v>
      </c>
      <c r="J42" s="79">
        <v>10120064.119999999</v>
      </c>
      <c r="K42" s="79">
        <v>0</v>
      </c>
      <c r="L42" s="79">
        <v>88.31</v>
      </c>
      <c r="M42" s="79">
        <v>87.58</v>
      </c>
      <c r="N42" s="79">
        <v>96.5</v>
      </c>
      <c r="O42" s="79">
        <v>89.04</v>
      </c>
      <c r="P42" s="79">
        <v>3.2</v>
      </c>
      <c r="Q42" s="79">
        <v>5.82</v>
      </c>
      <c r="R42" s="79">
        <v>5.65</v>
      </c>
    </row>
    <row r="43" spans="2:18" ht="13.5" thickTop="1" thickBot="1">
      <c r="B43" s="80" t="s">
        <v>77</v>
      </c>
      <c r="C43" s="80"/>
      <c r="D43" s="80"/>
      <c r="E43" s="80"/>
      <c r="F43" s="81">
        <f>F40</f>
        <v>204516752.47999999</v>
      </c>
      <c r="G43" s="81">
        <f>G40</f>
        <v>210677819.65000001</v>
      </c>
      <c r="H43" s="81">
        <f>H40</f>
        <v>168981966.74000001</v>
      </c>
      <c r="I43" s="81">
        <f>SUM(I41:I42)</f>
        <v>155724669.28</v>
      </c>
      <c r="J43" s="81">
        <f>SUM(J41:J42)</f>
        <v>13427255.949999999</v>
      </c>
      <c r="K43" s="81">
        <f>SUM(K41:K42)</f>
        <v>0</v>
      </c>
      <c r="L43" s="81"/>
      <c r="M43" s="81"/>
      <c r="N43" s="81"/>
      <c r="O43" s="81"/>
      <c r="P43" s="81"/>
      <c r="Q43" s="81"/>
      <c r="R43" s="81"/>
    </row>
    <row r="44" spans="2:18" ht="12.75" thickTop="1">
      <c r="B44" s="82" t="s">
        <v>237</v>
      </c>
      <c r="C44" s="82"/>
      <c r="D44" s="82"/>
      <c r="E44" s="82"/>
      <c r="F44" s="83"/>
      <c r="G44" s="83"/>
      <c r="H44" s="83"/>
      <c r="I44" s="83"/>
      <c r="J44" s="83"/>
      <c r="K44" s="83"/>
      <c r="L44" s="83"/>
      <c r="M44" s="83"/>
      <c r="N44" s="83"/>
      <c r="O44" s="83"/>
      <c r="P44" s="83"/>
      <c r="Q44" s="83"/>
      <c r="R44" s="83"/>
    </row>
    <row r="45" spans="2:18">
      <c r="B45" s="71" t="s">
        <v>245</v>
      </c>
      <c r="C45" s="71"/>
      <c r="D45" s="72">
        <v>47618</v>
      </c>
      <c r="E45" s="71">
        <v>2191</v>
      </c>
      <c r="F45" s="73">
        <f>SUM(F46:F49)</f>
        <v>409033504.95999998</v>
      </c>
      <c r="G45" s="73">
        <f>SUM(G46:G49)</f>
        <v>735133319.36000001</v>
      </c>
      <c r="H45" s="73">
        <f>SUM(H46:H49)</f>
        <v>409033504.95999998</v>
      </c>
      <c r="I45" s="73"/>
      <c r="J45" s="73"/>
      <c r="K45" s="73"/>
      <c r="L45" s="73"/>
      <c r="M45" s="73"/>
      <c r="N45" s="73"/>
      <c r="O45" s="73"/>
      <c r="P45" s="73">
        <v>3.25</v>
      </c>
      <c r="Q45" s="73"/>
      <c r="R45" s="73"/>
    </row>
    <row r="46" spans="2:18">
      <c r="B46" s="74" t="s">
        <v>70</v>
      </c>
      <c r="C46" s="75">
        <v>45427</v>
      </c>
      <c r="D46" s="69"/>
      <c r="E46" s="69"/>
      <c r="F46" s="70">
        <v>102258376.23999999</v>
      </c>
      <c r="G46" s="70">
        <v>227702305.41999999</v>
      </c>
      <c r="H46" s="70">
        <v>102258376.23999999</v>
      </c>
      <c r="I46" s="70">
        <v>101838732.92</v>
      </c>
      <c r="J46" s="70">
        <v>419643.32</v>
      </c>
      <c r="K46" s="70">
        <v>0</v>
      </c>
      <c r="L46" s="70">
        <v>98.93</v>
      </c>
      <c r="M46" s="70">
        <v>99.39</v>
      </c>
      <c r="N46" s="70">
        <v>99.94</v>
      </c>
      <c r="O46" s="70">
        <v>99.59</v>
      </c>
      <c r="P46" s="70">
        <v>3.25</v>
      </c>
      <c r="Q46" s="70">
        <v>3.48</v>
      </c>
      <c r="R46" s="70">
        <v>3.35</v>
      </c>
    </row>
    <row r="47" spans="2:18">
      <c r="B47" s="76" t="s">
        <v>71</v>
      </c>
      <c r="C47" s="77">
        <v>45455</v>
      </c>
      <c r="D47" s="78"/>
      <c r="E47" s="78"/>
      <c r="F47" s="79">
        <v>102258376.23999999</v>
      </c>
      <c r="G47" s="79">
        <v>135604832.72999999</v>
      </c>
      <c r="H47" s="79">
        <v>102258376.23999999</v>
      </c>
      <c r="I47" s="79">
        <v>101123283.52</v>
      </c>
      <c r="J47" s="79">
        <v>1390038.24</v>
      </c>
      <c r="K47" s="79">
        <v>0</v>
      </c>
      <c r="L47" s="79">
        <v>98.41</v>
      </c>
      <c r="M47" s="79">
        <v>98.14</v>
      </c>
      <c r="N47" s="79">
        <v>99.31</v>
      </c>
      <c r="O47" s="79">
        <v>98.64</v>
      </c>
      <c r="P47" s="79">
        <v>3.25</v>
      </c>
      <c r="Q47" s="79">
        <v>3.58</v>
      </c>
      <c r="R47" s="79">
        <v>3.54</v>
      </c>
    </row>
    <row r="48" spans="2:18">
      <c r="B48" s="76" t="s">
        <v>72</v>
      </c>
      <c r="C48" s="77">
        <v>45483</v>
      </c>
      <c r="D48" s="78"/>
      <c r="E48" s="78"/>
      <c r="F48" s="79">
        <v>102258376.23999999</v>
      </c>
      <c r="G48" s="79">
        <v>132615309.09999999</v>
      </c>
      <c r="H48" s="79">
        <v>102258376.23999999</v>
      </c>
      <c r="I48" s="79">
        <v>99937995.569999993</v>
      </c>
      <c r="J48" s="79">
        <v>2830271.75</v>
      </c>
      <c r="K48" s="79">
        <v>0</v>
      </c>
      <c r="L48" s="79">
        <v>97</v>
      </c>
      <c r="M48" s="79">
        <v>96.45</v>
      </c>
      <c r="N48" s="79">
        <v>98.1</v>
      </c>
      <c r="O48" s="79">
        <v>97.23</v>
      </c>
      <c r="P48" s="79">
        <v>3.25</v>
      </c>
      <c r="Q48" s="79">
        <v>3.86</v>
      </c>
      <c r="R48" s="79">
        <v>3.82</v>
      </c>
    </row>
    <row r="49" spans="2:18" ht="12.75" thickBot="1">
      <c r="B49" s="76" t="s">
        <v>73</v>
      </c>
      <c r="C49" s="77">
        <v>45532</v>
      </c>
      <c r="D49" s="78"/>
      <c r="E49" s="78"/>
      <c r="F49" s="79">
        <v>102258376.23999999</v>
      </c>
      <c r="G49" s="79">
        <v>239210872.11000001</v>
      </c>
      <c r="H49" s="79">
        <v>102258376.23999999</v>
      </c>
      <c r="I49" s="79">
        <v>100503671.62</v>
      </c>
      <c r="J49" s="79">
        <v>2710750.42</v>
      </c>
      <c r="K49" s="79">
        <v>0</v>
      </c>
      <c r="L49" s="79">
        <v>96.79</v>
      </c>
      <c r="M49" s="79">
        <v>97.1</v>
      </c>
      <c r="N49" s="79">
        <v>97.84</v>
      </c>
      <c r="O49" s="79">
        <v>97.35</v>
      </c>
      <c r="P49" s="79">
        <v>3.25</v>
      </c>
      <c r="Q49" s="79">
        <v>3.92</v>
      </c>
      <c r="R49" s="79">
        <v>3.8</v>
      </c>
    </row>
    <row r="50" spans="2:18" ht="13.5" thickTop="1" thickBot="1">
      <c r="B50" s="80" t="s">
        <v>246</v>
      </c>
      <c r="C50" s="80"/>
      <c r="D50" s="80"/>
      <c r="E50" s="80"/>
      <c r="F50" s="81">
        <f>F45</f>
        <v>409033504.95999998</v>
      </c>
      <c r="G50" s="81">
        <f>G45</f>
        <v>735133319.36000001</v>
      </c>
      <c r="H50" s="81">
        <f>H45</f>
        <v>409033504.95999998</v>
      </c>
      <c r="I50" s="81">
        <f>SUM(I46:I49)</f>
        <v>403403683.63</v>
      </c>
      <c r="J50" s="81">
        <f>SUM(J46:J49)</f>
        <v>7350703.7300000004</v>
      </c>
      <c r="K50" s="81">
        <f>SUM(K46:K49)</f>
        <v>0</v>
      </c>
      <c r="L50" s="81"/>
      <c r="M50" s="81"/>
      <c r="N50" s="81"/>
      <c r="O50" s="81"/>
      <c r="P50" s="81"/>
      <c r="Q50" s="81"/>
      <c r="R50" s="81"/>
    </row>
    <row r="51" spans="2:18" ht="12.75" thickTop="1">
      <c r="B51" s="82" t="s">
        <v>237</v>
      </c>
      <c r="C51" s="82"/>
      <c r="D51" s="82"/>
      <c r="E51" s="82"/>
      <c r="F51" s="83"/>
      <c r="G51" s="83"/>
      <c r="H51" s="83"/>
      <c r="I51" s="83"/>
      <c r="J51" s="83"/>
      <c r="K51" s="83"/>
      <c r="L51" s="83"/>
      <c r="M51" s="83"/>
      <c r="N51" s="83"/>
      <c r="O51" s="83"/>
      <c r="P51" s="83"/>
      <c r="Q51" s="83"/>
      <c r="R51" s="83"/>
    </row>
    <row r="52" spans="2:18">
      <c r="B52" s="71" t="s">
        <v>247</v>
      </c>
      <c r="C52" s="71"/>
      <c r="D52" s="72">
        <v>48242</v>
      </c>
      <c r="E52" s="71">
        <v>2556</v>
      </c>
      <c r="F52" s="73">
        <f>SUM(F53:F59)</f>
        <v>869196198.04000008</v>
      </c>
      <c r="G52" s="73">
        <f>SUM(G53:G59)</f>
        <v>1536401149.3700001</v>
      </c>
      <c r="H52" s="73">
        <f>SUM(H53:H59)</f>
        <v>869196198.04000008</v>
      </c>
      <c r="I52" s="73"/>
      <c r="J52" s="73"/>
      <c r="K52" s="73"/>
      <c r="L52" s="73"/>
      <c r="M52" s="73"/>
      <c r="N52" s="73"/>
      <c r="O52" s="73"/>
      <c r="P52" s="73">
        <v>3.25</v>
      </c>
      <c r="Q52" s="73"/>
      <c r="R52" s="73"/>
    </row>
    <row r="53" spans="2:18">
      <c r="B53" s="74" t="s">
        <v>70</v>
      </c>
      <c r="C53" s="75">
        <v>45686</v>
      </c>
      <c r="D53" s="69"/>
      <c r="E53" s="69"/>
      <c r="F53" s="70">
        <v>153387564.36000001</v>
      </c>
      <c r="G53" s="70">
        <v>233997842.34999999</v>
      </c>
      <c r="H53" s="70">
        <v>153387564.36000001</v>
      </c>
      <c r="I53" s="70">
        <v>151611111.40000001</v>
      </c>
      <c r="J53" s="70">
        <v>1776452.96</v>
      </c>
      <c r="K53" s="70">
        <v>0</v>
      </c>
      <c r="L53" s="70">
        <v>98.5</v>
      </c>
      <c r="M53" s="70">
        <v>98.42</v>
      </c>
      <c r="N53" s="70">
        <v>99.45</v>
      </c>
      <c r="O53" s="70">
        <v>98.84</v>
      </c>
      <c r="P53" s="70">
        <v>3.25</v>
      </c>
      <c r="Q53" s="70">
        <v>3.52</v>
      </c>
      <c r="R53" s="70">
        <v>3.47</v>
      </c>
    </row>
    <row r="54" spans="2:18">
      <c r="B54" s="76" t="s">
        <v>71</v>
      </c>
      <c r="C54" s="77">
        <v>45714</v>
      </c>
      <c r="D54" s="78"/>
      <c r="E54" s="78"/>
      <c r="F54" s="79">
        <v>51129188.119999997</v>
      </c>
      <c r="G54" s="79">
        <v>128717731.09</v>
      </c>
      <c r="H54" s="79">
        <v>51129188.119999997</v>
      </c>
      <c r="I54" s="79">
        <v>51150028.420000002</v>
      </c>
      <c r="J54" s="79">
        <v>106632.48</v>
      </c>
      <c r="K54" s="79">
        <v>0</v>
      </c>
      <c r="L54" s="79">
        <v>99.19</v>
      </c>
      <c r="M54" s="79">
        <v>99.45</v>
      </c>
      <c r="N54" s="79">
        <v>100.11</v>
      </c>
      <c r="O54" s="79">
        <v>99.79</v>
      </c>
      <c r="P54" s="79">
        <v>3.25</v>
      </c>
      <c r="Q54" s="79">
        <v>3.41</v>
      </c>
      <c r="R54" s="79">
        <v>3.31</v>
      </c>
    </row>
    <row r="55" spans="2:18">
      <c r="B55" s="76" t="s">
        <v>82</v>
      </c>
      <c r="C55" s="77">
        <v>45742</v>
      </c>
      <c r="D55" s="78"/>
      <c r="E55" s="78"/>
      <c r="F55" s="79">
        <v>51129188.119999997</v>
      </c>
      <c r="G55" s="79">
        <v>153975550.02000001</v>
      </c>
      <c r="H55" s="79">
        <v>51129188.119999997</v>
      </c>
      <c r="I55" s="79">
        <v>50902427.670000002</v>
      </c>
      <c r="J55" s="79">
        <v>481705.97</v>
      </c>
      <c r="K55" s="79">
        <v>0</v>
      </c>
      <c r="L55" s="79">
        <v>98.56</v>
      </c>
      <c r="M55" s="79">
        <v>98.85</v>
      </c>
      <c r="N55" s="79">
        <v>99.4</v>
      </c>
      <c r="O55" s="79">
        <v>99.06</v>
      </c>
      <c r="P55" s="79">
        <v>3.25</v>
      </c>
      <c r="Q55" s="79">
        <v>3.52</v>
      </c>
      <c r="R55" s="79">
        <v>3.43</v>
      </c>
    </row>
    <row r="56" spans="2:18">
      <c r="B56" s="76" t="s">
        <v>73</v>
      </c>
      <c r="C56" s="77">
        <v>45763</v>
      </c>
      <c r="D56" s="78"/>
      <c r="E56" s="78"/>
      <c r="F56" s="79">
        <v>153387564.36000001</v>
      </c>
      <c r="G56" s="79">
        <v>253309745.72999999</v>
      </c>
      <c r="H56" s="79">
        <v>153387564.36000001</v>
      </c>
      <c r="I56" s="79">
        <v>152298296.63999999</v>
      </c>
      <c r="J56" s="79">
        <v>2140918.1</v>
      </c>
      <c r="K56" s="79">
        <v>0</v>
      </c>
      <c r="L56" s="79">
        <v>98.34</v>
      </c>
      <c r="M56" s="79">
        <v>98.34</v>
      </c>
      <c r="N56" s="79">
        <v>99.09</v>
      </c>
      <c r="O56" s="79">
        <v>98.6</v>
      </c>
      <c r="P56" s="79">
        <v>3.25</v>
      </c>
      <c r="Q56" s="79">
        <v>3.56</v>
      </c>
      <c r="R56" s="79">
        <v>3.51</v>
      </c>
    </row>
    <row r="57" spans="2:18">
      <c r="B57" s="76" t="s">
        <v>75</v>
      </c>
      <c r="C57" s="77">
        <v>45826</v>
      </c>
      <c r="D57" s="78"/>
      <c r="E57" s="78"/>
      <c r="F57" s="79">
        <v>153387564.36000001</v>
      </c>
      <c r="G57" s="79">
        <v>270441193.75999999</v>
      </c>
      <c r="H57" s="79">
        <v>153387564.36000001</v>
      </c>
      <c r="I57" s="79">
        <v>157233414.58000001</v>
      </c>
      <c r="J57" s="79">
        <v>0</v>
      </c>
      <c r="K57" s="79">
        <v>1933758.66</v>
      </c>
      <c r="L57" s="79">
        <v>100.93</v>
      </c>
      <c r="M57" s="79">
        <v>100.9</v>
      </c>
      <c r="N57" s="79">
        <v>101.92</v>
      </c>
      <c r="O57" s="79">
        <v>101.26</v>
      </c>
      <c r="P57" s="79">
        <v>3.25</v>
      </c>
      <c r="Q57" s="79">
        <v>3.12</v>
      </c>
      <c r="R57" s="79">
        <v>3.06</v>
      </c>
    </row>
    <row r="58" spans="2:18">
      <c r="B58" s="76" t="s">
        <v>83</v>
      </c>
      <c r="C58" s="77">
        <v>45917</v>
      </c>
      <c r="D58" s="78"/>
      <c r="E58" s="78"/>
      <c r="F58" s="79">
        <v>153387564.36000001</v>
      </c>
      <c r="G58" s="79">
        <v>228118834.46000001</v>
      </c>
      <c r="H58" s="79">
        <v>153387564.36000001</v>
      </c>
      <c r="I58" s="79">
        <v>154319226.06999999</v>
      </c>
      <c r="J58" s="79">
        <v>23542.44</v>
      </c>
      <c r="K58" s="79">
        <v>272314.34000000003</v>
      </c>
      <c r="L58" s="79">
        <v>99.89</v>
      </c>
      <c r="M58" s="79">
        <v>99.7</v>
      </c>
      <c r="N58" s="79">
        <v>101.05</v>
      </c>
      <c r="O58" s="79">
        <v>100.16</v>
      </c>
      <c r="P58" s="79">
        <v>3.25</v>
      </c>
      <c r="Q58" s="79">
        <v>3.3</v>
      </c>
      <c r="R58" s="79">
        <v>3.25</v>
      </c>
    </row>
    <row r="59" spans="2:18" ht="12.75" thickBot="1">
      <c r="B59" s="76" t="s">
        <v>84</v>
      </c>
      <c r="C59" s="77">
        <v>45980</v>
      </c>
      <c r="D59" s="78"/>
      <c r="E59" s="78"/>
      <c r="F59" s="79">
        <v>153387564.36000001</v>
      </c>
      <c r="G59" s="79">
        <v>267840251.96000001</v>
      </c>
      <c r="H59" s="79">
        <v>153387564.36000001</v>
      </c>
      <c r="I59" s="79">
        <v>154716324.12</v>
      </c>
      <c r="J59" s="79">
        <v>214571.3</v>
      </c>
      <c r="K59" s="79">
        <v>0</v>
      </c>
      <c r="L59" s="79">
        <v>99.51</v>
      </c>
      <c r="M59" s="79">
        <v>99.73</v>
      </c>
      <c r="N59" s="79">
        <v>100.16</v>
      </c>
      <c r="O59" s="79">
        <v>99.86</v>
      </c>
      <c r="P59" s="79">
        <v>3.25</v>
      </c>
      <c r="Q59" s="79">
        <v>3.37</v>
      </c>
      <c r="R59" s="79">
        <v>3.3</v>
      </c>
    </row>
    <row r="60" spans="2:18" ht="13.5" thickTop="1" thickBot="1">
      <c r="B60" s="80" t="s">
        <v>248</v>
      </c>
      <c r="C60" s="80"/>
      <c r="D60" s="80"/>
      <c r="E60" s="80"/>
      <c r="F60" s="81">
        <f>F52</f>
        <v>869196198.04000008</v>
      </c>
      <c r="G60" s="81">
        <f>G52</f>
        <v>1536401149.3700001</v>
      </c>
      <c r="H60" s="81">
        <f>H52</f>
        <v>869196198.04000008</v>
      </c>
      <c r="I60" s="81">
        <f>SUM(I53:I59)</f>
        <v>872230828.89999998</v>
      </c>
      <c r="J60" s="81">
        <f>SUM(J53:J59)</f>
        <v>4743823.25</v>
      </c>
      <c r="K60" s="81">
        <f>SUM(K53:K59)</f>
        <v>2206073</v>
      </c>
      <c r="L60" s="81"/>
      <c r="M60" s="81"/>
      <c r="N60" s="81"/>
      <c r="O60" s="81"/>
      <c r="P60" s="81"/>
      <c r="Q60" s="81"/>
      <c r="R60" s="81"/>
    </row>
    <row r="61" spans="2:18" ht="12.75" thickTop="1">
      <c r="B61" s="82" t="s">
        <v>237</v>
      </c>
      <c r="C61" s="82"/>
      <c r="D61" s="82"/>
      <c r="E61" s="82"/>
      <c r="F61" s="83"/>
      <c r="G61" s="83"/>
      <c r="H61" s="83"/>
      <c r="I61" s="83"/>
      <c r="J61" s="83"/>
      <c r="K61" s="83"/>
      <c r="L61" s="83"/>
      <c r="M61" s="83"/>
      <c r="N61" s="83"/>
      <c r="O61" s="83"/>
      <c r="P61" s="83"/>
      <c r="Q61" s="83"/>
      <c r="R61" s="83"/>
    </row>
    <row r="62" spans="2:18">
      <c r="B62" s="71" t="s">
        <v>249</v>
      </c>
      <c r="C62" s="71"/>
      <c r="D62" s="72">
        <v>47262</v>
      </c>
      <c r="E62" s="71">
        <v>2738</v>
      </c>
      <c r="F62" s="73">
        <f>F63+F64</f>
        <v>511291881.19999999</v>
      </c>
      <c r="G62" s="73">
        <f>G63+G64</f>
        <v>719819718.48000002</v>
      </c>
      <c r="H62" s="73">
        <f>H63+H64</f>
        <v>511291881.19999999</v>
      </c>
      <c r="I62" s="73"/>
      <c r="J62" s="73"/>
      <c r="K62" s="73"/>
      <c r="L62" s="73"/>
      <c r="M62" s="73"/>
      <c r="N62" s="73"/>
      <c r="O62" s="73"/>
      <c r="P62" s="73">
        <v>0.25</v>
      </c>
      <c r="Q62" s="73"/>
      <c r="R62" s="73"/>
    </row>
    <row r="63" spans="2:18">
      <c r="B63" s="74" t="s">
        <v>70</v>
      </c>
      <c r="C63" s="75">
        <v>44524</v>
      </c>
      <c r="D63" s="69"/>
      <c r="E63" s="69"/>
      <c r="F63" s="70">
        <v>255645940.59999999</v>
      </c>
      <c r="G63" s="70">
        <v>413504752.45999998</v>
      </c>
      <c r="H63" s="70">
        <v>255645940.59999999</v>
      </c>
      <c r="I63" s="70">
        <v>251215806.84</v>
      </c>
      <c r="J63" s="70">
        <v>4430133.75</v>
      </c>
      <c r="K63" s="70">
        <v>0</v>
      </c>
      <c r="L63" s="70">
        <v>97.8</v>
      </c>
      <c r="M63" s="70">
        <v>97.54</v>
      </c>
      <c r="N63" s="70">
        <v>99.08</v>
      </c>
      <c r="O63" s="70">
        <v>98.27</v>
      </c>
      <c r="P63" s="70">
        <v>0.25</v>
      </c>
      <c r="Q63" s="70">
        <v>0.55000000000000004</v>
      </c>
      <c r="R63" s="70">
        <v>0.49</v>
      </c>
    </row>
    <row r="64" spans="2:18" ht="12.75" thickBot="1">
      <c r="B64" s="76" t="s">
        <v>71</v>
      </c>
      <c r="C64" s="77">
        <v>44643</v>
      </c>
      <c r="D64" s="78"/>
      <c r="E64" s="78"/>
      <c r="F64" s="79">
        <v>255645940.59999999</v>
      </c>
      <c r="G64" s="79">
        <v>306314966.01999998</v>
      </c>
      <c r="H64" s="79">
        <v>255645940.59999999</v>
      </c>
      <c r="I64" s="79">
        <v>237131005.33000001</v>
      </c>
      <c r="J64" s="79">
        <v>18723304.170000002</v>
      </c>
      <c r="K64" s="79">
        <v>0</v>
      </c>
      <c r="L64" s="79">
        <v>92.43</v>
      </c>
      <c r="M64" s="79">
        <v>91.21</v>
      </c>
      <c r="N64" s="79">
        <v>94.32</v>
      </c>
      <c r="O64" s="79">
        <v>92.68</v>
      </c>
      <c r="P64" s="79">
        <v>0.25</v>
      </c>
      <c r="Q64" s="79">
        <v>1.37</v>
      </c>
      <c r="R64" s="79">
        <v>1.33</v>
      </c>
    </row>
    <row r="65" spans="2:18" ht="13.5" thickTop="1" thickBot="1">
      <c r="B65" s="80" t="s">
        <v>79</v>
      </c>
      <c r="C65" s="80"/>
      <c r="D65" s="80"/>
      <c r="E65" s="80"/>
      <c r="F65" s="81">
        <f>F62</f>
        <v>511291881.19999999</v>
      </c>
      <c r="G65" s="81">
        <f>G62</f>
        <v>719819718.48000002</v>
      </c>
      <c r="H65" s="81">
        <f>H62</f>
        <v>511291881.19999999</v>
      </c>
      <c r="I65" s="81">
        <f>I63+I64</f>
        <v>488346812.17000002</v>
      </c>
      <c r="J65" s="81">
        <f>J63+J64</f>
        <v>23153437.920000002</v>
      </c>
      <c r="K65" s="81">
        <f>K63+K64</f>
        <v>0</v>
      </c>
      <c r="L65" s="81"/>
      <c r="M65" s="81"/>
      <c r="N65" s="81"/>
      <c r="O65" s="81"/>
      <c r="P65" s="81"/>
      <c r="Q65" s="81"/>
      <c r="R65" s="81"/>
    </row>
    <row r="66" spans="2:18" ht="12.75" thickTop="1">
      <c r="B66" s="82" t="s">
        <v>237</v>
      </c>
      <c r="C66" s="82"/>
      <c r="D66" s="82"/>
      <c r="E66" s="82"/>
      <c r="F66" s="83"/>
      <c r="G66" s="83"/>
      <c r="H66" s="83"/>
      <c r="I66" s="83"/>
      <c r="J66" s="83"/>
      <c r="K66" s="83"/>
      <c r="L66" s="83"/>
      <c r="M66" s="83"/>
      <c r="N66" s="83"/>
      <c r="O66" s="83"/>
      <c r="P66" s="83"/>
      <c r="Q66" s="83"/>
      <c r="R66" s="83"/>
    </row>
    <row r="67" spans="2:18">
      <c r="B67" s="71" t="s">
        <v>250</v>
      </c>
      <c r="C67" s="71"/>
      <c r="D67" s="72">
        <v>49716</v>
      </c>
      <c r="E67" s="71">
        <v>3652</v>
      </c>
      <c r="F67" s="73">
        <f>F68</f>
        <v>150000000</v>
      </c>
      <c r="G67" s="73">
        <f>G68</f>
        <v>260630000</v>
      </c>
      <c r="H67" s="73">
        <f>H68</f>
        <v>150000000</v>
      </c>
      <c r="I67" s="73"/>
      <c r="J67" s="73"/>
      <c r="K67" s="73"/>
      <c r="L67" s="73"/>
      <c r="M67" s="73"/>
      <c r="N67" s="73"/>
      <c r="O67" s="73"/>
      <c r="P67" s="73">
        <v>3.5</v>
      </c>
      <c r="Q67" s="73"/>
      <c r="R67" s="73"/>
    </row>
    <row r="68" spans="2:18" ht="12.75" thickBot="1">
      <c r="B68" s="74" t="s">
        <v>70</v>
      </c>
      <c r="C68" s="75">
        <v>46064</v>
      </c>
      <c r="D68" s="69"/>
      <c r="E68" s="69"/>
      <c r="F68" s="70">
        <v>150000000</v>
      </c>
      <c r="G68" s="70">
        <v>260630000</v>
      </c>
      <c r="H68" s="70">
        <v>150000000</v>
      </c>
      <c r="I68" s="70">
        <v>146179713</v>
      </c>
      <c r="J68" s="70">
        <v>3820287</v>
      </c>
      <c r="K68" s="70">
        <v>0</v>
      </c>
      <c r="L68" s="70">
        <v>97.1</v>
      </c>
      <c r="M68" s="70">
        <v>97.09</v>
      </c>
      <c r="N68" s="70">
        <v>98.11</v>
      </c>
      <c r="O68" s="70">
        <v>97.45</v>
      </c>
      <c r="P68" s="70">
        <v>3.5</v>
      </c>
      <c r="Q68" s="70">
        <v>3.89</v>
      </c>
      <c r="R68" s="70">
        <v>3.84</v>
      </c>
    </row>
    <row r="69" spans="2:18" ht="12.75" thickBot="1">
      <c r="B69" s="84" t="s">
        <v>80</v>
      </c>
      <c r="C69" s="85"/>
      <c r="D69" s="85"/>
      <c r="E69" s="85"/>
      <c r="F69" s="86">
        <f>F67</f>
        <v>150000000</v>
      </c>
      <c r="G69" s="86">
        <f>G67</f>
        <v>260630000</v>
      </c>
      <c r="H69" s="86">
        <f>H67</f>
        <v>150000000</v>
      </c>
      <c r="I69" s="86">
        <f>I68</f>
        <v>146179713</v>
      </c>
      <c r="J69" s="86">
        <f>J68</f>
        <v>3820287</v>
      </c>
      <c r="K69" s="86">
        <f>K68</f>
        <v>0</v>
      </c>
      <c r="L69" s="86"/>
      <c r="M69" s="86"/>
      <c r="N69" s="86"/>
      <c r="O69" s="86"/>
      <c r="P69" s="86"/>
      <c r="Q69" s="86"/>
      <c r="R69" s="87"/>
    </row>
    <row r="70" spans="2:18">
      <c r="B70" s="88"/>
      <c r="C70" s="88"/>
      <c r="D70" s="88"/>
      <c r="E70" s="88"/>
      <c r="F70" s="89"/>
      <c r="G70" s="89"/>
      <c r="H70" s="89"/>
      <c r="I70" s="89"/>
      <c r="J70" s="89"/>
      <c r="K70" s="89"/>
      <c r="L70" s="89"/>
      <c r="M70" s="89"/>
      <c r="N70" s="89"/>
      <c r="O70" s="89"/>
      <c r="P70" s="89"/>
      <c r="Q70" s="89"/>
      <c r="R70" s="89"/>
    </row>
    <row r="71" spans="2:18">
      <c r="B71" s="88"/>
      <c r="C71" s="88"/>
      <c r="D71" s="88"/>
      <c r="E71" s="88"/>
      <c r="F71" s="89"/>
      <c r="G71" s="89"/>
      <c r="H71" s="89"/>
      <c r="I71" s="89"/>
      <c r="J71" s="89"/>
      <c r="K71" s="89"/>
      <c r="L71" s="89"/>
      <c r="M71" s="89"/>
      <c r="N71" s="89"/>
      <c r="O71" s="89"/>
      <c r="P71" s="89"/>
      <c r="Q71" s="89"/>
      <c r="R71" s="89"/>
    </row>
    <row r="72" spans="2:18">
      <c r="B72" s="88"/>
      <c r="C72" s="88"/>
      <c r="D72" s="88"/>
      <c r="E72" s="88"/>
      <c r="F72" s="89"/>
      <c r="G72" s="89"/>
      <c r="H72" s="89"/>
      <c r="I72" s="89"/>
      <c r="J72" s="89"/>
      <c r="K72" s="89"/>
      <c r="L72" s="89"/>
      <c r="M72" s="89"/>
      <c r="N72" s="89"/>
      <c r="O72" s="89"/>
      <c r="P72" s="89"/>
      <c r="Q72" s="89"/>
      <c r="R72" s="89"/>
    </row>
    <row r="73" spans="2:18">
      <c r="B73" s="88"/>
      <c r="C73" s="88"/>
      <c r="D73" s="88"/>
      <c r="E73" s="88"/>
      <c r="F73" s="89"/>
      <c r="G73" s="89"/>
      <c r="H73" s="89"/>
      <c r="I73" s="89"/>
      <c r="J73" s="89"/>
      <c r="K73" s="89"/>
      <c r="L73" s="89"/>
      <c r="M73" s="89"/>
      <c r="N73" s="89"/>
      <c r="O73" s="89"/>
      <c r="P73" s="89"/>
      <c r="Q73" s="89"/>
      <c r="R73" s="89"/>
    </row>
    <row r="74" spans="2:18">
      <c r="B74" s="88"/>
      <c r="C74" s="88"/>
      <c r="D74" s="88"/>
      <c r="E74" s="88"/>
      <c r="F74" s="89"/>
      <c r="G74" s="89"/>
      <c r="H74" s="89"/>
      <c r="I74" s="89"/>
      <c r="J74" s="89"/>
      <c r="K74" s="89"/>
      <c r="L74" s="89"/>
      <c r="M74" s="89"/>
      <c r="N74" s="89"/>
      <c r="O74" s="89"/>
      <c r="P74" s="89"/>
      <c r="Q74" s="89"/>
      <c r="R74" s="89"/>
    </row>
    <row r="75" spans="2:18">
      <c r="B75" s="88"/>
      <c r="C75" s="88"/>
      <c r="D75" s="88"/>
      <c r="E75" s="88"/>
      <c r="F75" s="89"/>
      <c r="G75" s="89"/>
      <c r="H75" s="89"/>
      <c r="I75" s="89"/>
      <c r="J75" s="89"/>
      <c r="K75" s="89"/>
      <c r="L75" s="89"/>
      <c r="M75" s="89"/>
      <c r="N75" s="89"/>
      <c r="O75" s="89"/>
      <c r="P75" s="89"/>
      <c r="Q75" s="89"/>
      <c r="R75" s="89"/>
    </row>
    <row r="76" spans="2:18" ht="31.5" customHeight="1">
      <c r="B76" s="252" t="s">
        <v>55</v>
      </c>
      <c r="C76" s="252" t="s">
        <v>56</v>
      </c>
      <c r="D76" s="252" t="s">
        <v>57</v>
      </c>
      <c r="E76" s="252" t="s">
        <v>58</v>
      </c>
      <c r="F76" s="267" t="s">
        <v>182</v>
      </c>
      <c r="G76" s="268"/>
      <c r="H76" s="269"/>
      <c r="I76" s="255" t="s">
        <v>234</v>
      </c>
      <c r="J76" s="255" t="s">
        <v>181</v>
      </c>
      <c r="K76" s="258" t="s">
        <v>235</v>
      </c>
      <c r="L76" s="259" t="s">
        <v>236</v>
      </c>
      <c r="M76" s="260"/>
      <c r="N76" s="260"/>
      <c r="O76" s="261"/>
      <c r="P76" s="252" t="s">
        <v>59</v>
      </c>
      <c r="Q76" s="246" t="s">
        <v>60</v>
      </c>
      <c r="R76" s="247"/>
    </row>
    <row r="77" spans="2:18" ht="12" customHeight="1">
      <c r="B77" s="253"/>
      <c r="C77" s="253"/>
      <c r="D77" s="253"/>
      <c r="E77" s="253"/>
      <c r="F77" s="248" t="s">
        <v>61</v>
      </c>
      <c r="G77" s="251" t="s">
        <v>62</v>
      </c>
      <c r="H77" s="251" t="s">
        <v>63</v>
      </c>
      <c r="I77" s="256"/>
      <c r="J77" s="256"/>
      <c r="K77" s="253"/>
      <c r="L77" s="262"/>
      <c r="M77" s="263"/>
      <c r="N77" s="263"/>
      <c r="O77" s="264"/>
      <c r="P77" s="265"/>
      <c r="Q77" s="252" t="s">
        <v>68</v>
      </c>
      <c r="R77" s="252" t="s">
        <v>69</v>
      </c>
    </row>
    <row r="78" spans="2:18" ht="12" customHeight="1">
      <c r="B78" s="253"/>
      <c r="C78" s="253"/>
      <c r="D78" s="253"/>
      <c r="E78" s="253"/>
      <c r="F78" s="249"/>
      <c r="G78" s="249"/>
      <c r="H78" s="249"/>
      <c r="I78" s="256"/>
      <c r="J78" s="256"/>
      <c r="K78" s="253"/>
      <c r="L78" s="251" t="s">
        <v>64</v>
      </c>
      <c r="M78" s="251" t="s">
        <v>65</v>
      </c>
      <c r="N78" s="251" t="s">
        <v>66</v>
      </c>
      <c r="O78" s="251" t="s">
        <v>67</v>
      </c>
      <c r="P78" s="265"/>
      <c r="Q78" s="253"/>
      <c r="R78" s="253"/>
    </row>
    <row r="79" spans="2:18" ht="12" customHeight="1">
      <c r="B79" s="253"/>
      <c r="C79" s="253"/>
      <c r="D79" s="253"/>
      <c r="E79" s="253"/>
      <c r="F79" s="249"/>
      <c r="G79" s="249"/>
      <c r="H79" s="249"/>
      <c r="I79" s="256"/>
      <c r="J79" s="256"/>
      <c r="K79" s="253"/>
      <c r="L79" s="249"/>
      <c r="M79" s="249"/>
      <c r="N79" s="249"/>
      <c r="O79" s="249"/>
      <c r="P79" s="265"/>
      <c r="Q79" s="253"/>
      <c r="R79" s="253"/>
    </row>
    <row r="80" spans="2:18" ht="26.25" customHeight="1">
      <c r="B80" s="254"/>
      <c r="C80" s="254"/>
      <c r="D80" s="254"/>
      <c r="E80" s="254"/>
      <c r="F80" s="250"/>
      <c r="G80" s="250"/>
      <c r="H80" s="250"/>
      <c r="I80" s="257"/>
      <c r="J80" s="257"/>
      <c r="K80" s="254"/>
      <c r="L80" s="250"/>
      <c r="M80" s="250"/>
      <c r="N80" s="250"/>
      <c r="O80" s="250"/>
      <c r="P80" s="266"/>
      <c r="Q80" s="254"/>
      <c r="R80" s="254"/>
    </row>
    <row r="81" spans="2:18">
      <c r="B81" s="65">
        <v>1</v>
      </c>
      <c r="C81" s="65">
        <v>2</v>
      </c>
      <c r="D81" s="65">
        <v>3</v>
      </c>
      <c r="E81" s="65">
        <v>4</v>
      </c>
      <c r="F81" s="66">
        <v>5</v>
      </c>
      <c r="G81" s="65">
        <v>6</v>
      </c>
      <c r="H81" s="65">
        <v>7</v>
      </c>
      <c r="I81" s="65">
        <v>8</v>
      </c>
      <c r="J81" s="65">
        <v>9</v>
      </c>
      <c r="K81" s="65">
        <v>10</v>
      </c>
      <c r="L81" s="65">
        <v>11</v>
      </c>
      <c r="M81" s="65">
        <v>12</v>
      </c>
      <c r="N81" s="65">
        <v>13</v>
      </c>
      <c r="O81" s="66">
        <v>14</v>
      </c>
      <c r="P81" s="67">
        <v>15</v>
      </c>
      <c r="Q81" s="67">
        <v>16</v>
      </c>
      <c r="R81" s="68">
        <v>17</v>
      </c>
    </row>
    <row r="82" spans="2:18" ht="12.75" customHeight="1">
      <c r="B82" s="71" t="s">
        <v>251</v>
      </c>
      <c r="C82" s="71"/>
      <c r="D82" s="72">
        <v>46230</v>
      </c>
      <c r="E82" s="71">
        <v>3834</v>
      </c>
      <c r="F82" s="73">
        <f>SUM(F83:F88)</f>
        <v>562421069.31999993</v>
      </c>
      <c r="G82" s="73">
        <f>SUM(G83:G88)</f>
        <v>732649565.66000009</v>
      </c>
      <c r="H82" s="73">
        <f>SUM(H83:H88)</f>
        <v>410439557.63</v>
      </c>
      <c r="I82" s="73"/>
      <c r="J82" s="73"/>
      <c r="K82" s="73"/>
      <c r="L82" s="73"/>
      <c r="M82" s="73"/>
      <c r="N82" s="73"/>
      <c r="O82" s="73"/>
      <c r="P82" s="73">
        <v>2.25</v>
      </c>
      <c r="Q82" s="73"/>
      <c r="R82" s="73"/>
    </row>
    <row r="83" spans="2:18">
      <c r="B83" s="74" t="s">
        <v>70</v>
      </c>
      <c r="C83" s="75">
        <v>42396</v>
      </c>
      <c r="D83" s="69"/>
      <c r="E83" s="69"/>
      <c r="F83" s="70">
        <v>102258376.23999999</v>
      </c>
      <c r="G83" s="70">
        <v>115142931.65000001</v>
      </c>
      <c r="H83" s="70">
        <v>102258376.23999999</v>
      </c>
      <c r="I83" s="70">
        <v>99286499.849999994</v>
      </c>
      <c r="J83" s="70">
        <v>2971876.38</v>
      </c>
      <c r="K83" s="70">
        <v>0</v>
      </c>
      <c r="L83" s="70">
        <v>96.92</v>
      </c>
      <c r="M83" s="70">
        <v>95.47</v>
      </c>
      <c r="N83" s="70">
        <v>97.9</v>
      </c>
      <c r="O83" s="70">
        <v>97.09</v>
      </c>
      <c r="P83" s="70">
        <v>2.25</v>
      </c>
      <c r="Q83" s="70">
        <v>2.6</v>
      </c>
      <c r="R83" s="70">
        <v>2.58</v>
      </c>
    </row>
    <row r="84" spans="2:18">
      <c r="B84" s="76" t="s">
        <v>71</v>
      </c>
      <c r="C84" s="77">
        <v>42508</v>
      </c>
      <c r="D84" s="78"/>
      <c r="E84" s="78"/>
      <c r="F84" s="79">
        <v>51129188.119999997</v>
      </c>
      <c r="G84" s="79">
        <v>119182137.51000001</v>
      </c>
      <c r="H84" s="79">
        <v>51129188.119999997</v>
      </c>
      <c r="I84" s="79">
        <v>50807598.299999997</v>
      </c>
      <c r="J84" s="79">
        <v>674381.21</v>
      </c>
      <c r="K84" s="79">
        <v>0</v>
      </c>
      <c r="L84" s="79">
        <v>97.81</v>
      </c>
      <c r="M84" s="79">
        <v>98.2</v>
      </c>
      <c r="N84" s="79">
        <v>99.3</v>
      </c>
      <c r="O84" s="79">
        <v>98.68</v>
      </c>
      <c r="P84" s="79">
        <v>2.25</v>
      </c>
      <c r="Q84" s="79">
        <v>2.5099999999999998</v>
      </c>
      <c r="R84" s="79">
        <v>2.41</v>
      </c>
    </row>
    <row r="85" spans="2:18">
      <c r="B85" s="76" t="s">
        <v>82</v>
      </c>
      <c r="C85" s="77">
        <v>44825</v>
      </c>
      <c r="D85" s="78"/>
      <c r="E85" s="78"/>
      <c r="F85" s="79">
        <v>102258376.23999999</v>
      </c>
      <c r="G85" s="79">
        <v>153924420.83000001</v>
      </c>
      <c r="H85" s="79">
        <v>102258376.23999999</v>
      </c>
      <c r="I85" s="79">
        <v>99889055.230000004</v>
      </c>
      <c r="J85" s="79">
        <v>2722322.49</v>
      </c>
      <c r="K85" s="79">
        <v>0</v>
      </c>
      <c r="L85" s="79">
        <v>96.77</v>
      </c>
      <c r="M85" s="79">
        <v>96.22</v>
      </c>
      <c r="N85" s="79">
        <v>98.54</v>
      </c>
      <c r="O85" s="79">
        <v>97.34</v>
      </c>
      <c r="P85" s="79">
        <v>2.25</v>
      </c>
      <c r="Q85" s="79">
        <v>3.17</v>
      </c>
      <c r="R85" s="79">
        <v>3.01</v>
      </c>
    </row>
    <row r="86" spans="2:18">
      <c r="B86" s="76" t="s">
        <v>73</v>
      </c>
      <c r="C86" s="77">
        <v>44839</v>
      </c>
      <c r="D86" s="78"/>
      <c r="E86" s="78"/>
      <c r="F86" s="79">
        <v>102258376.23999999</v>
      </c>
      <c r="G86" s="79">
        <v>79761533.469999999</v>
      </c>
      <c r="H86" s="79">
        <v>52535240.789999999</v>
      </c>
      <c r="I86" s="79">
        <v>49593647.350000001</v>
      </c>
      <c r="J86" s="79">
        <v>3168286.61</v>
      </c>
      <c r="K86" s="79">
        <v>0</v>
      </c>
      <c r="L86" s="79">
        <v>93.41</v>
      </c>
      <c r="M86" s="79">
        <v>93.29</v>
      </c>
      <c r="N86" s="79">
        <v>94.89</v>
      </c>
      <c r="O86" s="79">
        <v>93.97</v>
      </c>
      <c r="P86" s="79">
        <v>2.25</v>
      </c>
      <c r="Q86" s="79">
        <v>4.18</v>
      </c>
      <c r="R86" s="79">
        <v>4.01</v>
      </c>
    </row>
    <row r="87" spans="2:18">
      <c r="B87" s="76" t="s">
        <v>75</v>
      </c>
      <c r="C87" s="77">
        <v>44846</v>
      </c>
      <c r="D87" s="78"/>
      <c r="E87" s="78"/>
      <c r="F87" s="79">
        <v>102258376.23999999</v>
      </c>
      <c r="G87" s="79">
        <v>117776084.83</v>
      </c>
      <c r="H87" s="79">
        <v>102258376.23999999</v>
      </c>
      <c r="I87" s="79">
        <v>95086155.319999993</v>
      </c>
      <c r="J87" s="79">
        <v>7657598.0499999998</v>
      </c>
      <c r="K87" s="79">
        <v>0</v>
      </c>
      <c r="L87" s="79">
        <v>92.22</v>
      </c>
      <c r="M87" s="79">
        <v>91.58</v>
      </c>
      <c r="N87" s="79">
        <v>93.73</v>
      </c>
      <c r="O87" s="79">
        <v>92.51</v>
      </c>
      <c r="P87" s="79">
        <v>2.25</v>
      </c>
      <c r="Q87" s="79">
        <v>4.5599999999999996</v>
      </c>
      <c r="R87" s="79">
        <v>4.47</v>
      </c>
    </row>
    <row r="88" spans="2:18" ht="13.5">
      <c r="B88" s="76" t="s">
        <v>252</v>
      </c>
      <c r="C88" s="77">
        <v>44860</v>
      </c>
      <c r="D88" s="78"/>
      <c r="E88" s="78"/>
      <c r="F88" s="79">
        <v>102258376.23999999</v>
      </c>
      <c r="G88" s="79">
        <v>146862457.37</v>
      </c>
      <c r="H88" s="79">
        <v>0</v>
      </c>
      <c r="I88" s="79">
        <v>0</v>
      </c>
      <c r="J88" s="79">
        <v>0</v>
      </c>
      <c r="K88" s="79">
        <v>0</v>
      </c>
      <c r="L88" s="79">
        <v>88.43</v>
      </c>
      <c r="M88" s="79">
        <v>0</v>
      </c>
      <c r="N88" s="79">
        <v>0</v>
      </c>
      <c r="O88" s="79">
        <v>0</v>
      </c>
      <c r="P88" s="79">
        <v>2.25</v>
      </c>
      <c r="Q88" s="79">
        <v>5.8</v>
      </c>
      <c r="R88" s="79">
        <v>0</v>
      </c>
    </row>
    <row r="89" spans="2:18">
      <c r="B89" s="71" t="s">
        <v>253</v>
      </c>
      <c r="C89" s="71"/>
      <c r="D89" s="72">
        <v>46593</v>
      </c>
      <c r="E89" s="71">
        <v>3833</v>
      </c>
      <c r="F89" s="73">
        <f>SUM(F90:F93)</f>
        <v>178952158.41999999</v>
      </c>
      <c r="G89" s="73">
        <f>SUM(G90:G93)</f>
        <v>384542623.84000003</v>
      </c>
      <c r="H89" s="73">
        <f>SUM(H90:H93)</f>
        <v>173583593.66999999</v>
      </c>
      <c r="I89" s="73"/>
      <c r="J89" s="73"/>
      <c r="K89" s="73"/>
      <c r="L89" s="73"/>
      <c r="M89" s="73"/>
      <c r="N89" s="73"/>
      <c r="O89" s="73"/>
      <c r="P89" s="73">
        <v>1.95</v>
      </c>
      <c r="Q89" s="73"/>
      <c r="R89" s="73"/>
    </row>
    <row r="90" spans="2:18">
      <c r="B90" s="90" t="s">
        <v>70</v>
      </c>
      <c r="C90" s="91">
        <v>42760</v>
      </c>
      <c r="D90" s="92"/>
      <c r="E90" s="92"/>
      <c r="F90" s="93">
        <v>25564594.059999999</v>
      </c>
      <c r="G90" s="93">
        <v>107882586.93000001</v>
      </c>
      <c r="H90" s="93">
        <v>25564594.059999999</v>
      </c>
      <c r="I90" s="93">
        <v>26034351.149999999</v>
      </c>
      <c r="J90" s="93">
        <v>0</v>
      </c>
      <c r="K90" s="93">
        <v>469757.09</v>
      </c>
      <c r="L90" s="93">
        <v>101.12</v>
      </c>
      <c r="M90" s="93">
        <v>101.45</v>
      </c>
      <c r="N90" s="93">
        <v>102.39</v>
      </c>
      <c r="O90" s="93">
        <v>101.84</v>
      </c>
      <c r="P90" s="93">
        <v>1.95</v>
      </c>
      <c r="Q90" s="93">
        <v>1.84</v>
      </c>
      <c r="R90" s="93">
        <v>1.76</v>
      </c>
    </row>
    <row r="91" spans="2:18">
      <c r="B91" s="94" t="s">
        <v>71</v>
      </c>
      <c r="C91" s="95">
        <v>42816</v>
      </c>
      <c r="D91" s="96"/>
      <c r="E91" s="96"/>
      <c r="F91" s="97">
        <v>51129188.119999997</v>
      </c>
      <c r="G91" s="97">
        <v>98295864.159999996</v>
      </c>
      <c r="H91" s="97">
        <v>51129188.119999997</v>
      </c>
      <c r="I91" s="97">
        <v>52034243.740000002</v>
      </c>
      <c r="J91" s="97">
        <v>0</v>
      </c>
      <c r="K91" s="97">
        <v>751668.07</v>
      </c>
      <c r="L91" s="97">
        <v>101</v>
      </c>
      <c r="M91" s="97">
        <v>101.14</v>
      </c>
      <c r="N91" s="97">
        <v>102.08</v>
      </c>
      <c r="O91" s="97">
        <v>101.47</v>
      </c>
      <c r="P91" s="97">
        <v>1.95</v>
      </c>
      <c r="Q91" s="97">
        <v>1.85</v>
      </c>
      <c r="R91" s="97">
        <v>1.8</v>
      </c>
    </row>
    <row r="92" spans="2:18">
      <c r="B92" s="94" t="s">
        <v>72</v>
      </c>
      <c r="C92" s="95">
        <v>42872</v>
      </c>
      <c r="D92" s="96"/>
      <c r="E92" s="96"/>
      <c r="F92" s="97">
        <v>51129188.119999997</v>
      </c>
      <c r="G92" s="97">
        <v>75211035.719999999</v>
      </c>
      <c r="H92" s="97">
        <v>51129188.119999997</v>
      </c>
      <c r="I92" s="97">
        <v>52288951.490000002</v>
      </c>
      <c r="J92" s="97">
        <v>0</v>
      </c>
      <c r="K92" s="97">
        <v>852988.24</v>
      </c>
      <c r="L92" s="97">
        <v>101.36</v>
      </c>
      <c r="M92" s="97">
        <v>101.2</v>
      </c>
      <c r="N92" s="97">
        <v>102.21</v>
      </c>
      <c r="O92" s="97">
        <v>101.67</v>
      </c>
      <c r="P92" s="97">
        <v>1.95</v>
      </c>
      <c r="Q92" s="97">
        <v>1.81</v>
      </c>
      <c r="R92" s="97">
        <v>1.78</v>
      </c>
    </row>
    <row r="93" spans="2:18">
      <c r="B93" s="94" t="s">
        <v>73</v>
      </c>
      <c r="C93" s="95">
        <v>42935</v>
      </c>
      <c r="D93" s="96"/>
      <c r="E93" s="96"/>
      <c r="F93" s="97">
        <v>51129188.119999997</v>
      </c>
      <c r="G93" s="97">
        <v>103153137.03</v>
      </c>
      <c r="H93" s="97">
        <v>45760623.369999997</v>
      </c>
      <c r="I93" s="97">
        <v>47559003.049999997</v>
      </c>
      <c r="J93" s="97">
        <v>0</v>
      </c>
      <c r="K93" s="97">
        <v>1372805.89</v>
      </c>
      <c r="L93" s="97">
        <v>101.67</v>
      </c>
      <c r="M93" s="97">
        <v>102.76</v>
      </c>
      <c r="N93" s="97">
        <v>103.23</v>
      </c>
      <c r="O93" s="97">
        <v>103</v>
      </c>
      <c r="P93" s="97">
        <v>1.95</v>
      </c>
      <c r="Q93" s="97">
        <v>1.77</v>
      </c>
      <c r="R93" s="97">
        <v>1.63</v>
      </c>
    </row>
    <row r="94" spans="2:18">
      <c r="B94" s="71" t="s">
        <v>254</v>
      </c>
      <c r="C94" s="71"/>
      <c r="D94" s="72">
        <v>47473</v>
      </c>
      <c r="E94" s="71">
        <v>3836</v>
      </c>
      <c r="F94" s="73">
        <f>SUM(F95:F99)</f>
        <v>511291881.19999999</v>
      </c>
      <c r="G94" s="73">
        <f>SUM(G95:G99)</f>
        <v>898559690.77999997</v>
      </c>
      <c r="H94" s="73">
        <f>SUM(H95:H99)</f>
        <v>511291881.19999999</v>
      </c>
      <c r="I94" s="73"/>
      <c r="J94" s="73"/>
      <c r="K94" s="73"/>
      <c r="L94" s="73"/>
      <c r="M94" s="73"/>
      <c r="N94" s="73"/>
      <c r="O94" s="73"/>
      <c r="P94" s="73">
        <v>0.5</v>
      </c>
      <c r="Q94" s="73"/>
      <c r="R94" s="73"/>
    </row>
    <row r="95" spans="2:18">
      <c r="B95" s="94" t="s">
        <v>70</v>
      </c>
      <c r="C95" s="95">
        <v>43637</v>
      </c>
      <c r="D95" s="96"/>
      <c r="E95" s="96"/>
      <c r="F95" s="97">
        <v>102258376.23999999</v>
      </c>
      <c r="G95" s="97">
        <v>241345106.68000001</v>
      </c>
      <c r="H95" s="97">
        <v>102258376.23999999</v>
      </c>
      <c r="I95" s="97">
        <v>103221225.75</v>
      </c>
      <c r="J95" s="97">
        <v>0</v>
      </c>
      <c r="K95" s="97">
        <v>962849.51</v>
      </c>
      <c r="L95" s="97">
        <v>99.6</v>
      </c>
      <c r="M95" s="97">
        <v>100</v>
      </c>
      <c r="N95" s="97">
        <v>101.66</v>
      </c>
      <c r="O95" s="97">
        <v>100.94</v>
      </c>
      <c r="P95" s="97">
        <v>0.5</v>
      </c>
      <c r="Q95" s="97">
        <v>0.54</v>
      </c>
      <c r="R95" s="97">
        <v>0.41</v>
      </c>
    </row>
    <row r="96" spans="2:18">
      <c r="B96" s="94" t="s">
        <v>71</v>
      </c>
      <c r="C96" s="95">
        <v>43677</v>
      </c>
      <c r="D96" s="96"/>
      <c r="E96" s="96"/>
      <c r="F96" s="97">
        <v>102258376.23999999</v>
      </c>
      <c r="G96" s="97">
        <v>156327492.68000001</v>
      </c>
      <c r="H96" s="97">
        <v>102258376.23999999</v>
      </c>
      <c r="I96" s="97">
        <v>104190456.23</v>
      </c>
      <c r="J96" s="97">
        <v>0</v>
      </c>
      <c r="K96" s="97">
        <v>1880950.8</v>
      </c>
      <c r="L96" s="97">
        <v>101.29</v>
      </c>
      <c r="M96" s="97">
        <v>100.81</v>
      </c>
      <c r="N96" s="97">
        <v>102.56</v>
      </c>
      <c r="O96" s="97">
        <v>101.84</v>
      </c>
      <c r="P96" s="97">
        <v>0.5</v>
      </c>
      <c r="Q96" s="97">
        <v>0.37</v>
      </c>
      <c r="R96" s="97">
        <v>0.32</v>
      </c>
    </row>
    <row r="97" spans="2:18">
      <c r="B97" s="94" t="s">
        <v>82</v>
      </c>
      <c r="C97" s="95">
        <v>43859</v>
      </c>
      <c r="D97" s="96"/>
      <c r="E97" s="96"/>
      <c r="F97" s="97">
        <v>102258376.23999999</v>
      </c>
      <c r="G97" s="97">
        <v>236804834.78</v>
      </c>
      <c r="H97" s="97">
        <v>102258376.23999999</v>
      </c>
      <c r="I97" s="97">
        <v>106022046.91</v>
      </c>
      <c r="J97" s="97">
        <v>0</v>
      </c>
      <c r="K97" s="97">
        <v>3712541.48</v>
      </c>
      <c r="L97" s="97">
        <v>103.03</v>
      </c>
      <c r="M97" s="97">
        <v>103.45</v>
      </c>
      <c r="N97" s="97">
        <v>103.86</v>
      </c>
      <c r="O97" s="97">
        <v>103.63</v>
      </c>
      <c r="P97" s="97">
        <v>0.5</v>
      </c>
      <c r="Q97" s="97">
        <v>0.19</v>
      </c>
      <c r="R97" s="97">
        <v>0.13</v>
      </c>
    </row>
    <row r="98" spans="2:18">
      <c r="B98" s="94" t="s">
        <v>73</v>
      </c>
      <c r="C98" s="95">
        <v>43887</v>
      </c>
      <c r="D98" s="96"/>
      <c r="E98" s="96"/>
      <c r="F98" s="97">
        <v>102258376.23999999</v>
      </c>
      <c r="G98" s="97">
        <v>135901382.02000001</v>
      </c>
      <c r="H98" s="97">
        <v>102258376.23999999</v>
      </c>
      <c r="I98" s="97">
        <v>106160438.34</v>
      </c>
      <c r="J98" s="97">
        <v>0</v>
      </c>
      <c r="K98" s="97">
        <v>3808464.95</v>
      </c>
      <c r="L98" s="97">
        <v>103.54</v>
      </c>
      <c r="M98" s="97">
        <v>103.2</v>
      </c>
      <c r="N98" s="97">
        <v>104.4</v>
      </c>
      <c r="O98" s="97">
        <v>103.72</v>
      </c>
      <c r="P98" s="97">
        <v>0.5</v>
      </c>
      <c r="Q98" s="97">
        <v>0.14000000000000001</v>
      </c>
      <c r="R98" s="97">
        <v>0.12</v>
      </c>
    </row>
    <row r="99" spans="2:18">
      <c r="B99" s="94" t="s">
        <v>75</v>
      </c>
      <c r="C99" s="95">
        <v>43936</v>
      </c>
      <c r="D99" s="96"/>
      <c r="E99" s="96"/>
      <c r="F99" s="97">
        <v>102258376.23999999</v>
      </c>
      <c r="G99" s="97">
        <v>128180874.62</v>
      </c>
      <c r="H99" s="97">
        <v>102258376.23999999</v>
      </c>
      <c r="I99" s="97">
        <v>101952874.17</v>
      </c>
      <c r="J99" s="97">
        <v>581556.17000000004</v>
      </c>
      <c r="K99" s="97">
        <v>114005.31</v>
      </c>
      <c r="L99" s="97">
        <v>98.83</v>
      </c>
      <c r="M99" s="97">
        <v>96.75</v>
      </c>
      <c r="N99" s="97">
        <v>102</v>
      </c>
      <c r="O99" s="97">
        <v>99.54</v>
      </c>
      <c r="P99" s="97">
        <v>0.5</v>
      </c>
      <c r="Q99" s="97">
        <v>0.63</v>
      </c>
      <c r="R99" s="97">
        <v>0.55000000000000004</v>
      </c>
    </row>
    <row r="100" spans="2:18">
      <c r="B100" s="71" t="s">
        <v>255</v>
      </c>
      <c r="C100" s="71"/>
      <c r="D100" s="72">
        <v>48077</v>
      </c>
      <c r="E100" s="71">
        <v>3833</v>
      </c>
      <c r="F100" s="73">
        <f>SUM(F101:F104)</f>
        <v>664679445.56000006</v>
      </c>
      <c r="G100" s="73">
        <f>SUM(G101:G104)</f>
        <v>989477613.08999991</v>
      </c>
      <c r="H100" s="73">
        <f>SUM(H101:H104)</f>
        <v>562421069.32000005</v>
      </c>
      <c r="I100" s="73"/>
      <c r="J100" s="73"/>
      <c r="K100" s="73"/>
      <c r="L100" s="73"/>
      <c r="M100" s="73"/>
      <c r="N100" s="73"/>
      <c r="O100" s="73"/>
      <c r="P100" s="73">
        <v>0.1</v>
      </c>
      <c r="Q100" s="73"/>
      <c r="R100" s="73"/>
    </row>
    <row r="101" spans="2:18">
      <c r="B101" s="74" t="s">
        <v>70</v>
      </c>
      <c r="C101" s="75">
        <v>44244</v>
      </c>
      <c r="D101" s="69"/>
      <c r="E101" s="69"/>
      <c r="F101" s="70">
        <v>153387564.36000001</v>
      </c>
      <c r="G101" s="70">
        <v>284099333.79000002</v>
      </c>
      <c r="H101" s="70">
        <v>153387564.36000001</v>
      </c>
      <c r="I101" s="70">
        <v>152739005.94999999</v>
      </c>
      <c r="J101" s="70">
        <v>670584.87</v>
      </c>
      <c r="K101" s="70">
        <v>22026.45</v>
      </c>
      <c r="L101" s="70">
        <v>98.85</v>
      </c>
      <c r="M101" s="70">
        <v>98.86</v>
      </c>
      <c r="N101" s="70">
        <v>100.52</v>
      </c>
      <c r="O101" s="70">
        <v>99.58</v>
      </c>
      <c r="P101" s="70">
        <v>0.1</v>
      </c>
      <c r="Q101" s="70">
        <v>0.21</v>
      </c>
      <c r="R101" s="70">
        <v>0.14000000000000001</v>
      </c>
    </row>
    <row r="102" spans="2:18" ht="13.5">
      <c r="B102" s="76" t="s">
        <v>256</v>
      </c>
      <c r="C102" s="77">
        <v>44265</v>
      </c>
      <c r="D102" s="78"/>
      <c r="E102" s="78"/>
      <c r="F102" s="79">
        <v>102258376.23999999</v>
      </c>
      <c r="G102" s="79">
        <v>180767244.59999999</v>
      </c>
      <c r="H102" s="79">
        <v>0</v>
      </c>
      <c r="I102" s="79">
        <v>0</v>
      </c>
      <c r="J102" s="79">
        <v>0</v>
      </c>
      <c r="K102" s="79">
        <v>0</v>
      </c>
      <c r="L102" s="79">
        <v>98.24</v>
      </c>
      <c r="M102" s="79">
        <v>0</v>
      </c>
      <c r="N102" s="79">
        <v>0</v>
      </c>
      <c r="O102" s="79">
        <v>0</v>
      </c>
      <c r="P102" s="79">
        <v>0.1</v>
      </c>
      <c r="Q102" s="79">
        <v>0.27</v>
      </c>
      <c r="R102" s="79">
        <v>0</v>
      </c>
    </row>
    <row r="103" spans="2:18">
      <c r="B103" s="76" t="s">
        <v>72</v>
      </c>
      <c r="C103" s="77">
        <v>44462</v>
      </c>
      <c r="D103" s="78"/>
      <c r="E103" s="78"/>
      <c r="F103" s="79">
        <v>153387564.36000001</v>
      </c>
      <c r="G103" s="79">
        <v>259812969.43000001</v>
      </c>
      <c r="H103" s="79">
        <v>153387564.36000001</v>
      </c>
      <c r="I103" s="79">
        <v>151903195.05000001</v>
      </c>
      <c r="J103" s="79">
        <v>1499918.19</v>
      </c>
      <c r="K103" s="79">
        <v>0</v>
      </c>
      <c r="L103" s="79">
        <v>98.66</v>
      </c>
      <c r="M103" s="79">
        <v>98.49</v>
      </c>
      <c r="N103" s="79">
        <v>100</v>
      </c>
      <c r="O103" s="79">
        <v>99.02</v>
      </c>
      <c r="P103" s="79">
        <v>0.1</v>
      </c>
      <c r="Q103" s="79">
        <v>0.24</v>
      </c>
      <c r="R103" s="79">
        <v>0.2</v>
      </c>
    </row>
    <row r="104" spans="2:18" ht="12.75" thickBot="1">
      <c r="B104" s="76" t="s">
        <v>73</v>
      </c>
      <c r="C104" s="77">
        <v>44496</v>
      </c>
      <c r="D104" s="78"/>
      <c r="E104" s="78"/>
      <c r="F104" s="79">
        <v>255645940.59999999</v>
      </c>
      <c r="G104" s="79">
        <v>264798065.27000001</v>
      </c>
      <c r="H104" s="79">
        <v>255645940.59999999</v>
      </c>
      <c r="I104" s="79">
        <v>245142187.78999999</v>
      </c>
      <c r="J104" s="79">
        <v>10553481.130000001</v>
      </c>
      <c r="K104" s="79">
        <v>0</v>
      </c>
      <c r="L104" s="79">
        <v>95.77</v>
      </c>
      <c r="M104" s="79">
        <v>93.41</v>
      </c>
      <c r="N104" s="79">
        <v>98.07</v>
      </c>
      <c r="O104" s="79">
        <v>95.87</v>
      </c>
      <c r="P104" s="79">
        <v>0.1</v>
      </c>
      <c r="Q104" s="79">
        <v>0.54</v>
      </c>
      <c r="R104" s="79">
        <v>0.53</v>
      </c>
    </row>
    <row r="105" spans="2:18" ht="13.5" thickTop="1" thickBot="1">
      <c r="B105" s="80" t="s">
        <v>85</v>
      </c>
      <c r="C105" s="80"/>
      <c r="D105" s="80"/>
      <c r="E105" s="80"/>
      <c r="F105" s="81">
        <f>F82+F89+F94+F100</f>
        <v>1917344554.5</v>
      </c>
      <c r="G105" s="81">
        <f>G82+G89+G94+G100</f>
        <v>3005229493.3699999</v>
      </c>
      <c r="H105" s="81">
        <f>H82+H89+H94+H100</f>
        <v>1657736101.8200002</v>
      </c>
      <c r="I105" s="81">
        <f>SUM(I83:I104)</f>
        <v>1643910935.6700001</v>
      </c>
      <c r="J105" s="81">
        <f>SUM(J83:J104)</f>
        <v>30500005.100000001</v>
      </c>
      <c r="K105" s="81">
        <f>SUM(K83:K104)</f>
        <v>13948057.790000001</v>
      </c>
      <c r="L105" s="81"/>
      <c r="M105" s="81"/>
      <c r="N105" s="81"/>
      <c r="O105" s="81"/>
      <c r="P105" s="81"/>
      <c r="Q105" s="81"/>
      <c r="R105" s="81"/>
    </row>
    <row r="106" spans="2:18" ht="12.75" thickTop="1">
      <c r="B106" s="82" t="s">
        <v>237</v>
      </c>
      <c r="C106" s="82"/>
      <c r="D106" s="82"/>
      <c r="E106" s="82"/>
      <c r="F106" s="83"/>
      <c r="G106" s="83"/>
      <c r="H106" s="83"/>
      <c r="I106" s="83"/>
      <c r="J106" s="83"/>
      <c r="K106" s="83"/>
      <c r="L106" s="83"/>
      <c r="M106" s="83"/>
      <c r="N106" s="83"/>
      <c r="O106" s="83"/>
      <c r="P106" s="83"/>
      <c r="Q106" s="83"/>
      <c r="R106" s="83"/>
    </row>
    <row r="107" spans="2:18">
      <c r="B107" s="71" t="s">
        <v>257</v>
      </c>
      <c r="C107" s="71"/>
      <c r="D107" s="72">
        <v>50942</v>
      </c>
      <c r="E107" s="71">
        <v>7305</v>
      </c>
      <c r="F107" s="73">
        <f>SUM(F108:F111)</f>
        <v>355347857.42999995</v>
      </c>
      <c r="G107" s="73">
        <f>SUM(G108:G111)</f>
        <v>463977912.70999998</v>
      </c>
      <c r="H107" s="73">
        <f>SUM(H108:H111)</f>
        <v>291323888.07000005</v>
      </c>
      <c r="I107" s="73"/>
      <c r="J107" s="73"/>
      <c r="K107" s="73"/>
      <c r="L107" s="73"/>
      <c r="M107" s="73"/>
      <c r="N107" s="73"/>
      <c r="O107" s="73"/>
      <c r="P107" s="73">
        <v>1.5</v>
      </c>
      <c r="Q107" s="73"/>
      <c r="R107" s="73"/>
    </row>
    <row r="108" spans="2:18">
      <c r="B108" s="74" t="s">
        <v>70</v>
      </c>
      <c r="C108" s="75">
        <v>43637</v>
      </c>
      <c r="D108" s="69"/>
      <c r="E108" s="69"/>
      <c r="F108" s="70">
        <v>102258376.23999999</v>
      </c>
      <c r="G108" s="70">
        <v>126944530.45999999</v>
      </c>
      <c r="H108" s="70">
        <v>51435963.25</v>
      </c>
      <c r="I108" s="70">
        <v>50643297.219999999</v>
      </c>
      <c r="J108" s="70">
        <v>792666.03</v>
      </c>
      <c r="K108" s="70">
        <v>0</v>
      </c>
      <c r="L108" s="70">
        <v>94.1</v>
      </c>
      <c r="M108" s="70">
        <v>96.95</v>
      </c>
      <c r="N108" s="70">
        <v>100</v>
      </c>
      <c r="O108" s="70">
        <v>98.46</v>
      </c>
      <c r="P108" s="70">
        <v>1.5</v>
      </c>
      <c r="Q108" s="70">
        <v>1.86</v>
      </c>
      <c r="R108" s="70">
        <v>1.6</v>
      </c>
    </row>
    <row r="109" spans="2:18">
      <c r="B109" s="76" t="s">
        <v>71</v>
      </c>
      <c r="C109" s="77">
        <v>43670</v>
      </c>
      <c r="D109" s="78"/>
      <c r="E109" s="78"/>
      <c r="F109" s="79">
        <v>102258376.23999999</v>
      </c>
      <c r="G109" s="79">
        <v>144557553.56999999</v>
      </c>
      <c r="H109" s="79">
        <v>102258376.23999999</v>
      </c>
      <c r="I109" s="79">
        <v>102164503.56</v>
      </c>
      <c r="J109" s="79">
        <v>463587.84000000003</v>
      </c>
      <c r="K109" s="79">
        <v>226553.43</v>
      </c>
      <c r="L109" s="79">
        <v>98.08</v>
      </c>
      <c r="M109" s="79">
        <v>97.55</v>
      </c>
      <c r="N109" s="79">
        <v>102.08</v>
      </c>
      <c r="O109" s="79">
        <v>99.77</v>
      </c>
      <c r="P109" s="79">
        <v>1.5</v>
      </c>
      <c r="Q109" s="79">
        <v>1.62</v>
      </c>
      <c r="R109" s="79">
        <v>1.52</v>
      </c>
    </row>
    <row r="110" spans="2:18">
      <c r="B110" s="76" t="s">
        <v>72</v>
      </c>
      <c r="C110" s="77">
        <v>43705</v>
      </c>
      <c r="D110" s="78"/>
      <c r="E110" s="78"/>
      <c r="F110" s="79">
        <v>102258376.23999999</v>
      </c>
      <c r="G110" s="79">
        <v>124857477.39</v>
      </c>
      <c r="H110" s="79">
        <v>102258376.23999999</v>
      </c>
      <c r="I110" s="79">
        <v>103953229.58</v>
      </c>
      <c r="J110" s="79">
        <v>2881.13</v>
      </c>
      <c r="K110" s="79">
        <v>1411411.01</v>
      </c>
      <c r="L110" s="79">
        <v>100.54</v>
      </c>
      <c r="M110" s="79">
        <v>98.81</v>
      </c>
      <c r="N110" s="79">
        <v>104.91</v>
      </c>
      <c r="O110" s="79">
        <v>101.38</v>
      </c>
      <c r="P110" s="79">
        <v>1.5</v>
      </c>
      <c r="Q110" s="79">
        <v>1.47</v>
      </c>
      <c r="R110" s="79">
        <v>1.42</v>
      </c>
    </row>
    <row r="111" spans="2:18" ht="12.75" thickBot="1">
      <c r="B111" s="76" t="s">
        <v>73</v>
      </c>
      <c r="C111" s="77">
        <v>43747</v>
      </c>
      <c r="D111" s="78"/>
      <c r="E111" s="78"/>
      <c r="F111" s="79">
        <v>48572728.710000001</v>
      </c>
      <c r="G111" s="79">
        <v>67618351.290000007</v>
      </c>
      <c r="H111" s="79">
        <v>35371172.340000004</v>
      </c>
      <c r="I111" s="79">
        <v>36311662.060000002</v>
      </c>
      <c r="J111" s="79">
        <v>0</v>
      </c>
      <c r="K111" s="79">
        <v>781319.44</v>
      </c>
      <c r="L111" s="79">
        <v>100.86</v>
      </c>
      <c r="M111" s="79">
        <v>101.5</v>
      </c>
      <c r="N111" s="79">
        <v>104.35</v>
      </c>
      <c r="O111" s="79">
        <v>102.21</v>
      </c>
      <c r="P111" s="79">
        <v>1.5</v>
      </c>
      <c r="Q111" s="79">
        <v>1.45</v>
      </c>
      <c r="R111" s="79">
        <v>1.38</v>
      </c>
    </row>
    <row r="112" spans="2:18" ht="13.5" thickTop="1" thickBot="1">
      <c r="B112" s="80" t="s">
        <v>86</v>
      </c>
      <c r="C112" s="80"/>
      <c r="D112" s="80"/>
      <c r="E112" s="80"/>
      <c r="F112" s="81">
        <f>F107</f>
        <v>355347857.42999995</v>
      </c>
      <c r="G112" s="81">
        <f>G107</f>
        <v>463977912.70999998</v>
      </c>
      <c r="H112" s="81">
        <f>H107</f>
        <v>291323888.07000005</v>
      </c>
      <c r="I112" s="81">
        <f>SUM(I108:I111)</f>
        <v>293072692.42000002</v>
      </c>
      <c r="J112" s="81">
        <f>SUM(J108:J111)</f>
        <v>1259135</v>
      </c>
      <c r="K112" s="81">
        <f>SUM(K108:K111)</f>
        <v>2419283.88</v>
      </c>
      <c r="L112" s="81"/>
      <c r="M112" s="81"/>
      <c r="N112" s="81"/>
      <c r="O112" s="81"/>
      <c r="P112" s="81"/>
      <c r="Q112" s="81"/>
      <c r="R112" s="81"/>
    </row>
    <row r="113" spans="2:18" ht="13.5" thickTop="1" thickBot="1">
      <c r="B113" s="98" t="s">
        <v>87</v>
      </c>
      <c r="C113" s="98"/>
      <c r="D113" s="98"/>
      <c r="E113" s="98"/>
      <c r="F113" s="99">
        <f t="shared" ref="F113:K113" si="1">F43+F50+F60+F65+F69+F105+F112</f>
        <v>4416730748.6100006</v>
      </c>
      <c r="G113" s="99">
        <f t="shared" si="1"/>
        <v>6931869412.9399996</v>
      </c>
      <c r="H113" s="99">
        <f t="shared" si="1"/>
        <v>4057563540.8300004</v>
      </c>
      <c r="I113" s="99">
        <f t="shared" si="1"/>
        <v>4002869335.0700002</v>
      </c>
      <c r="J113" s="99">
        <f t="shared" si="1"/>
        <v>84254647.950000003</v>
      </c>
      <c r="K113" s="99">
        <f t="shared" si="1"/>
        <v>18573414.670000002</v>
      </c>
      <c r="L113" s="99"/>
      <c r="M113" s="99"/>
      <c r="N113" s="99"/>
      <c r="O113" s="99"/>
      <c r="P113" s="99"/>
      <c r="Q113" s="99"/>
      <c r="R113" s="81"/>
    </row>
    <row r="114" spans="2:18" ht="13.5" thickTop="1" thickBot="1">
      <c r="B114" s="98" t="s">
        <v>258</v>
      </c>
      <c r="C114" s="98"/>
      <c r="D114" s="98"/>
      <c r="E114" s="98"/>
      <c r="F114" s="99">
        <f>F38+F113</f>
        <v>6444960451.6100006</v>
      </c>
      <c r="G114" s="99">
        <f>G38+G113</f>
        <v>10352015761.48</v>
      </c>
      <c r="H114" s="99">
        <f>H38+H113</f>
        <v>6085793243.8299999</v>
      </c>
      <c r="I114" s="99">
        <f>I38+I113</f>
        <v>6030249584.1599998</v>
      </c>
      <c r="J114" s="99">
        <f>J38+J113</f>
        <v>94009725.790000007</v>
      </c>
      <c r="K114" s="99">
        <v>20924713.460000001</v>
      </c>
      <c r="L114" s="99"/>
      <c r="M114" s="99"/>
      <c r="N114" s="99"/>
      <c r="O114" s="99"/>
      <c r="P114" s="99"/>
      <c r="Q114" s="100"/>
      <c r="R114" s="101"/>
    </row>
    <row r="115" spans="2:18" ht="12.75" hidden="1" customHeight="1" thickTop="1">
      <c r="B115" s="82" t="s">
        <v>88</v>
      </c>
      <c r="C115" s="82"/>
      <c r="D115" s="82"/>
      <c r="E115" s="82"/>
      <c r="F115" s="83"/>
      <c r="G115" s="83"/>
      <c r="H115" s="83"/>
      <c r="I115" s="83"/>
      <c r="J115" s="83"/>
      <c r="K115" s="83"/>
      <c r="L115" s="83"/>
      <c r="M115" s="83"/>
      <c r="N115" s="83"/>
      <c r="O115" s="83"/>
      <c r="P115" s="83"/>
      <c r="Q115" s="83"/>
      <c r="R115" s="79"/>
    </row>
    <row r="116" spans="2:18" ht="13.5" customHeight="1" thickTop="1">
      <c r="B116" s="102"/>
      <c r="C116" s="102"/>
      <c r="D116" s="102"/>
      <c r="E116" s="102"/>
      <c r="F116" s="103"/>
      <c r="G116" s="103"/>
      <c r="H116" s="103"/>
      <c r="I116" s="103"/>
      <c r="J116" s="103"/>
      <c r="K116" s="103"/>
      <c r="L116" s="103"/>
      <c r="M116" s="103"/>
      <c r="N116" s="103"/>
      <c r="O116" s="103"/>
      <c r="P116" s="103"/>
      <c r="Q116" s="103"/>
      <c r="R116" s="103"/>
    </row>
    <row r="117" spans="2:18">
      <c r="B117" s="191" t="s">
        <v>81</v>
      </c>
      <c r="C117" s="191"/>
      <c r="D117" s="191"/>
      <c r="E117" s="191"/>
      <c r="F117" s="191"/>
      <c r="G117" s="191"/>
      <c r="H117" s="191"/>
      <c r="I117" s="191"/>
      <c r="J117" s="191"/>
      <c r="K117" s="191"/>
      <c r="L117" s="191"/>
      <c r="M117" s="191"/>
      <c r="N117" s="191"/>
      <c r="O117" s="191"/>
      <c r="P117" s="191"/>
      <c r="Q117" s="191"/>
      <c r="R117" s="191"/>
    </row>
    <row r="118" spans="2:18" ht="12" customHeight="1">
      <c r="B118" s="245" t="s">
        <v>259</v>
      </c>
      <c r="C118" s="245"/>
      <c r="D118" s="245"/>
      <c r="E118" s="245"/>
      <c r="F118" s="245"/>
      <c r="G118" s="245"/>
      <c r="H118" s="245"/>
      <c r="I118" s="245"/>
      <c r="J118" s="245"/>
      <c r="K118" s="245"/>
      <c r="L118" s="245"/>
      <c r="M118" s="245"/>
      <c r="N118" s="245"/>
      <c r="O118" s="245"/>
      <c r="P118" s="245"/>
      <c r="Q118" s="245"/>
      <c r="R118" s="245"/>
    </row>
    <row r="119" spans="2:18" ht="12" customHeight="1">
      <c r="B119" s="193" t="s">
        <v>260</v>
      </c>
      <c r="C119" s="191"/>
      <c r="D119" s="191"/>
      <c r="E119" s="191"/>
      <c r="F119" s="191"/>
      <c r="G119" s="191"/>
      <c r="H119" s="191"/>
      <c r="I119" s="191"/>
      <c r="J119" s="191"/>
      <c r="K119" s="191"/>
      <c r="L119" s="191"/>
      <c r="M119" s="191"/>
      <c r="N119" s="191"/>
      <c r="O119" s="191"/>
      <c r="P119" s="191"/>
      <c r="Q119" s="191"/>
      <c r="R119" s="191"/>
    </row>
    <row r="120" spans="2:18" ht="12" customHeight="1">
      <c r="B120" s="245" t="s">
        <v>261</v>
      </c>
      <c r="C120" s="245"/>
      <c r="D120" s="245"/>
      <c r="E120" s="245"/>
      <c r="F120" s="245"/>
      <c r="G120" s="245"/>
      <c r="H120" s="245"/>
      <c r="I120" s="245"/>
      <c r="J120" s="245"/>
      <c r="K120" s="245"/>
      <c r="L120" s="245"/>
      <c r="M120" s="245"/>
      <c r="N120" s="245"/>
      <c r="O120" s="245"/>
      <c r="P120" s="245"/>
      <c r="Q120" s="245"/>
      <c r="R120" s="245"/>
    </row>
    <row r="121" spans="2:18">
      <c r="B121" s="193" t="s">
        <v>262</v>
      </c>
      <c r="C121" s="193"/>
      <c r="D121" s="193"/>
      <c r="E121" s="193"/>
      <c r="F121" s="194"/>
      <c r="G121" s="194"/>
      <c r="H121" s="194"/>
      <c r="I121" s="194"/>
      <c r="J121" s="194"/>
      <c r="K121" s="194"/>
      <c r="L121" s="194"/>
      <c r="M121" s="194"/>
      <c r="N121" s="194"/>
      <c r="O121" s="194"/>
      <c r="P121" s="194"/>
      <c r="Q121" s="194"/>
      <c r="R121" s="194"/>
    </row>
    <row r="122" spans="2:18">
      <c r="B122" s="193" t="s">
        <v>263</v>
      </c>
      <c r="C122" s="193"/>
      <c r="D122" s="193"/>
      <c r="E122" s="193"/>
      <c r="F122" s="194"/>
      <c r="G122" s="194"/>
      <c r="H122" s="194"/>
      <c r="I122" s="194"/>
      <c r="J122" s="194"/>
      <c r="K122" s="194"/>
      <c r="L122" s="194"/>
      <c r="M122" s="194"/>
      <c r="N122" s="194"/>
      <c r="O122" s="194"/>
      <c r="P122" s="194"/>
      <c r="Q122" s="194"/>
      <c r="R122" s="194"/>
    </row>
    <row r="123" spans="2:18">
      <c r="F123" s="104"/>
      <c r="G123" s="104"/>
      <c r="H123" s="104"/>
      <c r="I123" s="104"/>
      <c r="J123" s="104"/>
      <c r="K123" s="104"/>
      <c r="L123" s="104"/>
      <c r="M123" s="104"/>
      <c r="N123" s="104"/>
      <c r="O123" s="104"/>
      <c r="P123" s="104"/>
      <c r="Q123" s="104"/>
      <c r="R123" s="104"/>
    </row>
    <row r="124" spans="2:18">
      <c r="F124" s="104"/>
      <c r="G124" s="104"/>
      <c r="H124" s="104"/>
      <c r="I124" s="104"/>
      <c r="J124" s="104"/>
      <c r="K124" s="104"/>
      <c r="L124" s="104"/>
      <c r="M124" s="104"/>
      <c r="N124" s="104"/>
      <c r="O124" s="104"/>
      <c r="P124" s="104"/>
      <c r="Q124" s="104"/>
      <c r="R124" s="104"/>
    </row>
    <row r="125" spans="2:18">
      <c r="F125" s="104"/>
      <c r="G125" s="104"/>
      <c r="H125" s="104"/>
      <c r="I125" s="104"/>
      <c r="J125" s="104"/>
      <c r="K125" s="104"/>
      <c r="L125" s="104"/>
      <c r="M125" s="104"/>
      <c r="N125" s="104"/>
      <c r="O125" s="104"/>
      <c r="P125" s="104"/>
      <c r="Q125" s="104"/>
      <c r="R125" s="104"/>
    </row>
    <row r="126" spans="2:18">
      <c r="F126" s="104"/>
      <c r="G126" s="104"/>
      <c r="H126" s="104"/>
      <c r="I126" s="104"/>
      <c r="J126" s="104"/>
      <c r="K126" s="104"/>
      <c r="L126" s="104"/>
      <c r="M126" s="104"/>
      <c r="N126" s="104"/>
      <c r="O126" s="104"/>
      <c r="P126" s="104"/>
      <c r="Q126" s="104"/>
      <c r="R126" s="104"/>
    </row>
    <row r="127" spans="2:18">
      <c r="F127" s="104"/>
      <c r="G127" s="104"/>
      <c r="H127" s="104"/>
      <c r="I127" s="104"/>
      <c r="J127" s="104"/>
      <c r="K127" s="104"/>
      <c r="L127" s="104"/>
      <c r="M127" s="104"/>
      <c r="N127" s="104"/>
      <c r="O127" s="104"/>
      <c r="P127" s="104"/>
      <c r="Q127" s="104"/>
      <c r="R127" s="104"/>
    </row>
    <row r="128" spans="2:18">
      <c r="F128" s="104"/>
      <c r="G128" s="104"/>
      <c r="H128" s="104"/>
      <c r="I128" s="104"/>
      <c r="J128" s="104"/>
      <c r="K128" s="104"/>
      <c r="L128" s="104"/>
      <c r="M128" s="104"/>
      <c r="N128" s="104"/>
      <c r="O128" s="104"/>
      <c r="P128" s="104"/>
      <c r="Q128" s="104"/>
      <c r="R128" s="104"/>
    </row>
    <row r="129" spans="6:18">
      <c r="F129" s="104"/>
      <c r="G129" s="104"/>
      <c r="H129" s="104"/>
      <c r="I129" s="104"/>
      <c r="J129" s="104"/>
      <c r="K129" s="104"/>
      <c r="L129" s="104"/>
      <c r="M129" s="104"/>
      <c r="N129" s="104"/>
      <c r="O129" s="104"/>
      <c r="P129" s="104"/>
      <c r="Q129" s="104"/>
      <c r="R129" s="104"/>
    </row>
    <row r="130" spans="6:18">
      <c r="F130" s="104"/>
      <c r="G130" s="104"/>
      <c r="H130" s="104"/>
      <c r="I130" s="104"/>
      <c r="J130" s="104"/>
      <c r="K130" s="104"/>
      <c r="L130" s="104"/>
      <c r="M130" s="104"/>
      <c r="N130" s="104"/>
      <c r="O130" s="104"/>
      <c r="P130" s="104"/>
      <c r="Q130" s="104"/>
      <c r="R130" s="104"/>
    </row>
  </sheetData>
  <mergeCells count="44">
    <mergeCell ref="B4:R4"/>
    <mergeCell ref="B5:R5"/>
    <mergeCell ref="B7:B11"/>
    <mergeCell ref="C7:C11"/>
    <mergeCell ref="D7:D11"/>
    <mergeCell ref="E7:E11"/>
    <mergeCell ref="F7:H7"/>
    <mergeCell ref="I7:I11"/>
    <mergeCell ref="J7:J11"/>
    <mergeCell ref="K7:K11"/>
    <mergeCell ref="L7:O8"/>
    <mergeCell ref="P7:P11"/>
    <mergeCell ref="Q7:R7"/>
    <mergeCell ref="F8:F11"/>
    <mergeCell ref="G8:G11"/>
    <mergeCell ref="H8:H11"/>
    <mergeCell ref="Q8:Q11"/>
    <mergeCell ref="R8:R11"/>
    <mergeCell ref="L9:L11"/>
    <mergeCell ref="M9:M11"/>
    <mergeCell ref="N9:N11"/>
    <mergeCell ref="O9:O11"/>
    <mergeCell ref="P76:P80"/>
    <mergeCell ref="B76:B80"/>
    <mergeCell ref="C76:C80"/>
    <mergeCell ref="D76:D80"/>
    <mergeCell ref="E76:E80"/>
    <mergeCell ref="F76:H76"/>
    <mergeCell ref="B118:R118"/>
    <mergeCell ref="B120:R120"/>
    <mergeCell ref="Q76:R76"/>
    <mergeCell ref="F77:F80"/>
    <mergeCell ref="G77:G80"/>
    <mergeCell ref="H77:H80"/>
    <mergeCell ref="Q77:Q80"/>
    <mergeCell ref="R77:R80"/>
    <mergeCell ref="L78:L80"/>
    <mergeCell ref="M78:M80"/>
    <mergeCell ref="N78:N80"/>
    <mergeCell ref="O78:O80"/>
    <mergeCell ref="I76:I80"/>
    <mergeCell ref="J76:J80"/>
    <mergeCell ref="K76:K80"/>
    <mergeCell ref="L76:O77"/>
  </mergeCells>
  <pageMargins left="0.78740157480314965" right="0.19685039370078741" top="0.27559055118110237" bottom="0.19685039370078741" header="0.31496062992125984" footer="0.19685039370078741"/>
  <pageSetup paperSize="9" scale="60" orientation="landscape"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3:W26"/>
  <sheetViews>
    <sheetView showGridLines="0" workbookViewId="0">
      <selection activeCell="L25" sqref="L25"/>
    </sheetView>
  </sheetViews>
  <sheetFormatPr defaultRowHeight="15.75"/>
  <cols>
    <col min="8" max="8" width="6.375" customWidth="1"/>
    <col min="9" max="9" width="2.375" customWidth="1"/>
    <col min="15" max="15" width="9" customWidth="1"/>
    <col min="22" max="22" width="9.875" customWidth="1"/>
    <col min="23" max="23" width="10.625" customWidth="1"/>
  </cols>
  <sheetData>
    <row r="3" spans="2:17" ht="18.75">
      <c r="B3" s="272"/>
      <c r="C3" s="272"/>
      <c r="D3" s="272"/>
      <c r="E3" s="272"/>
      <c r="F3" s="272"/>
      <c r="G3" s="272"/>
      <c r="H3" s="272"/>
      <c r="I3" s="272"/>
      <c r="J3" s="273"/>
      <c r="K3" s="273"/>
      <c r="L3" s="273"/>
      <c r="M3" s="273"/>
      <c r="N3" s="273"/>
      <c r="O3" s="273"/>
      <c r="P3" s="273"/>
      <c r="Q3" s="2"/>
    </row>
    <row r="4" spans="2:17" ht="15.75" customHeight="1">
      <c r="B4" s="276"/>
      <c r="C4" s="276"/>
      <c r="D4" s="276"/>
      <c r="E4" s="276"/>
      <c r="F4" s="276"/>
      <c r="G4" s="276"/>
      <c r="H4" s="276"/>
      <c r="I4" s="189"/>
      <c r="J4" s="189"/>
      <c r="K4" s="189"/>
      <c r="L4" s="189"/>
      <c r="M4" s="189"/>
      <c r="N4" s="189"/>
      <c r="O4" s="189"/>
    </row>
    <row r="15" spans="2:17">
      <c r="N15" s="190"/>
    </row>
    <row r="21" spans="2:23" ht="33" customHeight="1">
      <c r="P21" s="274"/>
      <c r="Q21" s="274"/>
      <c r="R21" s="274"/>
      <c r="S21" s="274"/>
      <c r="T21" s="274"/>
      <c r="U21" s="274"/>
      <c r="V21" s="274"/>
      <c r="W21" s="3"/>
    </row>
    <row r="22" spans="2:23" ht="15.75" hidden="1" customHeight="1">
      <c r="P22" s="274"/>
      <c r="Q22" s="274"/>
      <c r="R22" s="274"/>
      <c r="S22" s="274"/>
      <c r="T22" s="274"/>
      <c r="U22" s="274"/>
      <c r="V22" s="274"/>
    </row>
    <row r="23" spans="2:23" ht="15.75" hidden="1" customHeight="1">
      <c r="P23" s="274"/>
      <c r="Q23" s="274"/>
      <c r="R23" s="274"/>
      <c r="S23" s="274"/>
      <c r="T23" s="274"/>
      <c r="U23" s="274"/>
      <c r="V23" s="274"/>
    </row>
    <row r="24" spans="2:23" ht="15.75" customHeight="1">
      <c r="B24" s="275"/>
      <c r="C24" s="275"/>
      <c r="D24" s="275"/>
      <c r="E24" s="275"/>
      <c r="F24" s="275"/>
      <c r="G24" s="275"/>
      <c r="H24" s="275"/>
    </row>
    <row r="25" spans="2:23">
      <c r="B25" s="275"/>
      <c r="C25" s="275"/>
      <c r="D25" s="275"/>
      <c r="E25" s="275"/>
      <c r="F25" s="275"/>
      <c r="G25" s="275"/>
      <c r="H25" s="275"/>
      <c r="K25" s="1"/>
    </row>
    <row r="26" spans="2:23">
      <c r="B26" s="275"/>
      <c r="C26" s="275"/>
      <c r="D26" s="275"/>
      <c r="E26" s="275"/>
      <c r="F26" s="275"/>
      <c r="G26" s="275"/>
      <c r="H26" s="275"/>
    </row>
  </sheetData>
  <mergeCells count="5">
    <mergeCell ref="B3:I3"/>
    <mergeCell ref="J3:P3"/>
    <mergeCell ref="P21:V23"/>
    <mergeCell ref="B24:H26"/>
    <mergeCell ref="B4:H4"/>
  </mergeCells>
  <pageMargins left="0.7" right="0.7" top="0.75" bottom="0.75" header="0.3" footer="0.3"/>
  <pageSetup paperSize="9" orientation="landscape" r:id="rId1"/>
  <drawing r:id="rId2"/>
  <legacyDrawing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N32"/>
  <sheetViews>
    <sheetView showGridLines="0" zoomScaleNormal="100" workbookViewId="0">
      <selection activeCell="J11" sqref="J11"/>
    </sheetView>
  </sheetViews>
  <sheetFormatPr defaultRowHeight="15.75"/>
  <cols>
    <col min="1" max="1" width="3.375" customWidth="1"/>
    <col min="2" max="2" width="40.5" bestFit="1" customWidth="1"/>
    <col min="3" max="3" width="13.875" bestFit="1" customWidth="1"/>
    <col min="4" max="4" width="9.625" customWidth="1"/>
    <col min="5" max="5" width="13.875" bestFit="1" customWidth="1"/>
    <col min="9" max="9" width="23.625" customWidth="1"/>
    <col min="10" max="10" width="40.5" bestFit="1" customWidth="1"/>
  </cols>
  <sheetData>
    <row r="1" spans="1:14">
      <c r="A1" s="37"/>
      <c r="B1" s="300" t="s">
        <v>168</v>
      </c>
      <c r="C1" s="300"/>
      <c r="D1" s="300"/>
      <c r="E1" s="300"/>
      <c r="F1" s="300"/>
      <c r="G1" s="300"/>
      <c r="H1" s="300"/>
      <c r="I1" s="300"/>
      <c r="J1" s="300" t="s">
        <v>169</v>
      </c>
      <c r="K1" s="300"/>
      <c r="L1" s="300"/>
      <c r="M1" s="300"/>
      <c r="N1" s="37"/>
    </row>
    <row r="2" spans="1:14">
      <c r="A2" s="37"/>
      <c r="B2" s="301"/>
      <c r="C2" s="302">
        <v>2024</v>
      </c>
      <c r="D2" s="302">
        <v>2025</v>
      </c>
      <c r="E2" s="302">
        <v>2026</v>
      </c>
      <c r="F2" s="303"/>
      <c r="G2" s="301"/>
      <c r="H2" s="301"/>
      <c r="I2" s="301"/>
      <c r="J2" s="301"/>
      <c r="K2" s="302">
        <v>2024</v>
      </c>
      <c r="L2" s="302">
        <v>2025</v>
      </c>
      <c r="M2" s="302">
        <v>2026</v>
      </c>
      <c r="N2" s="37"/>
    </row>
    <row r="3" spans="1:14">
      <c r="A3" s="37"/>
      <c r="B3" s="301" t="s">
        <v>165</v>
      </c>
      <c r="C3" s="304">
        <f>47038853.07/1000000</f>
        <v>47.038853070000002</v>
      </c>
      <c r="D3" s="304">
        <f>15236498.05/1000000</f>
        <v>15.236498050000002</v>
      </c>
      <c r="E3" s="304">
        <f>15460000/1000000</f>
        <v>15.46</v>
      </c>
      <c r="F3" s="304"/>
      <c r="G3" s="301"/>
      <c r="H3" s="301"/>
      <c r="I3" s="301"/>
      <c r="J3" s="301" t="s">
        <v>165</v>
      </c>
      <c r="K3" s="304">
        <v>11</v>
      </c>
      <c r="L3" s="304">
        <v>7</v>
      </c>
      <c r="M3" s="304">
        <v>6</v>
      </c>
      <c r="N3" s="37"/>
    </row>
    <row r="4" spans="1:14">
      <c r="A4" s="37"/>
      <c r="B4" s="301" t="s">
        <v>166</v>
      </c>
      <c r="C4" s="304">
        <f>7828921532.03/1000000</f>
        <v>7828.92153203</v>
      </c>
      <c r="D4" s="304">
        <f>9238640270.37/1000000</f>
        <v>9238.6402703700005</v>
      </c>
      <c r="E4" s="304">
        <f>10576699999.48/1000000</f>
        <v>10576.699999479999</v>
      </c>
      <c r="F4" s="304"/>
      <c r="G4" s="301"/>
      <c r="H4" s="301"/>
      <c r="I4" s="301"/>
      <c r="J4" s="301" t="s">
        <v>166</v>
      </c>
      <c r="K4" s="304">
        <v>439</v>
      </c>
      <c r="L4" s="304">
        <v>559</v>
      </c>
      <c r="M4" s="304">
        <v>318</v>
      </c>
      <c r="N4" s="37"/>
    </row>
    <row r="5" spans="1:14">
      <c r="A5" s="37"/>
      <c r="B5" s="301" t="s">
        <v>167</v>
      </c>
      <c r="C5" s="304">
        <f>1389992716.13/1000000</f>
        <v>1389.9927161300002</v>
      </c>
      <c r="D5" s="304">
        <f>3503511639.05/1000000</f>
        <v>3503.5116390500002</v>
      </c>
      <c r="E5" s="304">
        <f>4554771645.32/1000000</f>
        <v>4554.7716453200001</v>
      </c>
      <c r="F5" s="304"/>
      <c r="G5" s="301"/>
      <c r="H5" s="301"/>
      <c r="I5" s="301"/>
      <c r="J5" s="301" t="s">
        <v>167</v>
      </c>
      <c r="K5" s="304">
        <v>249</v>
      </c>
      <c r="L5" s="304">
        <v>206</v>
      </c>
      <c r="M5" s="304">
        <v>113</v>
      </c>
      <c r="N5" s="37"/>
    </row>
    <row r="6" spans="1:14">
      <c r="A6" s="37"/>
      <c r="B6" s="305"/>
      <c r="C6" s="305"/>
      <c r="D6" s="306"/>
      <c r="E6" s="305"/>
      <c r="F6" s="305"/>
      <c r="G6" s="305"/>
      <c r="H6" s="305"/>
      <c r="I6" s="305"/>
      <c r="J6" s="307"/>
      <c r="K6" s="307"/>
      <c r="L6" s="307"/>
      <c r="M6" s="307"/>
      <c r="N6" s="37"/>
    </row>
    <row r="7" spans="1:14">
      <c r="A7" s="37"/>
      <c r="B7" s="37"/>
      <c r="C7" s="37"/>
      <c r="D7" s="37"/>
      <c r="E7" s="37"/>
      <c r="F7" s="37"/>
      <c r="G7" s="37"/>
      <c r="H7" s="37"/>
      <c r="I7" s="37"/>
      <c r="J7" s="37"/>
      <c r="K7" s="37"/>
      <c r="L7" s="37"/>
      <c r="M7" s="37"/>
      <c r="N7" s="37"/>
    </row>
    <row r="8" spans="1:14">
      <c r="A8" s="37"/>
      <c r="B8" s="38"/>
      <c r="C8" s="37"/>
      <c r="D8" s="37"/>
      <c r="E8" s="37"/>
      <c r="F8" s="37"/>
      <c r="G8" s="37"/>
      <c r="H8" s="37"/>
      <c r="I8" s="37"/>
      <c r="J8" s="39"/>
      <c r="K8" s="37"/>
      <c r="L8" s="37"/>
      <c r="M8" s="37"/>
      <c r="N8" s="37"/>
    </row>
    <row r="9" spans="1:14">
      <c r="A9" s="37"/>
      <c r="B9" s="40"/>
      <c r="C9" s="37"/>
      <c r="D9" s="37"/>
      <c r="E9" s="37"/>
      <c r="F9" s="37"/>
      <c r="G9" s="37"/>
      <c r="H9" s="37"/>
      <c r="I9" s="37"/>
      <c r="J9" s="37"/>
      <c r="K9" s="37"/>
      <c r="L9" s="37"/>
      <c r="M9" s="37"/>
      <c r="N9" s="37"/>
    </row>
    <row r="10" spans="1:14">
      <c r="A10" s="37"/>
      <c r="B10" s="40"/>
      <c r="C10" s="37"/>
      <c r="D10" s="37"/>
      <c r="E10" s="37"/>
      <c r="F10" s="37"/>
      <c r="G10" s="37"/>
      <c r="H10" s="37"/>
      <c r="I10" s="37"/>
      <c r="J10" s="37"/>
      <c r="K10" s="37"/>
      <c r="L10" s="37"/>
      <c r="M10" s="37"/>
      <c r="N10" s="37"/>
    </row>
    <row r="11" spans="1:14">
      <c r="A11" s="37"/>
      <c r="B11" s="40"/>
      <c r="C11" s="37"/>
      <c r="D11" s="37"/>
      <c r="E11" s="37"/>
      <c r="F11" s="37"/>
      <c r="G11" s="37"/>
      <c r="H11" s="37"/>
      <c r="I11" s="37"/>
      <c r="J11" s="37"/>
      <c r="K11" s="37"/>
      <c r="L11" s="37"/>
      <c r="M11" s="37"/>
      <c r="N11" s="37"/>
    </row>
    <row r="12" spans="1:14">
      <c r="A12" s="37"/>
      <c r="B12" s="37"/>
      <c r="C12" s="37"/>
      <c r="D12" s="37"/>
      <c r="E12" s="37"/>
      <c r="F12" s="37"/>
      <c r="G12" s="37"/>
      <c r="H12" s="37"/>
      <c r="I12" s="37"/>
      <c r="J12" s="37"/>
      <c r="K12" s="37"/>
      <c r="L12" s="37"/>
      <c r="M12" s="37"/>
      <c r="N12" s="37"/>
    </row>
    <row r="13" spans="1:14">
      <c r="A13" s="37"/>
      <c r="B13" s="277" t="s">
        <v>174</v>
      </c>
      <c r="C13" s="278"/>
      <c r="D13" s="278"/>
      <c r="E13" s="277" t="s">
        <v>175</v>
      </c>
      <c r="F13" s="278"/>
      <c r="G13" s="278"/>
      <c r="H13" s="278"/>
      <c r="I13" s="278"/>
      <c r="J13" s="37"/>
      <c r="K13" s="37"/>
      <c r="L13" s="37"/>
      <c r="M13" s="37"/>
      <c r="N13" s="37"/>
    </row>
    <row r="14" spans="1:14">
      <c r="A14" s="37"/>
      <c r="B14" s="278"/>
      <c r="C14" s="278"/>
      <c r="D14" s="278"/>
      <c r="E14" s="278"/>
      <c r="F14" s="278"/>
      <c r="G14" s="278"/>
      <c r="H14" s="278"/>
      <c r="I14" s="278"/>
      <c r="J14" s="37"/>
      <c r="K14" s="37"/>
      <c r="L14" s="37"/>
      <c r="M14" s="37"/>
      <c r="N14" s="37"/>
    </row>
    <row r="32" spans="2:9" ht="102" customHeight="1">
      <c r="B32" s="279" t="s">
        <v>264</v>
      </c>
      <c r="C32" s="280"/>
      <c r="D32" s="280"/>
      <c r="E32" s="279" t="s">
        <v>170</v>
      </c>
      <c r="F32" s="279"/>
      <c r="G32" s="279"/>
      <c r="H32" s="279"/>
      <c r="I32" s="279"/>
    </row>
  </sheetData>
  <mergeCells count="4">
    <mergeCell ref="B13:D14"/>
    <mergeCell ref="E13:I14"/>
    <mergeCell ref="B32:D32"/>
    <mergeCell ref="E32:I32"/>
  </mergeCells>
  <pageMargins left="0.7" right="0.7" top="0.75" bottom="0.75" header="0.3" footer="0.3"/>
  <pageSetup paperSize="9"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1:AC25"/>
  <sheetViews>
    <sheetView showGridLines="0" topLeftCell="E1" zoomScaleNormal="100" workbookViewId="0">
      <selection activeCell="E8" sqref="E8"/>
    </sheetView>
  </sheetViews>
  <sheetFormatPr defaultRowHeight="15.75"/>
  <cols>
    <col min="2" max="2" width="30.625" customWidth="1"/>
    <col min="21" max="21" width="7.875" customWidth="1"/>
    <col min="22" max="22" width="9" hidden="1" customWidth="1"/>
  </cols>
  <sheetData>
    <row r="1" spans="2:29">
      <c r="C1" s="8">
        <v>2022</v>
      </c>
    </row>
    <row r="2" spans="2:29">
      <c r="B2" s="9" t="s">
        <v>177</v>
      </c>
      <c r="C2" s="4">
        <v>2083.5</v>
      </c>
    </row>
    <row r="3" spans="2:29">
      <c r="B3" s="9" t="s">
        <v>178</v>
      </c>
      <c r="C3" s="4">
        <v>621.4</v>
      </c>
    </row>
    <row r="4" spans="2:29">
      <c r="B4" s="9"/>
      <c r="C4" s="4"/>
    </row>
    <row r="5" spans="2:29">
      <c r="B5" s="9"/>
      <c r="C5" s="4"/>
    </row>
    <row r="6" spans="2:29">
      <c r="B6" s="10"/>
      <c r="C6" s="6">
        <f>SUM(C2:C5)</f>
        <v>2704.9</v>
      </c>
    </row>
    <row r="7" spans="2:29">
      <c r="B7" s="10"/>
      <c r="C7" s="7">
        <f>C3/C6*100</f>
        <v>22.973122851122035</v>
      </c>
      <c r="O7" s="273"/>
      <c r="P7" s="273"/>
      <c r="Q7" s="273"/>
      <c r="R7" s="273"/>
      <c r="S7" s="273"/>
      <c r="T7" s="273"/>
      <c r="U7" s="273"/>
      <c r="V7" s="273"/>
      <c r="W7" s="273"/>
      <c r="X7" s="273"/>
      <c r="Y7" s="273"/>
      <c r="Z7" s="273"/>
      <c r="AA7" s="273"/>
      <c r="AB7" s="273"/>
      <c r="AC7" s="273"/>
    </row>
    <row r="8" spans="2:29">
      <c r="B8" s="10"/>
      <c r="C8" s="7">
        <f>C2/C6*100</f>
        <v>77.026877148877958</v>
      </c>
    </row>
    <row r="9" spans="2:29">
      <c r="B9" s="10"/>
      <c r="C9" s="7">
        <f>C5/C6*100</f>
        <v>0</v>
      </c>
    </row>
    <row r="10" spans="2:29">
      <c r="B10" s="10"/>
      <c r="C10" s="7">
        <f>SUM(C7:C9)</f>
        <v>100</v>
      </c>
    </row>
    <row r="11" spans="2:29">
      <c r="B11" s="11"/>
    </row>
    <row r="12" spans="2:29">
      <c r="B12" s="11"/>
    </row>
    <row r="13" spans="2:29">
      <c r="B13" s="10"/>
      <c r="C13" s="8">
        <v>2023</v>
      </c>
    </row>
    <row r="14" spans="2:29">
      <c r="B14" s="10"/>
      <c r="C14" s="4"/>
    </row>
    <row r="15" spans="2:29">
      <c r="B15" s="9" t="s">
        <v>179</v>
      </c>
      <c r="C15" s="4">
        <v>12010.6</v>
      </c>
    </row>
    <row r="16" spans="2:29">
      <c r="B16" s="9" t="s">
        <v>180</v>
      </c>
      <c r="C16" s="4">
        <v>6781.6</v>
      </c>
    </row>
    <row r="17" spans="2:29">
      <c r="B17" s="5"/>
      <c r="C17" s="6">
        <f>SUM(C15:C16)</f>
        <v>18792.2</v>
      </c>
    </row>
    <row r="18" spans="2:29">
      <c r="B18" s="5"/>
      <c r="C18" s="5"/>
    </row>
    <row r="19" spans="2:29">
      <c r="B19" s="5"/>
      <c r="C19" s="5"/>
    </row>
    <row r="20" spans="2:29">
      <c r="B20" s="5"/>
      <c r="C20" s="7"/>
    </row>
    <row r="21" spans="2:29">
      <c r="B21" s="5"/>
      <c r="C21" s="7">
        <f>C15/C17*100</f>
        <v>63.912687178723083</v>
      </c>
    </row>
    <row r="22" spans="2:29">
      <c r="B22" s="5"/>
      <c r="C22" s="7">
        <f>C16/C17*100</f>
        <v>36.08731282127691</v>
      </c>
    </row>
    <row r="23" spans="2:29">
      <c r="B23" s="5"/>
      <c r="C23" s="7">
        <f>SUM(C20:C22)</f>
        <v>100</v>
      </c>
    </row>
    <row r="25" spans="2:29" ht="51.75" customHeight="1">
      <c r="O25" s="281"/>
      <c r="P25" s="282"/>
      <c r="Q25" s="282"/>
      <c r="R25" s="282"/>
      <c r="S25" s="282"/>
      <c r="T25" s="282"/>
      <c r="U25" s="282"/>
      <c r="V25" s="282"/>
      <c r="W25" s="282"/>
      <c r="X25" s="282"/>
      <c r="Y25" s="282"/>
      <c r="Z25" s="282"/>
      <c r="AA25" s="282"/>
      <c r="AB25" s="282"/>
      <c r="AC25" s="282"/>
    </row>
  </sheetData>
  <mergeCells count="2">
    <mergeCell ref="O7:AC7"/>
    <mergeCell ref="O25:AC25"/>
  </mergeCells>
  <pageMargins left="0.7" right="0.7" top="0.75" bottom="0.75" header="0.3" footer="0.3"/>
  <pageSetup paperSize="9" orientation="landscape"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T27"/>
  <sheetViews>
    <sheetView showGridLines="0" topLeftCell="B1" zoomScaleNormal="100" workbookViewId="0">
      <selection activeCell="G31" sqref="G31"/>
    </sheetView>
  </sheetViews>
  <sheetFormatPr defaultRowHeight="15.75"/>
  <cols>
    <col min="1" max="1" width="32" customWidth="1"/>
    <col min="5" max="5" width="30.75" customWidth="1"/>
    <col min="16" max="16" width="8.875" customWidth="1"/>
    <col min="17" max="17" width="9" hidden="1" customWidth="1"/>
    <col min="18" max="18" width="0.25" customWidth="1"/>
    <col min="19" max="19" width="0.375" customWidth="1"/>
    <col min="20" max="20" width="9" hidden="1" customWidth="1"/>
  </cols>
  <sheetData>
    <row r="1" spans="1:17">
      <c r="A1" s="12"/>
      <c r="B1" s="13"/>
      <c r="C1" s="13"/>
      <c r="D1" s="13"/>
      <c r="E1" s="12"/>
      <c r="F1" s="13"/>
      <c r="G1" s="13"/>
    </row>
    <row r="2" spans="1:17">
      <c r="A2" s="14"/>
      <c r="B2" s="15"/>
      <c r="C2" s="16"/>
      <c r="D2" s="13"/>
      <c r="E2" s="14"/>
      <c r="F2" s="15"/>
      <c r="G2" s="16"/>
    </row>
    <row r="3" spans="1:17">
      <c r="A3" s="17"/>
      <c r="B3" s="15"/>
      <c r="C3" s="16"/>
      <c r="D3" s="13"/>
      <c r="E3" s="17"/>
      <c r="F3" s="15"/>
      <c r="G3" s="16"/>
    </row>
    <row r="4" spans="1:17">
      <c r="A4" s="14"/>
      <c r="B4" s="15"/>
      <c r="C4" s="16"/>
      <c r="D4" s="13"/>
      <c r="E4" s="14"/>
      <c r="F4" s="15"/>
      <c r="G4" s="16"/>
    </row>
    <row r="5" spans="1:17">
      <c r="A5" s="14"/>
      <c r="B5" s="15"/>
      <c r="C5" s="16"/>
      <c r="D5" s="13"/>
      <c r="E5" s="14"/>
      <c r="F5" s="15"/>
      <c r="G5" s="16"/>
      <c r="J5" s="283"/>
      <c r="K5" s="283"/>
      <c r="L5" s="283"/>
      <c r="M5" s="283"/>
      <c r="N5" s="283"/>
      <c r="O5" s="283"/>
      <c r="P5" s="283"/>
      <c r="Q5" s="283"/>
    </row>
    <row r="6" spans="1:17">
      <c r="A6" s="13"/>
      <c r="B6" s="15"/>
      <c r="C6" s="18"/>
      <c r="D6" s="13"/>
      <c r="E6" s="186" t="s">
        <v>16</v>
      </c>
      <c r="F6" s="187"/>
      <c r="G6" s="187"/>
      <c r="H6" s="187"/>
    </row>
    <row r="18" spans="5:19" ht="30" customHeight="1">
      <c r="J18" s="284"/>
      <c r="K18" s="284"/>
      <c r="L18" s="284"/>
      <c r="M18" s="284"/>
      <c r="N18" s="284"/>
      <c r="O18" s="284"/>
      <c r="P18" s="284"/>
      <c r="Q18" s="284"/>
    </row>
    <row r="19" spans="5:19" ht="36.75" customHeight="1">
      <c r="R19" s="281"/>
      <c r="S19" s="281"/>
    </row>
    <row r="20" spans="5:19">
      <c r="J20" s="281"/>
      <c r="K20" s="281"/>
      <c r="L20" s="281"/>
      <c r="M20" s="281"/>
      <c r="N20" s="281"/>
      <c r="O20" s="281"/>
      <c r="P20" s="281"/>
      <c r="Q20" s="281"/>
      <c r="R20" s="281"/>
      <c r="S20" s="281"/>
    </row>
    <row r="21" spans="5:19">
      <c r="E21" s="188" t="s">
        <v>260</v>
      </c>
      <c r="F21" s="188"/>
      <c r="G21" s="188"/>
      <c r="H21" s="188"/>
      <c r="I21" s="188"/>
      <c r="J21" s="188"/>
      <c r="K21" s="188"/>
      <c r="L21" s="188"/>
      <c r="M21" s="188"/>
      <c r="N21" s="188"/>
      <c r="O21" s="188"/>
    </row>
    <row r="22" spans="5:19" ht="15.75" customHeight="1">
      <c r="E22" s="188" t="s">
        <v>330</v>
      </c>
      <c r="F22" s="188"/>
      <c r="G22" s="188"/>
      <c r="H22" s="188"/>
      <c r="I22" s="188"/>
      <c r="J22" s="188"/>
      <c r="K22" s="188"/>
      <c r="L22" s="188"/>
      <c r="M22" s="188"/>
      <c r="N22" s="188"/>
      <c r="O22" s="188"/>
    </row>
    <row r="23" spans="5:19">
      <c r="E23" s="188" t="s">
        <v>331</v>
      </c>
      <c r="F23" s="188"/>
      <c r="G23" s="188"/>
      <c r="H23" s="188"/>
      <c r="I23" s="188"/>
      <c r="J23" s="188"/>
      <c r="K23" s="188"/>
      <c r="L23" s="188"/>
      <c r="M23" s="188"/>
      <c r="N23" s="188"/>
      <c r="O23" s="188"/>
    </row>
    <row r="25" spans="5:19">
      <c r="E25" s="188" t="s">
        <v>260</v>
      </c>
      <c r="F25" s="188"/>
      <c r="G25" s="188"/>
      <c r="H25" s="188"/>
      <c r="I25" s="188"/>
      <c r="J25" s="188"/>
      <c r="K25" s="188"/>
      <c r="L25" s="188"/>
      <c r="M25" s="188"/>
      <c r="N25" s="188"/>
      <c r="O25" s="188"/>
    </row>
    <row r="26" spans="5:19">
      <c r="E26" s="188" t="s">
        <v>330</v>
      </c>
      <c r="F26" s="188"/>
      <c r="G26" s="188"/>
      <c r="H26" s="188"/>
      <c r="I26" s="188"/>
      <c r="J26" s="188"/>
      <c r="K26" s="188"/>
      <c r="L26" s="188"/>
      <c r="M26" s="188"/>
      <c r="N26" s="188"/>
      <c r="O26" s="188"/>
    </row>
    <row r="27" spans="5:19">
      <c r="E27" s="188" t="s">
        <v>331</v>
      </c>
      <c r="F27" s="188"/>
      <c r="G27" s="188"/>
      <c r="H27" s="188"/>
      <c r="I27" s="188"/>
      <c r="J27" s="188"/>
      <c r="K27" s="188"/>
      <c r="L27" s="188"/>
      <c r="M27" s="188"/>
      <c r="N27" s="188"/>
      <c r="O27" s="188"/>
    </row>
  </sheetData>
  <mergeCells count="5">
    <mergeCell ref="R20:S20"/>
    <mergeCell ref="R19:S19"/>
    <mergeCell ref="J5:Q5"/>
    <mergeCell ref="J18:Q18"/>
    <mergeCell ref="J20:Q20"/>
  </mergeCells>
  <pageMargins left="0.7" right="0.7" top="0.75" bottom="0.75" header="0.3" footer="0.3"/>
  <pageSetup paperSize="9" scale="52" orientation="landscape"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T66"/>
  <sheetViews>
    <sheetView showGridLines="0" workbookViewId="0">
      <selection activeCell="I22" sqref="I22"/>
    </sheetView>
  </sheetViews>
  <sheetFormatPr defaultRowHeight="15.75"/>
  <cols>
    <col min="2" max="3" width="13.5" bestFit="1" customWidth="1"/>
    <col min="4" max="4" width="10.375" bestFit="1" customWidth="1"/>
    <col min="13" max="13" width="11.5" customWidth="1"/>
  </cols>
  <sheetData>
    <row r="1" spans="1:20">
      <c r="A1" s="310"/>
      <c r="B1" s="308" t="s">
        <v>13</v>
      </c>
      <c r="C1" s="308" t="s">
        <v>14</v>
      </c>
      <c r="D1" s="308" t="s">
        <v>15</v>
      </c>
      <c r="E1" s="309"/>
      <c r="F1" s="310"/>
      <c r="G1" s="310"/>
      <c r="H1" s="310"/>
    </row>
    <row r="2" spans="1:20">
      <c r="A2" s="312" t="s">
        <v>1</v>
      </c>
      <c r="B2" s="311">
        <v>1.72</v>
      </c>
      <c r="C2" s="311">
        <v>1.76</v>
      </c>
      <c r="D2" s="311">
        <v>1.72</v>
      </c>
      <c r="E2" s="311"/>
      <c r="F2" s="310"/>
      <c r="G2" s="310"/>
      <c r="H2" s="310"/>
    </row>
    <row r="3" spans="1:20">
      <c r="A3" s="312" t="s">
        <v>2</v>
      </c>
      <c r="B3" s="311">
        <v>2.54</v>
      </c>
      <c r="C3" s="311">
        <v>2.16</v>
      </c>
      <c r="D3" s="311">
        <v>2.23</v>
      </c>
      <c r="E3" s="311"/>
      <c r="F3" s="310"/>
      <c r="G3" s="310"/>
      <c r="H3" s="310"/>
    </row>
    <row r="4" spans="1:20" ht="30" customHeight="1">
      <c r="A4" s="312" t="s">
        <v>3</v>
      </c>
      <c r="B4" s="311">
        <v>2.2799999999999998</v>
      </c>
      <c r="C4" s="311">
        <v>2.4300000000000002</v>
      </c>
      <c r="D4" s="311">
        <v>2.5299999999999998</v>
      </c>
      <c r="E4" s="311"/>
      <c r="F4" s="310"/>
      <c r="G4" s="310"/>
      <c r="H4" s="300" t="s">
        <v>186</v>
      </c>
      <c r="N4" s="285" t="s">
        <v>329</v>
      </c>
      <c r="O4" s="286"/>
      <c r="P4" s="286"/>
      <c r="Q4" s="286"/>
      <c r="R4" s="286"/>
      <c r="S4" s="286"/>
      <c r="T4" s="286"/>
    </row>
    <row r="5" spans="1:20">
      <c r="A5" s="312" t="s">
        <v>4</v>
      </c>
      <c r="B5" s="311">
        <v>2.81</v>
      </c>
      <c r="C5" s="311">
        <v>2.77</v>
      </c>
      <c r="D5" s="311">
        <v>2.77</v>
      </c>
      <c r="E5" s="311"/>
      <c r="F5" s="310"/>
      <c r="G5" s="310"/>
      <c r="H5" s="310"/>
    </row>
    <row r="6" spans="1:20">
      <c r="A6" s="312" t="s">
        <v>5</v>
      </c>
      <c r="B6" s="311">
        <v>2.74</v>
      </c>
      <c r="C6" s="311">
        <v>3.02</v>
      </c>
      <c r="D6" s="311">
        <v>2.83</v>
      </c>
      <c r="E6" s="311"/>
      <c r="F6" s="310"/>
      <c r="G6" s="310"/>
      <c r="H6" s="310"/>
    </row>
    <row r="7" spans="1:20">
      <c r="A7" s="312" t="s">
        <v>6</v>
      </c>
      <c r="B7" s="311">
        <v>3.05</v>
      </c>
      <c r="C7" s="311">
        <v>3.12</v>
      </c>
      <c r="D7" s="311">
        <v>2.96</v>
      </c>
      <c r="E7" s="311"/>
      <c r="F7" s="310"/>
      <c r="G7" s="310"/>
      <c r="H7" s="310"/>
    </row>
    <row r="8" spans="1:20">
      <c r="A8" s="312" t="s">
        <v>7</v>
      </c>
      <c r="B8" s="311">
        <v>3.12</v>
      </c>
      <c r="C8" s="311">
        <v>3.29</v>
      </c>
      <c r="D8" s="311">
        <v>3.09</v>
      </c>
      <c r="E8" s="311"/>
      <c r="F8" s="310"/>
      <c r="G8" s="310"/>
      <c r="H8" s="310"/>
    </row>
    <row r="9" spans="1:20">
      <c r="A9" s="312" t="s">
        <v>8</v>
      </c>
      <c r="B9" s="311">
        <v>3.47</v>
      </c>
      <c r="C9" s="311">
        <v>3.54</v>
      </c>
      <c r="D9" s="311">
        <v>3.44</v>
      </c>
      <c r="E9" s="311"/>
      <c r="F9" s="310"/>
      <c r="G9" s="310"/>
      <c r="H9" s="310"/>
    </row>
    <row r="10" spans="1:20">
      <c r="A10" s="312" t="s">
        <v>9</v>
      </c>
      <c r="B10" s="311">
        <v>3.53</v>
      </c>
      <c r="C10" s="311">
        <v>3.63</v>
      </c>
      <c r="D10" s="311">
        <v>3.45</v>
      </c>
      <c r="E10" s="311"/>
      <c r="F10" s="310"/>
      <c r="G10" s="310"/>
      <c r="H10" s="310"/>
    </row>
    <row r="11" spans="1:20">
      <c r="A11" s="312" t="s">
        <v>10</v>
      </c>
      <c r="B11" s="311">
        <v>3.77</v>
      </c>
      <c r="C11" s="311">
        <v>3.8</v>
      </c>
      <c r="D11" s="311">
        <v>3.7</v>
      </c>
      <c r="E11" s="311"/>
      <c r="F11" s="310"/>
      <c r="G11" s="310"/>
      <c r="H11" s="310"/>
    </row>
    <row r="12" spans="1:20">
      <c r="A12" s="312" t="s">
        <v>11</v>
      </c>
      <c r="B12" s="311">
        <v>3.76</v>
      </c>
      <c r="C12" s="311">
        <v>3.79</v>
      </c>
      <c r="D12" s="311">
        <v>3.73</v>
      </c>
      <c r="E12" s="311"/>
      <c r="F12" s="310"/>
      <c r="G12" s="310"/>
      <c r="H12" s="310"/>
    </row>
    <row r="13" spans="1:20">
      <c r="A13" s="312" t="s">
        <v>12</v>
      </c>
      <c r="B13" s="311">
        <v>3.8</v>
      </c>
      <c r="C13" s="311">
        <v>3.79</v>
      </c>
      <c r="D13" s="311">
        <v>3.73</v>
      </c>
      <c r="E13" s="311"/>
      <c r="F13" s="310"/>
      <c r="G13" s="310"/>
      <c r="H13" s="310"/>
    </row>
    <row r="14" spans="1:20">
      <c r="C14" s="310"/>
      <c r="D14" s="310"/>
      <c r="E14" s="310"/>
      <c r="F14" s="310"/>
      <c r="G14" s="310"/>
      <c r="H14" s="310"/>
    </row>
    <row r="33" spans="1:20">
      <c r="N33" s="285"/>
      <c r="O33" s="286"/>
      <c r="P33" s="286"/>
      <c r="Q33" s="286"/>
      <c r="R33" s="286"/>
      <c r="S33" s="286"/>
      <c r="T33" s="286"/>
    </row>
    <row r="44" spans="1:20">
      <c r="A44" s="310"/>
      <c r="B44" s="310"/>
      <c r="C44" s="310"/>
      <c r="D44" s="310"/>
      <c r="E44" s="310"/>
      <c r="F44" s="310"/>
      <c r="G44" s="310"/>
      <c r="H44" s="310"/>
    </row>
    <row r="45" spans="1:20">
      <c r="A45" s="310"/>
      <c r="B45" s="310"/>
      <c r="C45" s="310"/>
      <c r="D45" s="310"/>
      <c r="E45" s="310"/>
      <c r="F45" s="310"/>
      <c r="G45" s="310"/>
      <c r="H45" s="310"/>
    </row>
    <row r="46" spans="1:20">
      <c r="A46" s="310"/>
      <c r="B46" s="310"/>
      <c r="C46" s="310"/>
      <c r="D46" s="310"/>
      <c r="E46" s="310"/>
      <c r="F46" s="310"/>
      <c r="G46" s="310"/>
      <c r="H46" s="310"/>
    </row>
    <row r="47" spans="1:20">
      <c r="A47" s="310"/>
      <c r="B47" s="310"/>
      <c r="C47" s="310"/>
      <c r="D47" s="310"/>
      <c r="E47" s="310"/>
      <c r="F47" s="310"/>
      <c r="G47" s="310"/>
      <c r="H47" s="310"/>
    </row>
    <row r="48" spans="1:20">
      <c r="A48" s="310"/>
      <c r="B48" s="310"/>
      <c r="C48" s="310"/>
      <c r="D48" s="310"/>
      <c r="E48" s="310"/>
      <c r="F48" s="310"/>
      <c r="G48" s="310"/>
      <c r="H48" s="310"/>
    </row>
    <row r="49" spans="1:8">
      <c r="A49" s="310"/>
      <c r="B49" s="310"/>
      <c r="C49" s="310"/>
      <c r="D49" s="310"/>
      <c r="E49" s="310"/>
      <c r="F49" s="310"/>
      <c r="G49" s="310"/>
      <c r="H49" s="310"/>
    </row>
    <row r="50" spans="1:8">
      <c r="A50" s="310"/>
      <c r="B50" s="310"/>
      <c r="C50" s="310"/>
      <c r="D50" s="310"/>
      <c r="E50" s="310"/>
      <c r="F50" s="310"/>
      <c r="G50" s="310"/>
      <c r="H50" s="310"/>
    </row>
    <row r="51" spans="1:8">
      <c r="A51" s="310"/>
      <c r="B51" s="310"/>
      <c r="C51" s="310"/>
      <c r="D51" s="310"/>
      <c r="E51" s="310"/>
      <c r="F51" s="310"/>
      <c r="G51" s="310"/>
      <c r="H51" s="310"/>
    </row>
    <row r="52" spans="1:8">
      <c r="A52" s="310"/>
      <c r="B52" s="310"/>
      <c r="C52" s="310"/>
      <c r="D52" s="310"/>
      <c r="E52" s="310"/>
      <c r="F52" s="310"/>
      <c r="G52" s="310"/>
      <c r="H52" s="310"/>
    </row>
    <row r="53" spans="1:8">
      <c r="A53" s="310"/>
      <c r="B53" s="310"/>
      <c r="C53" s="310"/>
      <c r="D53" s="310"/>
      <c r="E53" s="310"/>
      <c r="F53" s="310"/>
      <c r="G53" s="310"/>
      <c r="H53" s="310"/>
    </row>
    <row r="54" spans="1:8">
      <c r="A54" s="310"/>
      <c r="B54" s="310"/>
      <c r="C54" s="310"/>
      <c r="D54" s="310"/>
      <c r="E54" s="310"/>
      <c r="F54" s="310"/>
      <c r="G54" s="310"/>
      <c r="H54" s="310"/>
    </row>
    <row r="55" spans="1:8">
      <c r="A55" s="310"/>
      <c r="B55" s="310"/>
      <c r="C55" s="310"/>
      <c r="D55" s="310"/>
      <c r="E55" s="310"/>
      <c r="F55" s="310"/>
      <c r="G55" s="310"/>
      <c r="H55" s="310"/>
    </row>
    <row r="56" spans="1:8">
      <c r="A56" s="310"/>
      <c r="B56" s="310"/>
      <c r="C56" s="310"/>
      <c r="D56" s="310"/>
      <c r="E56" s="310"/>
      <c r="F56" s="310"/>
      <c r="G56" s="310"/>
      <c r="H56" s="310"/>
    </row>
    <row r="57" spans="1:8">
      <c r="A57" s="310"/>
      <c r="B57" s="310"/>
      <c r="C57" s="310"/>
      <c r="D57" s="310"/>
      <c r="E57" s="310"/>
      <c r="F57" s="310"/>
      <c r="G57" s="310"/>
      <c r="H57" s="310"/>
    </row>
    <row r="58" spans="1:8">
      <c r="A58" s="310"/>
      <c r="B58" s="310"/>
      <c r="C58" s="310"/>
      <c r="D58" s="310"/>
      <c r="E58" s="310"/>
      <c r="F58" s="310"/>
      <c r="G58" s="310"/>
      <c r="H58" s="310"/>
    </row>
    <row r="59" spans="1:8">
      <c r="A59" s="310"/>
      <c r="B59" s="310"/>
      <c r="C59" s="310"/>
      <c r="D59" s="310"/>
      <c r="E59" s="310"/>
      <c r="F59" s="310"/>
      <c r="G59" s="310"/>
      <c r="H59" s="310"/>
    </row>
    <row r="60" spans="1:8">
      <c r="A60" s="310"/>
      <c r="B60" s="310"/>
      <c r="C60" s="310"/>
      <c r="D60" s="310"/>
      <c r="E60" s="310"/>
      <c r="F60" s="310"/>
      <c r="G60" s="310"/>
      <c r="H60" s="310"/>
    </row>
    <row r="61" spans="1:8">
      <c r="A61" s="310"/>
      <c r="B61" s="310"/>
      <c r="C61" s="310"/>
      <c r="D61" s="310"/>
      <c r="E61" s="310"/>
      <c r="F61" s="310"/>
      <c r="G61" s="310"/>
      <c r="H61" s="310"/>
    </row>
    <row r="62" spans="1:8">
      <c r="A62" s="310"/>
      <c r="B62" s="310"/>
      <c r="C62" s="310"/>
      <c r="D62" s="310"/>
      <c r="E62" s="310"/>
      <c r="F62" s="310"/>
      <c r="G62" s="310"/>
      <c r="H62" s="310"/>
    </row>
    <row r="63" spans="1:8">
      <c r="A63" s="310"/>
      <c r="B63" s="310"/>
      <c r="C63" s="310"/>
      <c r="D63" s="310"/>
      <c r="E63" s="310"/>
      <c r="F63" s="310"/>
      <c r="G63" s="310"/>
      <c r="H63" s="310"/>
    </row>
    <row r="64" spans="1:8">
      <c r="A64" s="310"/>
      <c r="B64" s="310"/>
      <c r="C64" s="310"/>
      <c r="D64" s="310"/>
      <c r="E64" s="310"/>
      <c r="F64" s="310"/>
      <c r="G64" s="310"/>
      <c r="H64" s="310"/>
    </row>
    <row r="65" spans="1:8">
      <c r="A65" s="310"/>
      <c r="B65" s="310"/>
      <c r="C65" s="310"/>
      <c r="D65" s="310"/>
      <c r="E65" s="310"/>
      <c r="F65" s="310"/>
      <c r="G65" s="310"/>
      <c r="H65" s="310"/>
    </row>
    <row r="66" spans="1:8">
      <c r="A66" s="310"/>
      <c r="B66" s="310"/>
      <c r="C66" s="310"/>
      <c r="D66" s="310"/>
      <c r="E66" s="310"/>
      <c r="F66" s="310"/>
      <c r="G66" s="310"/>
      <c r="H66" s="310"/>
    </row>
  </sheetData>
  <mergeCells count="2">
    <mergeCell ref="N4:T4"/>
    <mergeCell ref="N33:T33"/>
  </mergeCells>
  <pageMargins left="0.7" right="0.7" top="0.75" bottom="0.75" header="0.3" footer="0.3"/>
  <pageSetup paperSize="9" orientation="landscape"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N23"/>
  <sheetViews>
    <sheetView showGridLines="0" topLeftCell="A4" workbookViewId="0">
      <selection activeCell="B23" sqref="B23"/>
    </sheetView>
  </sheetViews>
  <sheetFormatPr defaultRowHeight="15.75"/>
  <cols>
    <col min="1" max="1" width="35.25" customWidth="1"/>
    <col min="2" max="4" width="9.875" bestFit="1" customWidth="1"/>
    <col min="5" max="5" width="8.5" customWidth="1"/>
    <col min="6" max="6" width="3.5" customWidth="1"/>
    <col min="13" max="13" width="7" customWidth="1"/>
    <col min="14" max="14" width="9" hidden="1" customWidth="1"/>
  </cols>
  <sheetData>
    <row r="1" spans="1:14">
      <c r="A1" s="315"/>
      <c r="B1" s="313"/>
      <c r="C1" s="313"/>
      <c r="D1" s="313"/>
      <c r="E1" s="314" t="s">
        <v>333</v>
      </c>
    </row>
    <row r="2" spans="1:14">
      <c r="A2" s="315"/>
      <c r="B2" s="316" t="s">
        <v>171</v>
      </c>
      <c r="C2" s="316" t="s">
        <v>172</v>
      </c>
      <c r="D2" s="316" t="s">
        <v>173</v>
      </c>
      <c r="E2" s="316" t="s">
        <v>291</v>
      </c>
    </row>
    <row r="3" spans="1:14" ht="48" customHeight="1">
      <c r="A3" s="317" t="s">
        <v>334</v>
      </c>
      <c r="B3" s="318">
        <v>995.23</v>
      </c>
      <c r="C3" s="318">
        <v>879.88</v>
      </c>
      <c r="D3" s="318">
        <v>766.48</v>
      </c>
      <c r="E3" s="318">
        <v>709.62</v>
      </c>
    </row>
    <row r="4" spans="1:14" ht="34.5" customHeight="1">
      <c r="G4" s="287"/>
      <c r="H4" s="287"/>
      <c r="I4" s="287"/>
      <c r="J4" s="287"/>
      <c r="K4" s="287"/>
      <c r="L4" s="287"/>
      <c r="M4" s="287"/>
    </row>
    <row r="5" spans="1:14" ht="32.25" customHeight="1">
      <c r="G5" s="289" t="s">
        <v>332</v>
      </c>
      <c r="H5" s="289"/>
      <c r="I5" s="289"/>
      <c r="J5" s="289"/>
      <c r="K5" s="289"/>
      <c r="L5" s="289"/>
      <c r="M5" s="289"/>
      <c r="N5" s="289"/>
    </row>
    <row r="21" spans="7:13" ht="19.5" customHeight="1"/>
    <row r="22" spans="7:13" ht="39.75" customHeight="1">
      <c r="G22" s="245" t="s">
        <v>183</v>
      </c>
      <c r="H22" s="288"/>
      <c r="I22" s="288"/>
      <c r="J22" s="288"/>
      <c r="K22" s="288"/>
      <c r="L22" s="288"/>
      <c r="M22" s="288"/>
    </row>
    <row r="23" spans="7:13" ht="49.5" customHeight="1"/>
  </sheetData>
  <mergeCells count="3">
    <mergeCell ref="G4:M4"/>
    <mergeCell ref="G22:M22"/>
    <mergeCell ref="G5:N5"/>
  </mergeCells>
  <pageMargins left="0.7" right="0.7" top="0.75" bottom="0.75" header="0.3" footer="0.3"/>
  <pageSetup paperSize="9"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E3"/>
  <sheetViews>
    <sheetView showGridLines="0" workbookViewId="0">
      <selection activeCell="C5" sqref="C5"/>
    </sheetView>
  </sheetViews>
  <sheetFormatPr defaultRowHeight="15.75"/>
  <cols>
    <col min="3" max="3" width="12.875" customWidth="1"/>
    <col min="4" max="5" width="17.375" bestFit="1" customWidth="1"/>
    <col min="6" max="6" width="15.875" bestFit="1" customWidth="1"/>
    <col min="7" max="8" width="17.625" bestFit="1" customWidth="1"/>
  </cols>
  <sheetData>
    <row r="3" spans="5:5" ht="18">
      <c r="E3" s="19"/>
    </row>
  </sheetData>
  <pageMargins left="0.7" right="0.7" top="0.75" bottom="0.75" header="0.3" footer="0.3"/>
  <pageSetup paperSize="9"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
  <sheetViews>
    <sheetView showGridLines="0" topLeftCell="A56" workbookViewId="0">
      <selection activeCell="I88" sqref="I88"/>
    </sheetView>
  </sheetViews>
  <sheetFormatPr defaultRowHeight="15.75"/>
  <cols>
    <col min="1" max="1" width="9" customWidth="1"/>
  </cols>
  <sheetData/>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
  <sheetViews>
    <sheetView showGridLines="0" tabSelected="1" workbookViewId="0">
      <selection activeCell="S10" sqref="S10"/>
    </sheetView>
  </sheetViews>
  <sheetFormatPr defaultRowHeight="15.75"/>
  <sheetData/>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F22:F24"/>
  <sheetViews>
    <sheetView showGridLines="0" workbookViewId="0">
      <selection activeCell="G34" sqref="G34"/>
    </sheetView>
  </sheetViews>
  <sheetFormatPr defaultRowHeight="15.75"/>
  <cols>
    <col min="9" max="9" width="8.125" customWidth="1"/>
  </cols>
  <sheetData>
    <row r="22" spans="6:6" ht="15.75" customHeight="1"/>
    <row r="23" spans="6:6" ht="26.25" customHeight="1"/>
    <row r="24" spans="6:6">
      <c r="F24" s="20"/>
    </row>
  </sheetData>
  <pageMargins left="0.7" right="0.7" top="0.75" bottom="0.75" header="0.3" footer="0.3"/>
  <pageSetup paperSize="9"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B1:F29"/>
  <sheetViews>
    <sheetView showGridLines="0" workbookViewId="0">
      <selection activeCell="B28" sqref="B28"/>
    </sheetView>
  </sheetViews>
  <sheetFormatPr defaultColWidth="8.75" defaultRowHeight="15"/>
  <cols>
    <col min="1" max="1" width="2.375" style="133" customWidth="1"/>
    <col min="2" max="2" width="10.5" style="133" customWidth="1"/>
    <col min="3" max="3" width="36.75" style="133" customWidth="1"/>
    <col min="4" max="4" width="13.875" style="133" customWidth="1"/>
    <col min="5" max="5" width="11.75" style="133" customWidth="1"/>
    <col min="6" max="6" width="9" style="133" customWidth="1"/>
    <col min="7" max="16384" width="8.75" style="133"/>
  </cols>
  <sheetData>
    <row r="1" spans="2:6" ht="42" customHeight="1">
      <c r="B1" s="290" t="s">
        <v>157</v>
      </c>
      <c r="C1" s="290"/>
      <c r="D1" s="290"/>
      <c r="E1" s="290"/>
      <c r="F1" s="290"/>
    </row>
    <row r="2" spans="2:6" ht="53.25" customHeight="1">
      <c r="B2" s="169" t="s">
        <v>89</v>
      </c>
      <c r="C2" s="170" t="s">
        <v>90</v>
      </c>
      <c r="D2" s="170" t="s">
        <v>91</v>
      </c>
      <c r="E2" s="170" t="s">
        <v>155</v>
      </c>
      <c r="F2" s="170" t="s">
        <v>92</v>
      </c>
    </row>
    <row r="3" spans="2:6" ht="24" customHeight="1">
      <c r="B3" s="291" t="s">
        <v>295</v>
      </c>
      <c r="C3" s="292"/>
      <c r="D3" s="292"/>
      <c r="E3" s="292"/>
      <c r="F3" s="293"/>
    </row>
    <row r="4" spans="2:6" ht="24" customHeight="1">
      <c r="B4" s="171" t="s">
        <v>93</v>
      </c>
      <c r="C4" s="172" t="s">
        <v>94</v>
      </c>
      <c r="D4" s="173" t="s">
        <v>95</v>
      </c>
      <c r="E4" s="174" t="s">
        <v>96</v>
      </c>
      <c r="F4" s="174" t="s">
        <v>97</v>
      </c>
    </row>
    <row r="5" spans="2:6" ht="24" customHeight="1">
      <c r="B5" s="175" t="s">
        <v>98</v>
      </c>
      <c r="C5" s="176" t="s">
        <v>99</v>
      </c>
      <c r="D5" s="177" t="s">
        <v>100</v>
      </c>
      <c r="E5" s="178" t="s">
        <v>97</v>
      </c>
      <c r="F5" s="178" t="s">
        <v>97</v>
      </c>
    </row>
    <row r="6" spans="2:6" ht="24" customHeight="1">
      <c r="B6" s="175" t="s">
        <v>101</v>
      </c>
      <c r="C6" s="176" t="s">
        <v>102</v>
      </c>
      <c r="D6" s="177" t="s">
        <v>103</v>
      </c>
      <c r="E6" s="178" t="s">
        <v>96</v>
      </c>
      <c r="F6" s="178" t="s">
        <v>97</v>
      </c>
    </row>
    <row r="7" spans="2:6" ht="24" customHeight="1">
      <c r="B7" s="175" t="s">
        <v>104</v>
      </c>
      <c r="C7" s="176" t="s">
        <v>105</v>
      </c>
      <c r="D7" s="177" t="s">
        <v>106</v>
      </c>
      <c r="E7" s="178" t="s">
        <v>97</v>
      </c>
      <c r="F7" s="178" t="s">
        <v>97</v>
      </c>
    </row>
    <row r="8" spans="2:6" ht="24" customHeight="1">
      <c r="B8" s="175" t="s">
        <v>107</v>
      </c>
      <c r="C8" s="176" t="s">
        <v>108</v>
      </c>
      <c r="D8" s="177" t="s">
        <v>109</v>
      </c>
      <c r="E8" s="178" t="s">
        <v>96</v>
      </c>
      <c r="F8" s="178" t="s">
        <v>97</v>
      </c>
    </row>
    <row r="9" spans="2:6" ht="24" customHeight="1">
      <c r="B9" s="175" t="s">
        <v>110</v>
      </c>
      <c r="C9" s="176" t="s">
        <v>111</v>
      </c>
      <c r="D9" s="177" t="s">
        <v>112</v>
      </c>
      <c r="E9" s="178" t="s">
        <v>97</v>
      </c>
      <c r="F9" s="178" t="s">
        <v>97</v>
      </c>
    </row>
    <row r="10" spans="2:6" ht="24" customHeight="1">
      <c r="B10" s="175" t="s">
        <v>113</v>
      </c>
      <c r="C10" s="176" t="s">
        <v>114</v>
      </c>
      <c r="D10" s="177" t="s">
        <v>115</v>
      </c>
      <c r="E10" s="178" t="s">
        <v>96</v>
      </c>
      <c r="F10" s="178" t="s">
        <v>97</v>
      </c>
    </row>
    <row r="11" spans="2:6" ht="24" customHeight="1">
      <c r="B11" s="175" t="s">
        <v>116</v>
      </c>
      <c r="C11" s="176" t="s">
        <v>328</v>
      </c>
      <c r="D11" s="179" t="s">
        <v>117</v>
      </c>
      <c r="E11" s="178" t="s">
        <v>96</v>
      </c>
      <c r="F11" s="178" t="s">
        <v>97</v>
      </c>
    </row>
    <row r="12" spans="2:6" ht="24" customHeight="1">
      <c r="B12" s="175" t="s">
        <v>118</v>
      </c>
      <c r="C12" s="176" t="s">
        <v>293</v>
      </c>
      <c r="D12" s="177" t="s">
        <v>119</v>
      </c>
      <c r="E12" s="178" t="s">
        <v>96</v>
      </c>
      <c r="F12" s="178" t="s">
        <v>97</v>
      </c>
    </row>
    <row r="13" spans="2:6" ht="24" customHeight="1">
      <c r="B13" s="175" t="s">
        <v>120</v>
      </c>
      <c r="C13" s="176" t="s">
        <v>121</v>
      </c>
      <c r="D13" s="177" t="s">
        <v>122</v>
      </c>
      <c r="E13" s="178" t="s">
        <v>97</v>
      </c>
      <c r="F13" s="178" t="s">
        <v>97</v>
      </c>
    </row>
    <row r="14" spans="2:6" ht="24" customHeight="1">
      <c r="B14" s="175" t="s">
        <v>123</v>
      </c>
      <c r="C14" s="176" t="s">
        <v>124</v>
      </c>
      <c r="D14" s="177" t="s">
        <v>125</v>
      </c>
      <c r="E14" s="178" t="s">
        <v>96</v>
      </c>
      <c r="F14" s="178" t="s">
        <v>96</v>
      </c>
    </row>
    <row r="15" spans="2:6" ht="24" customHeight="1">
      <c r="B15" s="175" t="s">
        <v>126</v>
      </c>
      <c r="C15" s="180" t="s">
        <v>127</v>
      </c>
      <c r="D15" s="177" t="s">
        <v>128</v>
      </c>
      <c r="E15" s="178" t="s">
        <v>96</v>
      </c>
      <c r="F15" s="178" t="s">
        <v>97</v>
      </c>
    </row>
    <row r="16" spans="2:6" ht="24" customHeight="1">
      <c r="B16" s="175" t="s">
        <v>129</v>
      </c>
      <c r="C16" s="176" t="s">
        <v>130</v>
      </c>
      <c r="D16" s="177" t="s">
        <v>131</v>
      </c>
      <c r="E16" s="178" t="s">
        <v>96</v>
      </c>
      <c r="F16" s="178" t="s">
        <v>97</v>
      </c>
    </row>
    <row r="17" spans="2:6" ht="24" customHeight="1">
      <c r="B17" s="175" t="s">
        <v>132</v>
      </c>
      <c r="C17" s="176" t="s">
        <v>133</v>
      </c>
      <c r="D17" s="181" t="s">
        <v>134</v>
      </c>
      <c r="E17" s="178" t="s">
        <v>97</v>
      </c>
      <c r="F17" s="178" t="s">
        <v>97</v>
      </c>
    </row>
    <row r="18" spans="2:6" ht="24" customHeight="1">
      <c r="B18" s="175" t="s">
        <v>135</v>
      </c>
      <c r="C18" s="176" t="s">
        <v>294</v>
      </c>
      <c r="D18" s="177" t="s">
        <v>136</v>
      </c>
      <c r="E18" s="178" t="s">
        <v>96</v>
      </c>
      <c r="F18" s="178" t="s">
        <v>97</v>
      </c>
    </row>
    <row r="19" spans="2:6" ht="24" customHeight="1">
      <c r="B19" s="175" t="s">
        <v>137</v>
      </c>
      <c r="C19" s="176" t="s">
        <v>138</v>
      </c>
      <c r="D19" s="177" t="s">
        <v>139</v>
      </c>
      <c r="E19" s="178" t="s">
        <v>97</v>
      </c>
      <c r="F19" s="178" t="s">
        <v>97</v>
      </c>
    </row>
    <row r="20" spans="2:6" ht="24" customHeight="1">
      <c r="B20" s="175" t="s">
        <v>140</v>
      </c>
      <c r="C20" s="176" t="s">
        <v>141</v>
      </c>
      <c r="D20" s="177" t="s">
        <v>142</v>
      </c>
      <c r="E20" s="178" t="s">
        <v>97</v>
      </c>
      <c r="F20" s="178" t="s">
        <v>97</v>
      </c>
    </row>
    <row r="21" spans="2:6" ht="24" customHeight="1">
      <c r="B21" s="182" t="s">
        <v>143</v>
      </c>
      <c r="C21" s="183" t="s">
        <v>144</v>
      </c>
      <c r="D21" s="184" t="s">
        <v>145</v>
      </c>
      <c r="E21" s="185" t="s">
        <v>97</v>
      </c>
      <c r="F21" s="185" t="s">
        <v>97</v>
      </c>
    </row>
    <row r="22" spans="2:6" ht="24" customHeight="1">
      <c r="B22" s="294" t="s">
        <v>146</v>
      </c>
      <c r="C22" s="295"/>
      <c r="D22" s="295"/>
      <c r="E22" s="295"/>
      <c r="F22" s="296"/>
    </row>
    <row r="23" spans="2:6" ht="24" customHeight="1">
      <c r="B23" s="171" t="s">
        <v>147</v>
      </c>
      <c r="C23" s="172" t="s">
        <v>148</v>
      </c>
      <c r="D23" s="173" t="s">
        <v>149</v>
      </c>
      <c r="E23" s="174" t="s">
        <v>96</v>
      </c>
      <c r="F23" s="174" t="s">
        <v>97</v>
      </c>
    </row>
    <row r="24" spans="2:6" ht="24" customHeight="1">
      <c r="B24" s="182" t="s">
        <v>150</v>
      </c>
      <c r="C24" s="183" t="s">
        <v>151</v>
      </c>
      <c r="D24" s="184" t="s">
        <v>152</v>
      </c>
      <c r="E24" s="185" t="s">
        <v>96</v>
      </c>
      <c r="F24" s="185" t="s">
        <v>97</v>
      </c>
    </row>
    <row r="25" spans="2:6" ht="24" customHeight="1">
      <c r="B25" s="297" t="s">
        <v>323</v>
      </c>
      <c r="C25" s="298"/>
      <c r="D25" s="298"/>
      <c r="E25" s="298"/>
      <c r="F25" s="299"/>
    </row>
    <row r="26" spans="2:6" ht="24" customHeight="1">
      <c r="B26" s="171" t="s">
        <v>325</v>
      </c>
      <c r="C26" s="172" t="s">
        <v>324</v>
      </c>
      <c r="D26" s="173" t="s">
        <v>327</v>
      </c>
      <c r="E26" s="174" t="s">
        <v>96</v>
      </c>
      <c r="F26" s="174" t="s">
        <v>96</v>
      </c>
    </row>
    <row r="27" spans="2:6" ht="24" customHeight="1">
      <c r="B27" s="297" t="s">
        <v>156</v>
      </c>
      <c r="C27" s="298"/>
      <c r="D27" s="298"/>
      <c r="E27" s="298"/>
      <c r="F27" s="299"/>
    </row>
    <row r="28" spans="2:6" ht="24" customHeight="1">
      <c r="B28" s="171" t="s">
        <v>153</v>
      </c>
      <c r="C28" s="172" t="s">
        <v>154</v>
      </c>
      <c r="D28" s="173" t="s">
        <v>74</v>
      </c>
      <c r="E28" s="174" t="s">
        <v>96</v>
      </c>
      <c r="F28" s="174" t="s">
        <v>96</v>
      </c>
    </row>
    <row r="29" spans="2:6" ht="23.1" customHeight="1">
      <c r="B29" s="36" t="s">
        <v>326</v>
      </c>
      <c r="C29" s="36"/>
      <c r="D29" s="36"/>
      <c r="E29" s="36"/>
      <c r="F29" s="36"/>
    </row>
  </sheetData>
  <mergeCells count="5">
    <mergeCell ref="B1:F1"/>
    <mergeCell ref="B3:F3"/>
    <mergeCell ref="B22:F22"/>
    <mergeCell ref="B27:F27"/>
    <mergeCell ref="B25:F25"/>
  </mergeCells>
  <pageMargins left="0.7" right="0.7" top="0.75" bottom="0.75" header="0.3" footer="0.3"/>
  <pageSetup paperSize="9" orientation="portrait" r:id="rId1"/>
  <ignoredErrors>
    <ignoredError sqref="B4:B6 B23:B24 B8:B21 B7 B26 B28"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16</vt:i4>
      </vt:variant>
    </vt:vector>
  </HeadingPairs>
  <TitlesOfParts>
    <vt:vector size="16" baseType="lpstr">
      <vt:lpstr>PRI-0</vt:lpstr>
      <vt:lpstr>PRI-1</vt:lpstr>
      <vt:lpstr>PRI-2</vt:lpstr>
      <vt:lpstr>PRI-3</vt:lpstr>
      <vt:lpstr>PRI-4</vt:lpstr>
      <vt:lpstr>SEC-1</vt:lpstr>
      <vt:lpstr>SEC-2</vt:lpstr>
      <vt:lpstr>SEC-3</vt:lpstr>
      <vt:lpstr>SEC-4</vt:lpstr>
      <vt:lpstr>Sec-5</vt:lpstr>
      <vt:lpstr>SEC-6</vt:lpstr>
      <vt:lpstr>SEC-7</vt:lpstr>
      <vt:lpstr>SEC-8A</vt:lpstr>
      <vt:lpstr>SEC-8B</vt:lpstr>
      <vt:lpstr>SEC-9</vt:lpstr>
      <vt:lpstr>LIST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В.З.</dc:creator>
  <cp:lastModifiedBy>Мария Цукровска</cp:lastModifiedBy>
  <cp:lastPrinted>2026-04-22T13:28:51Z</cp:lastPrinted>
  <dcterms:created xsi:type="dcterms:W3CDTF">2024-01-22T12:18:30Z</dcterms:created>
  <dcterms:modified xsi:type="dcterms:W3CDTF">2026-04-24T12:05:51Z</dcterms:modified>
</cp:coreProperties>
</file>