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R:\Пазар на ДЦК - 3 месечни данни\2026\2026_II-ро тримесечие_април-юни_Пазар на ДЦК\"/>
    </mc:Choice>
  </mc:AlternateContent>
  <xr:revisionPtr revIDLastSave="0" documentId="13_ncr:1_{C7811E75-B741-4DD9-A738-3135448B33E8}" xr6:coauthVersionLast="36" xr6:coauthVersionMax="36" xr10:uidLastSave="{00000000-0000-0000-0000-000000000000}"/>
  <bookViews>
    <workbookView xWindow="-120" yWindow="-120" windowWidth="29040" windowHeight="17520" tabRatio="725" activeTab="11" xr2:uid="{00000000-000D-0000-FFFF-FFFF00000000}"/>
  </bookViews>
  <sheets>
    <sheet name="PRI-0" sheetId="16" r:id="rId1"/>
    <sheet name="PRI-1" sheetId="10" r:id="rId2"/>
    <sheet name="PRI-2" sheetId="11" r:id="rId3"/>
    <sheet name="PRI-3" sheetId="12" r:id="rId4"/>
    <sheet name="PRI-4" sheetId="13" r:id="rId5"/>
    <sheet name="SEC-1" sheetId="1" r:id="rId6"/>
    <sheet name="SEC-2" sheetId="2" r:id="rId7"/>
    <sheet name="SEC-3" sheetId="3" r:id="rId8"/>
    <sheet name="SEC-4" sheetId="5" r:id="rId9"/>
    <sheet name="SEC-5" sheetId="6" r:id="rId10"/>
    <sheet name="SEC-6" sheetId="7" r:id="rId11"/>
    <sheet name="SEC-7" sheetId="8" r:id="rId12"/>
    <sheet name="SEC-8A" sheetId="21" r:id="rId13"/>
    <sheet name="SEC-8B" sheetId="22" r:id="rId14"/>
    <sheet name="SEC-9" sheetId="14" r:id="rId15"/>
    <sheet name="LIST" sheetId="15" r:id="rId16"/>
  </sheets>
  <externalReferences>
    <externalReference r:id="rId17"/>
    <externalReference r:id="rId18"/>
  </externalReferences>
  <definedNames>
    <definedName name="_xlnm.Print_Area" localSheetId="3">'PRI-3'!$B:$H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15" i="13" l="1"/>
  <c r="J115" i="13"/>
  <c r="I115" i="13"/>
  <c r="H110" i="13"/>
  <c r="H115" i="13" s="1"/>
  <c r="G110" i="13"/>
  <c r="G115" i="13" s="1"/>
  <c r="F110" i="13"/>
  <c r="F115" i="13" s="1"/>
  <c r="K108" i="13"/>
  <c r="J108" i="13"/>
  <c r="I108" i="13"/>
  <c r="H103" i="13"/>
  <c r="G103" i="13"/>
  <c r="F103" i="13"/>
  <c r="H97" i="13"/>
  <c r="G97" i="13"/>
  <c r="F97" i="13"/>
  <c r="H92" i="13"/>
  <c r="G92" i="13"/>
  <c r="F92" i="13"/>
  <c r="H85" i="13"/>
  <c r="H108" i="13" s="1"/>
  <c r="G85" i="13"/>
  <c r="F85" i="13"/>
  <c r="J72" i="13"/>
  <c r="J116" i="13" s="1"/>
  <c r="I72" i="13"/>
  <c r="H72" i="13"/>
  <c r="H68" i="13"/>
  <c r="G68" i="13"/>
  <c r="G72" i="13" s="1"/>
  <c r="F68" i="13"/>
  <c r="F72" i="13" s="1"/>
  <c r="I44" i="13"/>
  <c r="K39" i="13"/>
  <c r="J38" i="13"/>
  <c r="J39" i="13" s="1"/>
  <c r="J117" i="13" s="1"/>
  <c r="I38" i="13"/>
  <c r="I39" i="13" s="1"/>
  <c r="H34" i="13"/>
  <c r="H38" i="13" s="1"/>
  <c r="H39" i="13" s="1"/>
  <c r="G34" i="13"/>
  <c r="G38" i="13" s="1"/>
  <c r="G39" i="13" s="1"/>
  <c r="F34" i="13"/>
  <c r="F38" i="13" s="1"/>
  <c r="F39" i="13" s="1"/>
  <c r="I116" i="13" l="1"/>
  <c r="F108" i="13"/>
  <c r="F116" i="13"/>
  <c r="F117" i="13" s="1"/>
  <c r="G108" i="13"/>
  <c r="I117" i="13"/>
  <c r="K116" i="13"/>
  <c r="G116" i="13"/>
  <c r="G117" i="13" s="1"/>
  <c r="H116" i="13"/>
  <c r="H117" i="13" s="1"/>
  <c r="F20" i="10"/>
  <c r="AA15" i="16" l="1"/>
  <c r="X15" i="16"/>
  <c r="U15" i="16"/>
  <c r="R15" i="16"/>
  <c r="O15" i="16"/>
  <c r="L15" i="16"/>
  <c r="I15" i="16"/>
  <c r="F15" i="16"/>
  <c r="C15" i="16"/>
  <c r="F34" i="12" l="1"/>
  <c r="F43" i="12" l="1"/>
</calcChain>
</file>

<file path=xl/sharedStrings.xml><?xml version="1.0" encoding="utf-8"?>
<sst xmlns="http://schemas.openxmlformats.org/spreadsheetml/2006/main" count="523" uniqueCount="304">
  <si>
    <t>EUR</t>
  </si>
  <si>
    <t xml:space="preserve">                                                                                                                                                                                        </t>
  </si>
  <si>
    <t/>
  </si>
  <si>
    <t>BG 20 400 16219</t>
  </si>
  <si>
    <t>27.07.2026</t>
  </si>
  <si>
    <t xml:space="preserve">             2.25 %</t>
  </si>
  <si>
    <t>BG 20 400 17217</t>
  </si>
  <si>
    <t>25.07.2027</t>
  </si>
  <si>
    <t xml:space="preserve">             1.95 %</t>
  </si>
  <si>
    <t>BG 20 300 22219</t>
  </si>
  <si>
    <t>28.03.2028</t>
  </si>
  <si>
    <t xml:space="preserve">             3.20 %</t>
  </si>
  <si>
    <t>BG 20 401 21217</t>
  </si>
  <si>
    <t>24.05.2029</t>
  </si>
  <si>
    <t xml:space="preserve">             0.25 %</t>
  </si>
  <si>
    <t>BG 20 401 19211</t>
  </si>
  <si>
    <t>21.12.2029</t>
  </si>
  <si>
    <t xml:space="preserve">             0.50 %</t>
  </si>
  <si>
    <t>BG 20 400 21219</t>
  </si>
  <si>
    <t>17.08.2031</t>
  </si>
  <si>
    <t xml:space="preserve">             0.10 %</t>
  </si>
  <si>
    <t>BG 20 400 19213</t>
  </si>
  <si>
    <t>21.06.2039</t>
  </si>
  <si>
    <t xml:space="preserve">             1.50 %</t>
  </si>
  <si>
    <t>XS2536817211 - Bulgaria Rep. 4,125 09/2029 EUR</t>
  </si>
  <si>
    <t>XS2536817484 - Bulgaria Rep. 4,625 09/2034 EUR</t>
  </si>
  <si>
    <t xml:space="preserve">Rule 144A ISIN XS2579483822/Regulation S ISIN XS2579483319- Republic of Bulgaria 4.500 01/2033 EUR 
</t>
  </si>
  <si>
    <t>-</t>
  </si>
  <si>
    <t xml:space="preserve"> </t>
  </si>
  <si>
    <t>0120</t>
  </si>
  <si>
    <t>IORTBGSF</t>
  </si>
  <si>
    <t>0130</t>
  </si>
  <si>
    <t>SOMBBGSF</t>
  </si>
  <si>
    <t>0145</t>
  </si>
  <si>
    <t>INGBBGSF</t>
  </si>
  <si>
    <t>0150</t>
  </si>
  <si>
    <t>FINVBGSF</t>
  </si>
  <si>
    <t>0160</t>
  </si>
  <si>
    <t>BGUSBGSF</t>
  </si>
  <si>
    <t>0200</t>
  </si>
  <si>
    <t>UBBSBGSF</t>
  </si>
  <si>
    <t>0240</t>
  </si>
  <si>
    <t>DEMIBGSF</t>
  </si>
  <si>
    <t>0250</t>
  </si>
  <si>
    <t>CITIBGSF</t>
  </si>
  <si>
    <t>0260</t>
  </si>
  <si>
    <t>CREXBGSF</t>
  </si>
  <si>
    <t>0300</t>
  </si>
  <si>
    <t>STSABGSF</t>
  </si>
  <si>
    <t>0310</t>
  </si>
  <si>
    <t>TBIBBGSF</t>
  </si>
  <si>
    <t>0470</t>
  </si>
  <si>
    <t>IABGBGSF</t>
  </si>
  <si>
    <t>0545</t>
  </si>
  <si>
    <t>TEXIBGSF</t>
  </si>
  <si>
    <t>0561</t>
  </si>
  <si>
    <t>BUINBGSF</t>
  </si>
  <si>
    <t>0620</t>
  </si>
  <si>
    <t>NASBBGSF</t>
  </si>
  <si>
    <t>0790</t>
  </si>
  <si>
    <t>CECBBGSF</t>
  </si>
  <si>
    <t>0800</t>
  </si>
  <si>
    <t>UNCRBGSF</t>
  </si>
  <si>
    <t>0920</t>
  </si>
  <si>
    <t>BPBIBGSF</t>
  </si>
  <si>
    <t>2057</t>
  </si>
  <si>
    <t>CEDELULL</t>
  </si>
  <si>
    <t>9009</t>
  </si>
  <si>
    <t>CEDPBGSF</t>
  </si>
  <si>
    <t>1482</t>
  </si>
  <si>
    <t>Банки</t>
  </si>
  <si>
    <t>СПИСЪК</t>
  </si>
  <si>
    <t>на участниците в електронната система за регистриране и обслужване</t>
  </si>
  <si>
    <t xml:space="preserve"> на търговията с ДЦК (ЕСРОТ)</t>
  </si>
  <si>
    <t>Код на участника</t>
  </si>
  <si>
    <t>Наименование</t>
  </si>
  <si>
    <t>SWIFT адрес</t>
  </si>
  <si>
    <t>Първичен дилър*- участник в АДЦК</t>
  </si>
  <si>
    <t>Поддепозитар</t>
  </si>
  <si>
    <t>Инвестбанк АД</t>
  </si>
  <si>
    <t>НЕ</t>
  </si>
  <si>
    <t>ДА</t>
  </si>
  <si>
    <t>Общинска банка АД</t>
  </si>
  <si>
    <t>ИНГ Банк Н.В. - клон София</t>
  </si>
  <si>
    <t>Българо-американска кредитна банка АД</t>
  </si>
  <si>
    <t>Обединена българска банка АД</t>
  </si>
  <si>
    <t>Търговска Банка Д АД</t>
  </si>
  <si>
    <t>Ситибанк Европа АД, клон България</t>
  </si>
  <si>
    <t>Банка ДСК АД</t>
  </si>
  <si>
    <t>Интернешънъл Асет Банк АД</t>
  </si>
  <si>
    <t>Тексим Банк АД</t>
  </si>
  <si>
    <t>Алианц Банк България АД</t>
  </si>
  <si>
    <t>Централна кооперативна банка АД</t>
  </si>
  <si>
    <t>УниКредит Булбанк АД</t>
  </si>
  <si>
    <t>Юробанк България АД</t>
  </si>
  <si>
    <t>Централни депозитари на ценни книжа</t>
  </si>
  <si>
    <t>Клиърстрийм Бенкинг С.А. (ICSD)</t>
  </si>
  <si>
    <t xml:space="preserve">Централен Депозитар АД </t>
  </si>
  <si>
    <t>Други</t>
  </si>
  <si>
    <t>Министерство на финансите</t>
  </si>
  <si>
    <t>1. Емисия №</t>
  </si>
  <si>
    <t>2. Дата на емисия</t>
  </si>
  <si>
    <t>3. Дата на падеж</t>
  </si>
  <si>
    <t>4. Валута</t>
  </si>
  <si>
    <t>5. Лихвен процент (%)</t>
  </si>
  <si>
    <t>6. Дата на аукциона</t>
  </si>
  <si>
    <t>7. Дата на плащане</t>
  </si>
  <si>
    <t xml:space="preserve">    в т.ч. състезателни </t>
  </si>
  <si>
    <t xml:space="preserve">11. Цена на одобрените поръчки </t>
  </si>
  <si>
    <t xml:space="preserve">      на 100 единици номинал </t>
  </si>
  <si>
    <t xml:space="preserve">      и съответстваща доходност</t>
  </si>
  <si>
    <t xml:space="preserve">     - минимална                                       </t>
  </si>
  <si>
    <t xml:space="preserve">     - максимална</t>
  </si>
  <si>
    <t xml:space="preserve">     - средно претеглена</t>
  </si>
  <si>
    <t>Резултати от проведени аукциони за продажба на ДЦК</t>
  </si>
  <si>
    <t>общо</t>
  </si>
  <si>
    <t>в т.ч. облигации с целево</t>
  </si>
  <si>
    <t>предназначение за физ.лица</t>
  </si>
  <si>
    <t>Структура на дълга</t>
  </si>
  <si>
    <t>Дълг по ДЦК, емитирани за финансиране на бюджетния дефицит</t>
  </si>
  <si>
    <t>Дълг по ДЦК емитирани за структурната реформа</t>
  </si>
  <si>
    <t>Размер на дълга</t>
  </si>
  <si>
    <t>Дълг по държавни ценни книжа, емитирани от правителството на вътрешния пазар</t>
  </si>
  <si>
    <t>Номер на емисията</t>
  </si>
  <si>
    <t>Вид на валута</t>
  </si>
  <si>
    <t>Падеж на емисията</t>
  </si>
  <si>
    <t>Общ обем на емисията (номинална стойност)</t>
  </si>
  <si>
    <t>Лихвен %</t>
  </si>
  <si>
    <t>Предстоящо лихвено плащане</t>
  </si>
  <si>
    <t>Вид на</t>
  </si>
  <si>
    <t>Дата на</t>
  </si>
  <si>
    <t>Падеж на</t>
  </si>
  <si>
    <t>Общ обем на емисията</t>
  </si>
  <si>
    <t xml:space="preserve">Лихвен </t>
  </si>
  <si>
    <t>Предстоящо</t>
  </si>
  <si>
    <t>валутата</t>
  </si>
  <si>
    <t>емитиране</t>
  </si>
  <si>
    <t>емисията</t>
  </si>
  <si>
    <t>(номинална стойност)</t>
  </si>
  <si>
    <t>процент</t>
  </si>
  <si>
    <t>лихвено плащане</t>
  </si>
  <si>
    <t>XS1208855889 - глобални облигации 12 г.</t>
  </si>
  <si>
    <t>XS1208856341 - глобални облигации 20 г.</t>
  </si>
  <si>
    <t>XS1382696398 - глобални облигации 12 г.</t>
  </si>
  <si>
    <t>XS2234571425 - глобални облигации 10 г.</t>
  </si>
  <si>
    <t>XS2234571771 - глобални облигации 30 г.</t>
  </si>
  <si>
    <t>XS2716887844 - Bulgaria Rep. 4.875 05/2036 EUR</t>
  </si>
  <si>
    <t>XS2716887760 - Bulgaria Rep. 4.375 05/2031 EUR</t>
  </si>
  <si>
    <t>Търгуеми държавни ценни книжа, емитирани от правителството на външните пазари,</t>
  </si>
  <si>
    <t>ДЪРЖАВНИ ЦЕННИ КНИЖА, РЕАЛИЗИРАНИ ЧРЕЗ АУКЦИОНИ,</t>
  </si>
  <si>
    <t>ISIN/
ДАТА НА ЕМИСИЯТА</t>
  </si>
  <si>
    <t>ПАДЕЖ 
НА 
ЕМИСИЯТА</t>
  </si>
  <si>
    <t>БРОЙ 
ДНИ</t>
  </si>
  <si>
    <t xml:space="preserve">НА 
ДОПУСНАТИТЕ 
ДО УЧАСТИЕ В 
АУКЦИОНА 
ПОРЪЧКИ </t>
  </si>
  <si>
    <t xml:space="preserve">НА 
ОДОБРЕНИТЕ 
ПОРЪЧКИ </t>
  </si>
  <si>
    <t>МИНИМАЛНА 
ЦЕНА НА 
ОДОБРЕНИ 
ПОРЪЧКИ</t>
  </si>
  <si>
    <t>МАКСИМАЛНА 
ЦЕНА НА 
ОДОБРЕНИ 
ПОРЪЧКИ</t>
  </si>
  <si>
    <t>СРЕДНА 
ЦЕНА НА 
ОДОБРЕНИ 
ПОРЪЧКИ</t>
  </si>
  <si>
    <t>НА 
ДОПУСНАТИТЕ 
ДО УЧАСТИЕ 
В АУКЦИОНА 
ПОРЪЧКИ</t>
  </si>
  <si>
    <t>НА ОДОБРЕНИТЕ ПОРЪЧКИ</t>
  </si>
  <si>
    <t>НОМИНАЛНА СТОЙНОСТ (ЕВРО)</t>
  </si>
  <si>
    <t>номинална стойност в хил.евро</t>
  </si>
  <si>
    <t>Общо в евро</t>
  </si>
  <si>
    <t>410 439 557.64</t>
  </si>
  <si>
    <t>BG 20 300 24116</t>
  </si>
  <si>
    <t>17.04.2027</t>
  </si>
  <si>
    <t>460 162 693.07</t>
  </si>
  <si>
    <t xml:space="preserve">             3.00 %</t>
  </si>
  <si>
    <t>173 583 593.66</t>
  </si>
  <si>
    <t>25.07.2026</t>
  </si>
  <si>
    <t>BG 20 300 26111</t>
  </si>
  <si>
    <t>21.01.2028</t>
  </si>
  <si>
    <t>450 000 000.00</t>
  </si>
  <si>
    <t>21.07.2026</t>
  </si>
  <si>
    <t>BG 20 300 25113</t>
  </si>
  <si>
    <t>22.01.2028</t>
  </si>
  <si>
    <t>818 067 009.94</t>
  </si>
  <si>
    <t xml:space="preserve">             2.75 %</t>
  </si>
  <si>
    <t>22.07.2026</t>
  </si>
  <si>
    <t>168 981 966.73</t>
  </si>
  <si>
    <t>28.09.2026</t>
  </si>
  <si>
    <t>511 291 881.19</t>
  </si>
  <si>
    <t>511 291 881.18</t>
  </si>
  <si>
    <t>BG 20 400 24213</t>
  </si>
  <si>
    <t>15.05.2030</t>
  </si>
  <si>
    <t>409 033 504.97</t>
  </si>
  <si>
    <t xml:space="preserve">             3.25 %</t>
  </si>
  <si>
    <t>BG 20 301 26119</t>
  </si>
  <si>
    <t>28.01.2031</t>
  </si>
  <si>
    <t>28.07.2026</t>
  </si>
  <si>
    <t>562 421 069.32</t>
  </si>
  <si>
    <t>17.08.2026</t>
  </si>
  <si>
    <t>BG 20 400 25210</t>
  </si>
  <si>
    <t>29.01.2032</t>
  </si>
  <si>
    <t>869 196 198.02</t>
  </si>
  <si>
    <t>29.07.2026</t>
  </si>
  <si>
    <t>BG 20 400 26218</t>
  </si>
  <si>
    <t>11.02.2036</t>
  </si>
  <si>
    <t xml:space="preserve">             3.50 %</t>
  </si>
  <si>
    <t>11.08.2026</t>
  </si>
  <si>
    <t>291 323 888.07</t>
  </si>
  <si>
    <t>ДАТА НА 
ПЛАЩАНЕТО</t>
  </si>
  <si>
    <t>ФАКТИЧЕСКИ ПРЕВЕДЕНА СУМА ЕВРО</t>
  </si>
  <si>
    <t>ОТСТЪПКА        ОТ НОМИНАЛА                             ЕВРО</t>
  </si>
  <si>
    <t>НАДБАВКА                                     
НАД НОМИНАЛА 
ЕВРО</t>
  </si>
  <si>
    <t>ЦЕНА НА 100  ЕВРО НОМИНАЛ ( ЕВРО)</t>
  </si>
  <si>
    <t>ГОДИШНА ЛИХВА</t>
  </si>
  <si>
    <t xml:space="preserve">СРЕДНА ГОДИШНА ДОХОДНОСТ(%) </t>
  </si>
  <si>
    <t xml:space="preserve">НА 
ПРЕДЛОЖЕНОТО 
КОЛИЧЕСТВО </t>
  </si>
  <si>
    <t xml:space="preserve">СРЕДНА ЦЕНА НА 
ДОПУСНАТИТЕ 
ДО УЧАСТИЕ 
В АУКЦИОНА 
ПОРЪЧКИ </t>
  </si>
  <si>
    <t xml:space="preserve">                                                                                                                                                                                                                                                                                                                                                              </t>
  </si>
  <si>
    <t>*BG 20 300 26 111/21.01.2026</t>
  </si>
  <si>
    <t xml:space="preserve">1 отваряне </t>
  </si>
  <si>
    <t xml:space="preserve">2 отваряне </t>
  </si>
  <si>
    <t xml:space="preserve">3 отваряне </t>
  </si>
  <si>
    <t>Общо емисии със срочност 2-годишни</t>
  </si>
  <si>
    <t>*BG 20 300 24 116/17.04.2024</t>
  </si>
  <si>
    <t xml:space="preserve">4 отваряне </t>
  </si>
  <si>
    <t>*BG 20 300 25 113/22.01.2025</t>
  </si>
  <si>
    <t xml:space="preserve">5 отваряне </t>
  </si>
  <si>
    <t xml:space="preserve">6 отваряне </t>
  </si>
  <si>
    <t>Общо емисии със срочност 3-годишни</t>
  </si>
  <si>
    <t>*BG 20 301 26 119/28.01.2026</t>
  </si>
  <si>
    <t>Общо емисии със срочност 5-годишни</t>
  </si>
  <si>
    <t xml:space="preserve">Общо  средносрочни ДЦК    </t>
  </si>
  <si>
    <t>*BG 20 300 22 219/28.09.2022</t>
  </si>
  <si>
    <t>Общо емисии със срочност 5-годишни и 6-месечни</t>
  </si>
  <si>
    <t>*BG 20 400 24 213/15.05.2024</t>
  </si>
  <si>
    <t>Общо емисии със срочност 6-годишни</t>
  </si>
  <si>
    <t>*BG 20 400 25 210/29.01.2025</t>
  </si>
  <si>
    <t xml:space="preserve">7 отваряне </t>
  </si>
  <si>
    <t>Общо емисии със срочност 7-годишни</t>
  </si>
  <si>
    <t>*BG 20 401 21 217/24.11.2021</t>
  </si>
  <si>
    <t>Общо емисии със срочност 7-годишни и 6-месечни</t>
  </si>
  <si>
    <t>*BG 20 400 26 218/11.02.2026</t>
  </si>
  <si>
    <t>Общо емисии със срочност 10-годишни</t>
  </si>
  <si>
    <t>*BG 20 400 16 219/27.01.2016</t>
  </si>
  <si>
    <r>
      <t>6 отваряне</t>
    </r>
    <r>
      <rPr>
        <vertAlign val="superscript"/>
        <sz val="9"/>
        <rFont val="Arial"/>
        <family val="2"/>
        <charset val="204"/>
      </rPr>
      <t>1</t>
    </r>
  </si>
  <si>
    <t>*BG 20 400 17 217/25.01.2017</t>
  </si>
  <si>
    <t>*BG 20 401 19 211/21.06.2019</t>
  </si>
  <si>
    <t>*BG 20 400 21 219/17.02.2021</t>
  </si>
  <si>
    <r>
      <t>2 отваряне</t>
    </r>
    <r>
      <rPr>
        <vertAlign val="superscript"/>
        <sz val="9"/>
        <rFont val="Arial"/>
        <family val="2"/>
        <charset val="204"/>
      </rPr>
      <t>1</t>
    </r>
  </si>
  <si>
    <t>Общо емисии със срочност 10-годишни и 6-месечни</t>
  </si>
  <si>
    <t>*BG 20 400 19 213/21.06.2019</t>
  </si>
  <si>
    <t>Общо емисии със срочност 20-годишни</t>
  </si>
  <si>
    <t xml:space="preserve">Общо  дългосрочни ДЦК    </t>
  </si>
  <si>
    <t>Общо ДЦК, реализирани чрез аукциони в евро</t>
  </si>
  <si>
    <t xml:space="preserve">* Емисия от отворен тип                                                                                                                                                                                                                                                                                                                                       </t>
  </si>
  <si>
    <t xml:space="preserve">1. Министерството на финансите отхвърли всички постъпили поръчки за участие в проведените на  24.10.2022 г. и 08.03.2021 г. аукциони за продажба на ДЦК от отворен тип с дата на плащане 26.10.2022 г. и 10.03.2021 г. </t>
  </si>
  <si>
    <t xml:space="preserve">Забележки: </t>
  </si>
  <si>
    <t xml:space="preserve">
Доходността на съкровищните облигации се изчислява съгласно прилаганата от МФ методиката и възприетата от 01.01.2001 г. лихвена конвенция (АСТ/АСТ), като се използва формулата ISMA - International Yield.                                                                                                                                          </t>
  </si>
  <si>
    <t>Държавните ценни книжа, реализирани чрез аукциони до 31.12.2025 г. са емитирани в оригинална валута BGN.</t>
  </si>
  <si>
    <t xml:space="preserve">Евровата равностойност на ДЦК, емитирани в лева преди 01.01.2026 г., е изчислена по официален обменен курс от 1.95583 лв. за 1 евро. </t>
  </si>
  <si>
    <t>BG  20 300 26 111</t>
  </si>
  <si>
    <t>BG  20 301 26 119</t>
  </si>
  <si>
    <t>BG  20 400 26 218</t>
  </si>
  <si>
    <t xml:space="preserve">цена </t>
  </si>
  <si>
    <t>годишна</t>
  </si>
  <si>
    <t>доходност</t>
  </si>
  <si>
    <t>(евро)</t>
  </si>
  <si>
    <t>(%)</t>
  </si>
  <si>
    <t>8. Номинална стойност на предложеното на аукциона   количество</t>
  </si>
  <si>
    <t>9. Съвкупна номинална стойност на допуснатите до участие в  аукциона поръчки</t>
  </si>
  <si>
    <r>
      <rPr>
        <b/>
        <sz val="9"/>
        <color rgb="FF004A37"/>
        <rFont val="Arial"/>
        <family val="2"/>
        <charset val="204"/>
      </rPr>
      <t>Забележка:</t>
    </r>
    <r>
      <rPr>
        <sz val="9"/>
        <color rgb="FF004A37"/>
        <rFont val="Arial"/>
        <family val="2"/>
        <charset val="204"/>
      </rPr>
      <t xml:space="preserve"> Евровата равностойност на ДЦК, емитирани в лева преди 01.01.2026 г., е изчислена по официален обменен курс от 1.95583 лв. за 1 евро. </t>
    </r>
  </si>
  <si>
    <t>* За периода 01.01.2026 г. - 31.12.2026 г.</t>
  </si>
  <si>
    <t>XS2890420834 - Bulgaria Rep. 3.625 09/2032 EUR</t>
  </si>
  <si>
    <t>XS2890435600 - Bulgaria Rep. 4.250 09/2044 EUR</t>
  </si>
  <si>
    <t>XS2890436087  - Bulgaria Rep. 5.000 03/2037 USD</t>
  </si>
  <si>
    <t>USD</t>
  </si>
  <si>
    <t>XS3063879368  - Bulgaria Rep. 3.500 05/2034 EUR</t>
  </si>
  <si>
    <t>XS3063879442  - Bulgaria Rep. 4.125 05/2038 EUR</t>
  </si>
  <si>
    <t>XS3124345631  - Bulgaria Rep. 3.375 07/2035 EUR</t>
  </si>
  <si>
    <t>XS3124393367  - Bulgaria Rep. 4.125 07/2045 EUR</t>
  </si>
  <si>
    <t>равностойност в национална валута</t>
  </si>
  <si>
    <t>Първа инвестиционна банка АД</t>
  </si>
  <si>
    <t>Токуда Банк ЕАД</t>
  </si>
  <si>
    <t>Ти Би Ай Банк ЕАД</t>
  </si>
  <si>
    <t>Българска банка за развитие ЕАД</t>
  </si>
  <si>
    <t>Членове на Европейската система на централните банки</t>
  </si>
  <si>
    <t>0661</t>
  </si>
  <si>
    <t>Българска народна банка</t>
  </si>
  <si>
    <t>BNBGBGSFEUX</t>
  </si>
  <si>
    <t>Размер и структура на блокираните ДЦК</t>
  </si>
  <si>
    <t>17.10.2026</t>
  </si>
  <si>
    <t>24.11.2026</t>
  </si>
  <si>
    <t>21.12.2026</t>
  </si>
  <si>
    <t>15.11.2026</t>
  </si>
  <si>
    <t>510 000 000.00</t>
  </si>
  <si>
    <t>6 595 793 243.79</t>
  </si>
  <si>
    <t>Търгуеми държавни ценни книжа в обращение към 30 юни 2026 г., 
емитирани от правителството на вътрешния пазар</t>
  </si>
  <si>
    <t>в обращение към 30 юни 2026 г.</t>
  </si>
  <si>
    <r>
      <t xml:space="preserve">Забележка: </t>
    </r>
    <r>
      <rPr>
        <sz val="9"/>
        <color rgb="FF004A37"/>
        <rFont val="Arial"/>
        <family val="2"/>
        <charset val="204"/>
      </rPr>
      <t>Равностойността в национална валута на ДЦК е изчислена по официалния обменен курс на USD към евро към 30.06.2026г.</t>
    </r>
  </si>
  <si>
    <t xml:space="preserve"> януари - юни 2026 г.</t>
  </si>
  <si>
    <t>(I отваряне)</t>
  </si>
  <si>
    <t>(II отваряне)</t>
  </si>
  <si>
    <t>(III отваряне)</t>
  </si>
  <si>
    <t xml:space="preserve">              несъстезателни </t>
  </si>
  <si>
    <t>10. Съвкупна номинална стойност на       одобрените поръчки</t>
  </si>
  <si>
    <t xml:space="preserve">      в т.ч. състезателни</t>
  </si>
  <si>
    <t xml:space="preserve">                несъстезателни </t>
  </si>
  <si>
    <t>юни 2026</t>
  </si>
  <si>
    <r>
      <rPr>
        <b/>
        <sz val="10"/>
        <color rgb="FF463535"/>
        <rFont val="Arial"/>
        <family val="2"/>
        <charset val="204"/>
      </rPr>
      <t>Забележка:</t>
    </r>
    <r>
      <rPr>
        <sz val="10"/>
        <color rgb="FF463535"/>
        <rFont val="Arial"/>
        <family val="2"/>
        <charset val="204"/>
      </rPr>
      <t xml:space="preserve"> Евровата равностойност на ДЦК, емитирани в лева преди 01.01.2026 г., е изчислена по официален обменен курс от 1.95583 лв. за 1 евро. </t>
    </r>
  </si>
  <si>
    <t>НАМИРАЩИ СЕ В ОБРAЩЕНИЕ КЪМ 30.06.2026 г.</t>
  </si>
  <si>
    <t xml:space="preserve">Забележка: Евровата равностойност на ДЦК, емитирани в лева преди 01.01.2026г., е изчислена по официален обменен курс от 1.95583 лв. за 1 евро.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</si>
</sst>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л_в_._-;\-* #,##0.00\ _л_в_._-;_-* &quot;-&quot;??\ _л_в_._-;_-@_-"/>
    <numFmt numFmtId="164" formatCode="0.000"/>
    <numFmt numFmtId="165" formatCode="_-* #,##0.00\ _л_в_-;\-* #,##0.00\ _л_в_-;_-* &quot;-&quot;??\ _л_в_-;_-@_-"/>
    <numFmt numFmtId="166" formatCode="_-* #,##0\ _л_в_-;\-* #,##0\ _л_в_-;_-* &quot;-&quot;??\ _л_в_-;_-@_-"/>
    <numFmt numFmtId="167" formatCode="_-* #,##0_-;\-* #,##0_-;_-* &quot;-&quot;??_-;_-@_-"/>
  </numFmts>
  <fonts count="64">
    <font>
      <sz val="12"/>
      <color theme="1"/>
      <name val="Times New Roman"/>
      <family val="2"/>
      <charset val="204"/>
    </font>
    <font>
      <sz val="12"/>
      <color theme="1"/>
      <name val="Times New Roman"/>
      <family val="2"/>
      <charset val="204"/>
    </font>
    <font>
      <sz val="11"/>
      <color theme="1"/>
      <name val="Arial"/>
      <family val="2"/>
      <scheme val="minor"/>
    </font>
    <font>
      <sz val="10"/>
      <name val="Arial"/>
      <family val="2"/>
      <charset val="204"/>
    </font>
    <font>
      <b/>
      <sz val="18"/>
      <color indexed="8"/>
      <name val="HebarCond"/>
      <family val="2"/>
      <charset val="204"/>
    </font>
    <font>
      <sz val="12"/>
      <color theme="2" tint="-0.749992370372631"/>
      <name val="Times New Roman"/>
      <family val="2"/>
      <charset val="204"/>
    </font>
    <font>
      <b/>
      <sz val="7"/>
      <color rgb="FF000000"/>
      <name val="Arial"/>
      <family val="2"/>
      <charset val="204"/>
    </font>
    <font>
      <sz val="10"/>
      <color indexed="8"/>
      <name val="Arial"/>
      <family val="2"/>
      <charset val="204"/>
    </font>
    <font>
      <sz val="10"/>
      <color theme="2" tint="-0.749992370372631"/>
      <name val="Times New Roman"/>
      <family val="1"/>
      <charset val="204"/>
    </font>
    <font>
      <sz val="9"/>
      <name val="Arial"/>
      <family val="2"/>
      <charset val="204"/>
    </font>
    <font>
      <b/>
      <sz val="10"/>
      <color indexed="8"/>
      <name val="Arial"/>
      <family val="2"/>
      <charset val="204"/>
    </font>
    <font>
      <sz val="10"/>
      <color rgb="FFFF0000"/>
      <name val="Times New Roman"/>
      <family val="1"/>
      <charset val="204"/>
    </font>
    <font>
      <sz val="11"/>
      <color theme="1"/>
      <name val="Calibri"/>
      <family val="2"/>
      <charset val="204"/>
    </font>
    <font>
      <b/>
      <sz val="10"/>
      <color theme="2" tint="-0.749992370372631"/>
      <name val="Arial"/>
      <family val="2"/>
      <charset val="204"/>
    </font>
    <font>
      <sz val="10"/>
      <color theme="2" tint="-0.749992370372631"/>
      <name val="Arial"/>
      <family val="2"/>
      <charset val="204"/>
    </font>
    <font>
      <sz val="12"/>
      <color theme="1"/>
      <name val="Arial"/>
      <family val="2"/>
      <charset val="204"/>
    </font>
    <font>
      <sz val="12"/>
      <color theme="2" tint="-0.749992370372631"/>
      <name val="Arial"/>
      <family val="2"/>
      <charset val="204"/>
    </font>
    <font>
      <b/>
      <sz val="9"/>
      <name val="Arial"/>
      <family val="2"/>
      <charset val="204"/>
    </font>
    <font>
      <b/>
      <sz val="9"/>
      <color indexed="8"/>
      <name val="Arial"/>
      <family val="2"/>
      <charset val="204"/>
    </font>
    <font>
      <sz val="9"/>
      <color indexed="8"/>
      <name val="Arial"/>
      <family val="2"/>
      <charset val="204"/>
    </font>
    <font>
      <vertAlign val="superscript"/>
      <sz val="9"/>
      <name val="Arial"/>
      <family val="2"/>
      <charset val="204"/>
    </font>
    <font>
      <sz val="9"/>
      <color theme="2" tint="-0.749992370372631"/>
      <name val="Arial"/>
      <family val="2"/>
      <charset val="204"/>
    </font>
    <font>
      <b/>
      <sz val="11"/>
      <color theme="3"/>
      <name val="Arial"/>
      <family val="2"/>
      <charset val="204"/>
    </font>
    <font>
      <sz val="12"/>
      <color theme="1"/>
      <name val="Arial"/>
      <family val="2"/>
      <charset val="204"/>
      <scheme val="minor"/>
    </font>
    <font>
      <sz val="10"/>
      <name val="Arial"/>
      <family val="2"/>
      <charset val="204"/>
      <scheme val="minor"/>
    </font>
    <font>
      <sz val="10"/>
      <color theme="1"/>
      <name val="Arial"/>
      <family val="2"/>
      <charset val="204"/>
      <scheme val="minor"/>
    </font>
    <font>
      <b/>
      <sz val="12"/>
      <color theme="3"/>
      <name val="Arial"/>
      <family val="2"/>
      <charset val="204"/>
    </font>
    <font>
      <b/>
      <sz val="10"/>
      <color theme="3"/>
      <name val="Arial"/>
      <family val="2"/>
      <charset val="204"/>
    </font>
    <font>
      <sz val="12"/>
      <color theme="3"/>
      <name val="Times New Roman"/>
      <family val="2"/>
      <charset val="204"/>
    </font>
    <font>
      <sz val="9"/>
      <color theme="3"/>
      <name val="Arial"/>
      <family val="2"/>
      <charset val="204"/>
    </font>
    <font>
      <sz val="10"/>
      <color theme="3"/>
      <name val="Arial Narrow"/>
      <family val="2"/>
      <charset val="204"/>
    </font>
    <font>
      <sz val="12"/>
      <color theme="3"/>
      <name val="Arial"/>
      <family val="2"/>
      <charset val="204"/>
      <scheme val="minor"/>
    </font>
    <font>
      <b/>
      <sz val="10"/>
      <name val="Arial"/>
      <family val="2"/>
      <charset val="204"/>
      <scheme val="major"/>
    </font>
    <font>
      <sz val="10"/>
      <color theme="1"/>
      <name val="Arial"/>
      <family val="2"/>
      <charset val="204"/>
      <scheme val="major"/>
    </font>
    <font>
      <b/>
      <sz val="12"/>
      <color theme="3"/>
      <name val="Times New Roman"/>
      <family val="2"/>
      <charset val="204"/>
    </font>
    <font>
      <sz val="12"/>
      <color theme="3"/>
      <name val="Arial"/>
      <family val="2"/>
      <charset val="204"/>
    </font>
    <font>
      <sz val="12"/>
      <color rgb="FFFF0000"/>
      <name val="Times New Roman"/>
      <family val="1"/>
      <charset val="204"/>
    </font>
    <font>
      <b/>
      <sz val="9"/>
      <color rgb="FF004A37"/>
      <name val="Arial"/>
      <family val="2"/>
      <charset val="204"/>
    </font>
    <font>
      <sz val="9"/>
      <color rgb="FF004A37"/>
      <name val="Arial"/>
      <family val="2"/>
      <charset val="204"/>
    </font>
    <font>
      <sz val="10"/>
      <color rgb="FF004A37"/>
      <name val="Arial"/>
      <family val="2"/>
      <charset val="204"/>
    </font>
    <font>
      <sz val="12"/>
      <color rgb="FF000000"/>
      <name val="Arial"/>
      <family val="2"/>
      <charset val="204"/>
    </font>
    <font>
      <b/>
      <sz val="11"/>
      <color rgb="FF004A37"/>
      <name val="Arial"/>
      <family val="2"/>
      <charset val="204"/>
    </font>
    <font>
      <b/>
      <sz val="10"/>
      <color rgb="FF004A37"/>
      <name val="Arial"/>
      <family val="2"/>
      <charset val="204"/>
    </font>
    <font>
      <b/>
      <sz val="9.5"/>
      <color rgb="FF004A37"/>
      <name val="Arial"/>
      <family val="2"/>
      <charset val="204"/>
    </font>
    <font>
      <sz val="8"/>
      <color rgb="FF004A37"/>
      <name val="Arial"/>
      <family val="2"/>
      <charset val="204"/>
    </font>
    <font>
      <sz val="8"/>
      <color rgb="FF463535"/>
      <name val="Arial"/>
      <family val="2"/>
      <charset val="204"/>
    </font>
    <font>
      <b/>
      <sz val="11"/>
      <color rgb="FF004A37"/>
      <name val="Arial"/>
      <family val="2"/>
      <charset val="204"/>
      <scheme val="minor"/>
    </font>
    <font>
      <b/>
      <sz val="10"/>
      <color theme="3"/>
      <name val="Arial"/>
      <family val="2"/>
      <charset val="204"/>
      <scheme val="minor"/>
    </font>
    <font>
      <sz val="10"/>
      <color indexed="8"/>
      <name val="Arial"/>
      <family val="2"/>
      <charset val="204"/>
      <scheme val="minor"/>
    </font>
    <font>
      <b/>
      <sz val="8"/>
      <color theme="1"/>
      <name val="Arial"/>
      <family val="2"/>
      <charset val="204"/>
    </font>
    <font>
      <b/>
      <sz val="12"/>
      <color rgb="FF004A37"/>
      <name val="Arial"/>
      <family val="2"/>
      <charset val="204"/>
    </font>
    <font>
      <sz val="9"/>
      <color theme="3"/>
      <name val="Arial Narrow"/>
      <family val="2"/>
      <charset val="204"/>
    </font>
    <font>
      <sz val="9"/>
      <color rgb="FF004A37"/>
      <name val="Arial Narrow"/>
      <family val="2"/>
      <charset val="204"/>
    </font>
    <font>
      <b/>
      <sz val="9"/>
      <color theme="3"/>
      <name val="Arial"/>
      <family val="2"/>
      <charset val="204"/>
    </font>
    <font>
      <sz val="9"/>
      <color theme="1"/>
      <name val="Arial"/>
      <family val="2"/>
      <charset val="204"/>
    </font>
    <font>
      <sz val="9"/>
      <name val="Arial "/>
      <charset val="204"/>
    </font>
    <font>
      <b/>
      <sz val="9"/>
      <color theme="3"/>
      <name val="Arial "/>
      <charset val="204"/>
    </font>
    <font>
      <sz val="10"/>
      <color rgb="FF463535"/>
      <name val="Arial"/>
      <family val="2"/>
      <charset val="204"/>
    </font>
    <font>
      <b/>
      <sz val="10"/>
      <color rgb="FF463535"/>
      <name val="Arial"/>
      <family val="2"/>
      <charset val="204"/>
    </font>
    <font>
      <sz val="8"/>
      <name val="Arial"/>
      <family val="2"/>
      <charset val="204"/>
    </font>
    <font>
      <sz val="14"/>
      <color theme="2" tint="-0.499984740745262"/>
      <name val="Times New Roman"/>
      <family val="2"/>
      <charset val="204"/>
    </font>
    <font>
      <sz val="14"/>
      <color theme="2" tint="-0.749992370372631"/>
      <name val="Times New Roman"/>
      <family val="2"/>
      <charset val="204"/>
    </font>
    <font>
      <sz val="8"/>
      <color theme="2" tint="-0.499984740745262"/>
      <name val="Times New Roman"/>
      <family val="2"/>
      <charset val="204"/>
    </font>
    <font>
      <sz val="10"/>
      <color theme="2" tint="-0.749992370372631"/>
      <name val="Times New Roman"/>
      <family val="2"/>
      <charset val="204"/>
    </font>
  </fonts>
  <fills count="12">
    <fill>
      <patternFill patternType="none"/>
    </fill>
    <fill>
      <patternFill patternType="gray125"/>
    </fill>
    <fill>
      <patternFill patternType="solid">
        <fgColor indexed="9"/>
        <bgColor indexed="64"/>
      </patternFill>
    </fill>
    <fill>
      <patternFill patternType="solid">
        <fgColor theme="5"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rgb="FFEEF1E9"/>
        <bgColor indexed="64"/>
      </patternFill>
    </fill>
    <fill>
      <patternFill patternType="solid">
        <fgColor rgb="FFCBD6BC"/>
        <bgColor indexed="64"/>
      </patternFill>
    </fill>
    <fill>
      <patternFill patternType="solid">
        <fgColor rgb="FFBAD1CC"/>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EEF1E9"/>
        <bgColor rgb="FF000000"/>
      </patternFill>
    </fill>
  </fills>
  <borders count="50">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C2AFAF"/>
      </left>
      <right style="thin">
        <color rgb="FFC2AFAF"/>
      </right>
      <top style="thin">
        <color rgb="FFC2AFAF"/>
      </top>
      <bottom style="thin">
        <color rgb="FFC2AFAF"/>
      </bottom>
      <diagonal/>
    </border>
    <border>
      <left style="thin">
        <color rgb="FFC2AFAF"/>
      </left>
      <right/>
      <top style="thin">
        <color rgb="FFC2AFAF"/>
      </top>
      <bottom style="thin">
        <color rgb="FFC2AFAF"/>
      </bottom>
      <diagonal/>
    </border>
    <border>
      <left/>
      <right/>
      <top style="thin">
        <color rgb="FFC2AFAF"/>
      </top>
      <bottom style="thin">
        <color rgb="FFC2AFAF"/>
      </bottom>
      <diagonal/>
    </border>
    <border>
      <left/>
      <right style="thin">
        <color rgb="FFC2AFAF"/>
      </right>
      <top style="thin">
        <color rgb="FFC2AFAF"/>
      </top>
      <bottom style="thin">
        <color rgb="FFC2AFAF"/>
      </bottom>
      <diagonal/>
    </border>
    <border>
      <left style="thin">
        <color rgb="FFC2AFAF"/>
      </left>
      <right style="thin">
        <color theme="2" tint="-0.249977111117893"/>
      </right>
      <top style="thin">
        <color rgb="FFC2AFAF"/>
      </top>
      <bottom/>
      <diagonal/>
    </border>
    <border>
      <left/>
      <right style="thin">
        <color theme="2" tint="-0.249977111117893"/>
      </right>
      <top style="thin">
        <color rgb="FFC2AFAF"/>
      </top>
      <bottom style="thin">
        <color rgb="FFC2AFAF"/>
      </bottom>
      <diagonal/>
    </border>
    <border>
      <left/>
      <right/>
      <top style="thin">
        <color rgb="FFC2AFAF"/>
      </top>
      <bottom/>
      <diagonal/>
    </border>
    <border>
      <left/>
      <right style="thin">
        <color theme="2" tint="-0.249977111117893"/>
      </right>
      <top style="thin">
        <color rgb="FFC2AFAF"/>
      </top>
      <bottom/>
      <diagonal/>
    </border>
    <border>
      <left style="thin">
        <color rgb="FFC2AFAF"/>
      </left>
      <right style="thin">
        <color theme="2" tint="-0.249977111117893"/>
      </right>
      <top/>
      <bottom/>
      <diagonal/>
    </border>
    <border>
      <left style="thin">
        <color rgb="FFC2AFAF"/>
      </left>
      <right style="thin">
        <color theme="2" tint="-0.249977111117893"/>
      </right>
      <top/>
      <bottom style="thin">
        <color theme="2" tint="-0.249977111117893"/>
      </bottom>
      <diagonal/>
    </border>
    <border>
      <left style="thin">
        <color rgb="FFC2AFAF"/>
      </left>
      <right style="thin">
        <color rgb="FFC2AFAF"/>
      </right>
      <top/>
      <bottom style="thin">
        <color rgb="FFC2AFAF"/>
      </bottom>
      <diagonal/>
    </border>
    <border>
      <left style="thin">
        <color rgb="FFC2AFAF"/>
      </left>
      <right style="thin">
        <color theme="2" tint="-0.249977111117893"/>
      </right>
      <top/>
      <bottom style="thin">
        <color rgb="FFC2AFAF"/>
      </bottom>
      <diagonal/>
    </border>
    <border>
      <left/>
      <right style="thin">
        <color rgb="FFC2AFAF"/>
      </right>
      <top/>
      <bottom style="thin">
        <color rgb="FFC2AFAF"/>
      </bottom>
      <diagonal/>
    </border>
    <border>
      <left style="thin">
        <color rgb="FFC2AFAF"/>
      </left>
      <right style="thin">
        <color rgb="FFC2AFAF"/>
      </right>
      <top style="thin">
        <color rgb="FFC2AFAF"/>
      </top>
      <bottom/>
      <diagonal/>
    </border>
    <border>
      <left style="thin">
        <color theme="2" tint="-0.249977111117893"/>
      </left>
      <right style="thin">
        <color rgb="FFC2AFAF"/>
      </right>
      <top style="thin">
        <color theme="2" tint="-0.249977111117893"/>
      </top>
      <bottom style="thin">
        <color theme="2" tint="-0.249977111117893"/>
      </bottom>
      <diagonal/>
    </border>
    <border>
      <left style="thin">
        <color rgb="FFC2AFAF"/>
      </left>
      <right style="thin">
        <color theme="2" tint="-0.249977111117893"/>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4" fillId="0" borderId="0"/>
    <xf numFmtId="0" fontId="2" fillId="0" borderId="0"/>
    <xf numFmtId="0" fontId="3" fillId="0" borderId="0"/>
  </cellStyleXfs>
  <cellXfs count="317">
    <xf numFmtId="0" fontId="0" fillId="0" borderId="0" xfId="0"/>
    <xf numFmtId="0" fontId="6" fillId="0" borderId="0" xfId="0" applyFont="1"/>
    <xf numFmtId="0" fontId="10" fillId="0" borderId="0" xfId="2" applyFont="1" applyFill="1"/>
    <xf numFmtId="0" fontId="10" fillId="0" borderId="0" xfId="2" applyFont="1" applyFill="1" applyBorder="1" applyAlignment="1">
      <alignment horizontal="right"/>
    </xf>
    <xf numFmtId="0" fontId="7" fillId="0" borderId="0" xfId="2" applyFont="1" applyFill="1" applyBorder="1" applyAlignment="1">
      <alignment horizontal="right"/>
    </xf>
    <xf numFmtId="0" fontId="0" fillId="0" borderId="0" xfId="0" applyAlignment="1">
      <alignment horizontal="center" wrapText="1"/>
    </xf>
    <xf numFmtId="0" fontId="3" fillId="0" borderId="0" xfId="0" applyFont="1" applyAlignment="1">
      <alignment horizontal="right"/>
    </xf>
    <xf numFmtId="4" fontId="0" fillId="0" borderId="0" xfId="0" applyNumberFormat="1" applyFont="1"/>
    <xf numFmtId="0" fontId="12" fillId="0" borderId="0" xfId="0" applyFont="1" applyAlignment="1">
      <alignment vertical="center"/>
    </xf>
    <xf numFmtId="0" fontId="15" fillId="0" borderId="0" xfId="0" applyFont="1"/>
    <xf numFmtId="0" fontId="3" fillId="0" borderId="0" xfId="0" applyFont="1"/>
    <xf numFmtId="0" fontId="14" fillId="0" borderId="0" xfId="0" applyFont="1" applyBorder="1" applyAlignment="1">
      <alignment horizontal="left" vertical="center"/>
    </xf>
    <xf numFmtId="0" fontId="14" fillId="0" borderId="0" xfId="0" applyFont="1" applyBorder="1" applyAlignment="1">
      <alignment horizontal="right" vertical="center"/>
    </xf>
    <xf numFmtId="0" fontId="14" fillId="0" borderId="0" xfId="0" applyFont="1" applyBorder="1" applyAlignment="1">
      <alignment horizontal="center" vertical="center"/>
    </xf>
    <xf numFmtId="0" fontId="13" fillId="0" borderId="0" xfId="0" applyFont="1" applyBorder="1" applyAlignment="1">
      <alignment horizontal="center" vertical="center"/>
    </xf>
    <xf numFmtId="0" fontId="17" fillId="0" borderId="0" xfId="0" applyFont="1"/>
    <xf numFmtId="0" fontId="17" fillId="0" borderId="0" xfId="0" applyFont="1" applyAlignment="1">
      <alignment horizontal="center"/>
    </xf>
    <xf numFmtId="0" fontId="18" fillId="4" borderId="0" xfId="0" applyFont="1" applyFill="1" applyBorder="1" applyAlignment="1">
      <alignment horizontal="center"/>
    </xf>
    <xf numFmtId="0" fontId="16" fillId="4" borderId="0" xfId="0" applyFont="1" applyFill="1" applyAlignment="1">
      <alignment horizontal="center" vertical="center" wrapText="1"/>
    </xf>
    <xf numFmtId="0" fontId="23" fillId="0" borderId="0" xfId="0" applyFont="1"/>
    <xf numFmtId="0" fontId="25" fillId="0" borderId="0" xfId="0" applyFont="1"/>
    <xf numFmtId="0" fontId="16" fillId="4" borderId="0" xfId="0" applyFont="1" applyFill="1" applyAlignment="1">
      <alignment horizontal="left"/>
    </xf>
    <xf numFmtId="0" fontId="25" fillId="0" borderId="0" xfId="0" applyFont="1" applyAlignment="1">
      <alignment horizontal="center"/>
    </xf>
    <xf numFmtId="166" fontId="24" fillId="0" borderId="0" xfId="1" applyNumberFormat="1" applyFont="1"/>
    <xf numFmtId="0" fontId="31" fillId="0" borderId="0" xfId="0" applyFont="1"/>
    <xf numFmtId="0" fontId="32" fillId="0" borderId="0" xfId="0" applyFont="1"/>
    <xf numFmtId="49" fontId="32" fillId="0" borderId="0" xfId="0" applyNumberFormat="1" applyFont="1"/>
    <xf numFmtId="0" fontId="33" fillId="0" borderId="0" xfId="0" applyFont="1"/>
    <xf numFmtId="4" fontId="33" fillId="0" borderId="0" xfId="0" applyNumberFormat="1" applyFont="1"/>
    <xf numFmtId="0" fontId="3" fillId="0" borderId="0" xfId="0" applyFont="1" applyFill="1" applyBorder="1" applyAlignment="1">
      <alignment horizontal="center" vertical="center" wrapText="1"/>
    </xf>
    <xf numFmtId="0" fontId="27" fillId="0" borderId="1" xfId="0" applyFont="1" applyFill="1" applyBorder="1" applyAlignment="1">
      <alignment horizontal="right" vertical="center"/>
    </xf>
    <xf numFmtId="0" fontId="28" fillId="0" borderId="0" xfId="0" applyFont="1"/>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6" fillId="0" borderId="0" xfId="0" applyFont="1"/>
    <xf numFmtId="0" fontId="34" fillId="0" borderId="0" xfId="0" applyFont="1"/>
    <xf numFmtId="0" fontId="9" fillId="0" borderId="0" xfId="0" applyFont="1"/>
    <xf numFmtId="0" fontId="36" fillId="0" borderId="0" xfId="0" applyFont="1"/>
    <xf numFmtId="0" fontId="3" fillId="0" borderId="3" xfId="0" applyFont="1" applyFill="1" applyBorder="1" applyAlignment="1">
      <alignment horizontal="center" vertical="center" wrapText="1"/>
    </xf>
    <xf numFmtId="0" fontId="3" fillId="0" borderId="3" xfId="0" applyFont="1" applyFill="1" applyBorder="1" applyAlignment="1">
      <alignment horizontal="right" vertical="center"/>
    </xf>
    <xf numFmtId="0" fontId="0" fillId="0" borderId="12" xfId="0" applyBorder="1"/>
    <xf numFmtId="0" fontId="3" fillId="0" borderId="4" xfId="0" applyFont="1" applyFill="1" applyBorder="1" applyAlignment="1">
      <alignment horizontal="center" vertical="center" wrapText="1"/>
    </xf>
    <xf numFmtId="0" fontId="3" fillId="0" borderId="4" xfId="0" applyFont="1" applyFill="1" applyBorder="1" applyAlignment="1">
      <alignment horizontal="right"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right" vertical="center"/>
    </xf>
    <xf numFmtId="0" fontId="27" fillId="0" borderId="14" xfId="0" applyFont="1" applyFill="1" applyBorder="1" applyAlignment="1">
      <alignment horizontal="center" vertical="center"/>
    </xf>
    <xf numFmtId="0" fontId="27" fillId="0" borderId="2" xfId="0" applyFont="1" applyFill="1" applyBorder="1" applyAlignment="1">
      <alignment horizontal="center" vertical="center"/>
    </xf>
    <xf numFmtId="0" fontId="9" fillId="0" borderId="0" xfId="0" applyFont="1" applyFill="1" applyAlignment="1" applyProtection="1">
      <alignment horizontal="centerContinuous"/>
    </xf>
    <xf numFmtId="0" fontId="17" fillId="0" borderId="0" xfId="0" applyFont="1" applyFill="1" applyAlignment="1" applyProtection="1">
      <alignment horizontal="centerContinuous"/>
    </xf>
    <xf numFmtId="0" fontId="9" fillId="0" borderId="0" xfId="0" applyFont="1" applyFill="1"/>
    <xf numFmtId="0" fontId="9" fillId="0" borderId="0" xfId="0" applyFont="1" applyFill="1" applyAlignment="1">
      <alignment horizontal="left"/>
    </xf>
    <xf numFmtId="0" fontId="9" fillId="0" borderId="0" xfId="0" applyFont="1" applyFill="1" applyAlignment="1">
      <alignment horizontal="center"/>
    </xf>
    <xf numFmtId="0" fontId="9" fillId="0" borderId="0" xfId="0" applyFont="1" applyFill="1" applyAlignment="1">
      <alignment horizontal="right"/>
    </xf>
    <xf numFmtId="0" fontId="21" fillId="0" borderId="0" xfId="0" applyFont="1" applyFill="1" applyAlignment="1" applyProtection="1">
      <alignment horizontal="left"/>
    </xf>
    <xf numFmtId="0" fontId="18" fillId="0" borderId="0" xfId="0" applyFont="1" applyFill="1" applyAlignment="1">
      <alignment horizontal="center"/>
    </xf>
    <xf numFmtId="39" fontId="17" fillId="0" borderId="0" xfId="0" applyNumberFormat="1" applyFont="1" applyAlignment="1">
      <alignment horizontal="right"/>
    </xf>
    <xf numFmtId="39" fontId="17" fillId="0" borderId="0" xfId="0" applyNumberFormat="1" applyFont="1"/>
    <xf numFmtId="39" fontId="18" fillId="0" borderId="0" xfId="0" applyNumberFormat="1" applyFont="1" applyFill="1" applyProtection="1"/>
    <xf numFmtId="4" fontId="18" fillId="0" borderId="0" xfId="0" applyNumberFormat="1" applyFont="1" applyFill="1" applyProtection="1"/>
    <xf numFmtId="0" fontId="18" fillId="0" borderId="0" xfId="0" applyFont="1" applyFill="1" applyAlignment="1">
      <alignment horizontal="right"/>
    </xf>
    <xf numFmtId="0" fontId="19" fillId="0" borderId="18" xfId="0" applyFont="1" applyFill="1" applyBorder="1" applyAlignment="1">
      <alignment horizontal="center"/>
    </xf>
    <xf numFmtId="0" fontId="19" fillId="0" borderId="15" xfId="0" applyFont="1" applyFill="1" applyBorder="1" applyAlignment="1">
      <alignment horizontal="center"/>
    </xf>
    <xf numFmtId="0" fontId="19" fillId="0" borderId="22" xfId="0" applyFont="1" applyFill="1" applyBorder="1" applyAlignment="1">
      <alignment horizontal="center"/>
    </xf>
    <xf numFmtId="0" fontId="19" fillId="0" borderId="21" xfId="0" applyFont="1" applyFill="1" applyBorder="1" applyAlignment="1">
      <alignment horizontal="center"/>
    </xf>
    <xf numFmtId="0" fontId="9" fillId="0" borderId="15" xfId="0" applyFont="1" applyFill="1" applyBorder="1"/>
    <xf numFmtId="4" fontId="9" fillId="0" borderId="15" xfId="0" applyNumberFormat="1" applyFont="1" applyFill="1" applyBorder="1"/>
    <xf numFmtId="0" fontId="17" fillId="7" borderId="15" xfId="0" applyFont="1" applyFill="1" applyBorder="1"/>
    <xf numFmtId="14" fontId="17" fillId="7" borderId="15" xfId="0" applyNumberFormat="1" applyFont="1" applyFill="1" applyBorder="1"/>
    <xf numFmtId="4" fontId="17" fillId="7" borderId="15" xfId="0" applyNumberFormat="1" applyFont="1" applyFill="1" applyBorder="1"/>
    <xf numFmtId="0" fontId="9" fillId="0" borderId="15" xfId="0" applyFont="1" applyFill="1" applyBorder="1" applyAlignment="1">
      <alignment horizontal="right"/>
    </xf>
    <xf numFmtId="14" fontId="9" fillId="0" borderId="15" xfId="0" applyNumberFormat="1" applyFont="1" applyFill="1" applyBorder="1"/>
    <xf numFmtId="0" fontId="9" fillId="0" borderId="21" xfId="0" applyFont="1" applyFill="1" applyBorder="1" applyAlignment="1">
      <alignment horizontal="right"/>
    </xf>
    <xf numFmtId="14" fontId="9" fillId="0" borderId="21" xfId="0" applyNumberFormat="1" applyFont="1" applyFill="1" applyBorder="1"/>
    <xf numFmtId="0" fontId="9" fillId="0" borderId="21" xfId="0" applyFont="1" applyFill="1" applyBorder="1"/>
    <xf numFmtId="4" fontId="9" fillId="0" borderId="21" xfId="0" applyNumberFormat="1" applyFont="1" applyFill="1" applyBorder="1"/>
    <xf numFmtId="0" fontId="17" fillId="8" borderId="27" xfId="0" applyFont="1" applyFill="1" applyBorder="1"/>
    <xf numFmtId="4" fontId="17" fillId="8" borderId="27" xfId="0" applyNumberFormat="1" applyFont="1" applyFill="1" applyBorder="1"/>
    <xf numFmtId="0" fontId="9" fillId="0" borderId="27" xfId="0" applyFont="1" applyFill="1" applyBorder="1"/>
    <xf numFmtId="4" fontId="9" fillId="0" borderId="27" xfId="0" applyNumberFormat="1" applyFont="1" applyFill="1" applyBorder="1"/>
    <xf numFmtId="0" fontId="17" fillId="8" borderId="28" xfId="0" applyFont="1" applyFill="1" applyBorder="1"/>
    <xf numFmtId="0" fontId="17" fillId="8" borderId="29" xfId="0" applyFont="1" applyFill="1" applyBorder="1"/>
    <xf numFmtId="4" fontId="17" fillId="8" borderId="29" xfId="0" applyNumberFormat="1" applyFont="1" applyFill="1" applyBorder="1"/>
    <xf numFmtId="4" fontId="17" fillId="8" borderId="30" xfId="0" applyNumberFormat="1" applyFont="1" applyFill="1" applyBorder="1"/>
    <xf numFmtId="0" fontId="17" fillId="0" borderId="0" xfId="0" applyFont="1" applyFill="1" applyBorder="1"/>
    <xf numFmtId="4" fontId="17" fillId="0" borderId="0" xfId="0" applyNumberFormat="1" applyFont="1" applyFill="1" applyBorder="1"/>
    <xf numFmtId="0" fontId="9" fillId="0" borderId="15" xfId="0" applyFont="1" applyBorder="1" applyAlignment="1">
      <alignment horizontal="right"/>
    </xf>
    <xf numFmtId="14" fontId="9" fillId="0" borderId="15" xfId="0" applyNumberFormat="1" applyFont="1" applyBorder="1"/>
    <xf numFmtId="0" fontId="9" fillId="0" borderId="15" xfId="0" applyFont="1" applyBorder="1"/>
    <xf numFmtId="4" fontId="9" fillId="0" borderId="15" xfId="0" applyNumberFormat="1" applyFont="1" applyBorder="1"/>
    <xf numFmtId="0" fontId="9" fillId="0" borderId="21" xfId="0" applyFont="1" applyBorder="1" applyAlignment="1">
      <alignment horizontal="right"/>
    </xf>
    <xf numFmtId="14" fontId="9" fillId="0" borderId="21" xfId="0" applyNumberFormat="1" applyFont="1" applyBorder="1"/>
    <xf numFmtId="0" fontId="9" fillId="0" borderId="21" xfId="0" applyFont="1" applyBorder="1"/>
    <xf numFmtId="4" fontId="9" fillId="0" borderId="21" xfId="0" applyNumberFormat="1" applyFont="1" applyBorder="1"/>
    <xf numFmtId="0" fontId="9" fillId="0" borderId="0" xfId="0" applyFont="1" applyFill="1" applyBorder="1"/>
    <xf numFmtId="4" fontId="9" fillId="0" borderId="0" xfId="0" applyNumberFormat="1" applyFont="1" applyFill="1" applyBorder="1"/>
    <xf numFmtId="4" fontId="9" fillId="0" borderId="0" xfId="0" applyNumberFormat="1" applyFont="1" applyFill="1"/>
    <xf numFmtId="0" fontId="0" fillId="0" borderId="0" xfId="0" applyBorder="1"/>
    <xf numFmtId="0" fontId="0" fillId="4" borderId="0" xfId="0" applyFill="1"/>
    <xf numFmtId="0" fontId="40" fillId="0" borderId="0" xfId="0" applyFont="1" applyFill="1" applyBorder="1"/>
    <xf numFmtId="0" fontId="42" fillId="11" borderId="31" xfId="0" applyFont="1" applyFill="1" applyBorder="1" applyAlignment="1">
      <alignment vertical="center"/>
    </xf>
    <xf numFmtId="0" fontId="3" fillId="0" borderId="31" xfId="0" applyFont="1" applyFill="1" applyBorder="1"/>
    <xf numFmtId="0" fontId="42" fillId="11" borderId="31" xfId="0" applyFont="1" applyFill="1" applyBorder="1"/>
    <xf numFmtId="0" fontId="3" fillId="0" borderId="31" xfId="0" applyFont="1" applyFill="1" applyBorder="1" applyAlignment="1">
      <alignment horizontal="left" wrapText="1"/>
    </xf>
    <xf numFmtId="0" fontId="3" fillId="0" borderId="31" xfId="0" applyFont="1" applyFill="1" applyBorder="1" applyAlignment="1" applyProtection="1">
      <alignment horizontal="left" vertical="center" wrapText="1"/>
    </xf>
    <xf numFmtId="0" fontId="3" fillId="0" borderId="31" xfId="0" applyFont="1" applyFill="1" applyBorder="1" applyAlignment="1" applyProtection="1">
      <alignment horizontal="left"/>
    </xf>
    <xf numFmtId="0" fontId="3" fillId="0" borderId="35" xfId="0" applyFont="1" applyFill="1" applyBorder="1" applyAlignment="1" applyProtection="1">
      <alignment horizontal="left"/>
    </xf>
    <xf numFmtId="0" fontId="42" fillId="11" borderId="35" xfId="0" applyFont="1" applyFill="1" applyBorder="1" applyAlignment="1" applyProtection="1">
      <alignment horizontal="left"/>
    </xf>
    <xf numFmtId="0" fontId="42" fillId="11" borderId="0" xfId="0" applyFont="1" applyFill="1" applyBorder="1" applyAlignment="1">
      <alignment horizontal="center" wrapText="1"/>
    </xf>
    <xf numFmtId="0" fontId="39" fillId="11" borderId="37" xfId="0" applyFont="1" applyFill="1" applyBorder="1"/>
    <xf numFmtId="0" fontId="43" fillId="11" borderId="38" xfId="0" applyFont="1" applyFill="1" applyBorder="1" applyAlignment="1">
      <alignment horizontal="center"/>
    </xf>
    <xf numFmtId="0" fontId="42" fillId="11" borderId="39" xfId="0" applyFont="1" applyFill="1" applyBorder="1" applyAlignment="1" applyProtection="1">
      <alignment horizontal="left"/>
    </xf>
    <xf numFmtId="0" fontId="39" fillId="11" borderId="0" xfId="0" applyFont="1" applyFill="1" applyBorder="1" applyAlignment="1">
      <alignment horizontal="center"/>
    </xf>
    <xf numFmtId="0" fontId="43" fillId="11" borderId="10" xfId="0" applyFont="1" applyFill="1" applyBorder="1" applyAlignment="1">
      <alignment horizontal="center"/>
    </xf>
    <xf numFmtId="0" fontId="42" fillId="11" borderId="40" xfId="0" applyFont="1" applyFill="1" applyBorder="1" applyAlignment="1" applyProtection="1">
      <alignment horizontal="left"/>
    </xf>
    <xf numFmtId="0" fontId="42" fillId="11" borderId="12" xfId="0" applyFont="1" applyFill="1" applyBorder="1" applyAlignment="1">
      <alignment horizontal="center" wrapText="1"/>
    </xf>
    <xf numFmtId="0" fontId="42" fillId="11" borderId="12" xfId="0" applyFont="1" applyFill="1" applyBorder="1" applyAlignment="1">
      <alignment horizontal="center"/>
    </xf>
    <xf numFmtId="0" fontId="42" fillId="11" borderId="13" xfId="0" applyFont="1" applyFill="1" applyBorder="1" applyAlignment="1">
      <alignment horizontal="center" wrapText="1"/>
    </xf>
    <xf numFmtId="0" fontId="3" fillId="0" borderId="41" xfId="0" applyFont="1" applyFill="1" applyBorder="1" applyAlignment="1" applyProtection="1">
      <alignment horizontal="left"/>
    </xf>
    <xf numFmtId="2" fontId="3" fillId="0" borderId="41" xfId="0" applyNumberFormat="1" applyFont="1" applyFill="1" applyBorder="1" applyAlignment="1" applyProtection="1">
      <alignment horizontal="center"/>
    </xf>
    <xf numFmtId="2" fontId="3" fillId="0" borderId="41" xfId="0" applyNumberFormat="1" applyFont="1" applyFill="1" applyBorder="1" applyAlignment="1">
      <alignment horizontal="center"/>
    </xf>
    <xf numFmtId="2" fontId="3" fillId="0" borderId="42" xfId="0" applyNumberFormat="1" applyFont="1" applyFill="1" applyBorder="1" applyAlignment="1">
      <alignment horizontal="center"/>
    </xf>
    <xf numFmtId="2" fontId="3" fillId="0" borderId="43" xfId="0" applyNumberFormat="1" applyFont="1" applyFill="1" applyBorder="1" applyAlignment="1" applyProtection="1">
      <alignment horizontal="center"/>
    </xf>
    <xf numFmtId="2" fontId="3" fillId="0" borderId="31" xfId="0" applyNumberFormat="1" applyFont="1" applyFill="1" applyBorder="1" applyAlignment="1" applyProtection="1">
      <alignment horizontal="center"/>
    </xf>
    <xf numFmtId="2" fontId="3" fillId="0" borderId="31" xfId="0" applyNumberFormat="1" applyFont="1" applyFill="1" applyBorder="1" applyAlignment="1">
      <alignment horizontal="center"/>
    </xf>
    <xf numFmtId="2" fontId="3" fillId="0" borderId="44" xfId="0" applyNumberFormat="1" applyFont="1" applyFill="1" applyBorder="1" applyAlignment="1">
      <alignment horizontal="center"/>
    </xf>
    <xf numFmtId="2" fontId="3" fillId="0" borderId="35" xfId="0" applyNumberFormat="1" applyFont="1" applyFill="1" applyBorder="1" applyAlignment="1">
      <alignment horizontal="center"/>
    </xf>
    <xf numFmtId="2" fontId="3" fillId="0" borderId="32" xfId="0" applyNumberFormat="1" applyFont="1" applyFill="1" applyBorder="1" applyAlignment="1" applyProtection="1">
      <alignment horizontal="center"/>
    </xf>
    <xf numFmtId="2" fontId="3" fillId="0" borderId="45" xfId="0" applyNumberFormat="1" applyFont="1" applyFill="1" applyBorder="1" applyAlignment="1">
      <alignment horizontal="center"/>
    </xf>
    <xf numFmtId="2" fontId="3" fillId="0" borderId="46" xfId="0" applyNumberFormat="1" applyFont="1" applyFill="1" applyBorder="1" applyAlignment="1">
      <alignment horizontal="center"/>
    </xf>
    <xf numFmtId="0" fontId="39" fillId="2" borderId="0" xfId="0" applyFont="1" applyFill="1" applyBorder="1"/>
    <xf numFmtId="0" fontId="44" fillId="2" borderId="0" xfId="0" applyFont="1" applyFill="1"/>
    <xf numFmtId="0" fontId="45" fillId="2" borderId="0" xfId="0" applyFont="1" applyFill="1" applyBorder="1" applyAlignment="1">
      <alignment horizontal="right"/>
    </xf>
    <xf numFmtId="0" fontId="42" fillId="6" borderId="3" xfId="0" applyFont="1" applyFill="1" applyBorder="1" applyAlignment="1">
      <alignment horizontal="center" vertical="top"/>
    </xf>
    <xf numFmtId="0" fontId="42" fillId="6" borderId="8" xfId="0" applyFont="1" applyFill="1" applyBorder="1" applyAlignment="1">
      <alignment horizontal="center" vertical="top"/>
    </xf>
    <xf numFmtId="0" fontId="42" fillId="6" borderId="5" xfId="0" applyFont="1" applyFill="1" applyBorder="1" applyAlignment="1">
      <alignment horizontal="center" vertical="top"/>
    </xf>
    <xf numFmtId="0" fontId="42" fillId="6" borderId="13" xfId="0" applyFont="1" applyFill="1" applyBorder="1" applyAlignment="1">
      <alignment horizontal="center" vertical="top"/>
    </xf>
    <xf numFmtId="0" fontId="3" fillId="0" borderId="3" xfId="0" applyNumberFormat="1" applyFont="1" applyFill="1" applyBorder="1" applyAlignment="1">
      <alignment horizontal="center"/>
    </xf>
    <xf numFmtId="3" fontId="7" fillId="0" borderId="4" xfId="1" applyNumberFormat="1" applyFont="1" applyFill="1" applyBorder="1" applyAlignment="1">
      <alignment horizontal="center"/>
    </xf>
    <xf numFmtId="3" fontId="3" fillId="0" borderId="10" xfId="1" applyNumberFormat="1" applyFont="1" applyFill="1" applyBorder="1" applyAlignment="1">
      <alignment horizontal="center"/>
    </xf>
    <xf numFmtId="3" fontId="7" fillId="0" borderId="8" xfId="1" applyNumberFormat="1" applyFont="1" applyFill="1" applyBorder="1" applyAlignment="1">
      <alignment horizontal="center"/>
    </xf>
    <xf numFmtId="0" fontId="3" fillId="0" borderId="4" xfId="0" applyNumberFormat="1" applyFont="1" applyFill="1" applyBorder="1" applyAlignment="1">
      <alignment horizontal="center"/>
    </xf>
    <xf numFmtId="3" fontId="7" fillId="0" borderId="10" xfId="1" applyNumberFormat="1" applyFont="1" applyFill="1" applyBorder="1" applyAlignment="1">
      <alignment horizontal="center"/>
    </xf>
    <xf numFmtId="49" fontId="42" fillId="0" borderId="5" xfId="0" applyNumberFormat="1" applyFont="1" applyFill="1" applyBorder="1" applyAlignment="1">
      <alignment horizontal="center"/>
    </xf>
    <xf numFmtId="3" fontId="42" fillId="0" borderId="5" xfId="1" applyNumberFormat="1" applyFont="1" applyFill="1" applyBorder="1" applyAlignment="1">
      <alignment horizontal="center"/>
    </xf>
    <xf numFmtId="3" fontId="42" fillId="0" borderId="13" xfId="1" applyNumberFormat="1" applyFont="1" applyFill="1" applyBorder="1" applyAlignment="1">
      <alignment horizontal="center"/>
    </xf>
    <xf numFmtId="0" fontId="35" fillId="0" borderId="0" xfId="0" applyFont="1"/>
    <xf numFmtId="0" fontId="15" fillId="4" borderId="0" xfId="0" applyFont="1" applyFill="1"/>
    <xf numFmtId="49" fontId="24" fillId="0" borderId="1" xfId="0" applyNumberFormat="1" applyFont="1" applyFill="1" applyBorder="1" applyAlignment="1">
      <alignment horizontal="center" vertical="center"/>
    </xf>
    <xf numFmtId="0" fontId="24" fillId="0" borderId="1" xfId="0" applyFont="1" applyFill="1" applyBorder="1" applyAlignment="1">
      <alignment vertical="center" wrapText="1"/>
    </xf>
    <xf numFmtId="0" fontId="24" fillId="0" borderId="1" xfId="0" applyFont="1" applyFill="1" applyBorder="1" applyAlignment="1">
      <alignment horizontal="center" vertical="center"/>
    </xf>
    <xf numFmtId="0" fontId="0" fillId="0" borderId="9" xfId="0" applyBorder="1"/>
    <xf numFmtId="0" fontId="47" fillId="5" borderId="1" xfId="0" applyFont="1" applyFill="1" applyBorder="1" applyAlignment="1">
      <alignment horizontal="center" vertical="center" wrapText="1"/>
    </xf>
    <xf numFmtId="49" fontId="25" fillId="0" borderId="1" xfId="0" applyNumberFormat="1" applyFont="1" applyBorder="1" applyAlignment="1">
      <alignment horizontal="center"/>
    </xf>
    <xf numFmtId="0" fontId="25" fillId="0" borderId="14" xfId="0" applyFont="1" applyBorder="1" applyAlignment="1">
      <alignment wrapText="1"/>
    </xf>
    <xf numFmtId="0" fontId="48" fillId="2" borderId="6" xfId="0" applyFont="1" applyFill="1" applyBorder="1" applyAlignment="1">
      <alignment horizontal="center" wrapText="1"/>
    </xf>
    <xf numFmtId="0" fontId="25" fillId="0" borderId="1" xfId="0" applyFont="1" applyBorder="1" applyAlignment="1">
      <alignment horizontal="center"/>
    </xf>
    <xf numFmtId="0" fontId="25" fillId="0" borderId="3" xfId="0" applyFont="1" applyBorder="1" applyAlignment="1">
      <alignment horizontal="center"/>
    </xf>
    <xf numFmtId="0" fontId="48" fillId="2" borderId="1" xfId="0" applyFont="1" applyFill="1" applyBorder="1" applyAlignment="1">
      <alignment horizontal="center" wrapText="1"/>
    </xf>
    <xf numFmtId="0" fontId="24" fillId="0" borderId="8" xfId="0" applyFont="1" applyBorder="1" applyAlignment="1">
      <alignment horizontal="center"/>
    </xf>
    <xf numFmtId="0" fontId="25" fillId="0" borderId="7" xfId="0" applyFont="1" applyBorder="1" applyAlignment="1">
      <alignment wrapText="1"/>
    </xf>
    <xf numFmtId="0" fontId="48" fillId="2" borderId="14" xfId="0" applyFont="1" applyFill="1" applyBorder="1" applyAlignment="1">
      <alignment horizontal="center" wrapText="1"/>
    </xf>
    <xf numFmtId="0" fontId="25" fillId="0" borderId="4" xfId="0" applyFont="1" applyBorder="1" applyAlignment="1">
      <alignment horizontal="center"/>
    </xf>
    <xf numFmtId="0" fontId="48" fillId="2" borderId="9" xfId="0" applyFont="1" applyFill="1" applyBorder="1" applyAlignment="1">
      <alignment horizontal="center" wrapText="1"/>
    </xf>
    <xf numFmtId="0" fontId="25" fillId="0" borderId="10" xfId="0" applyFont="1" applyBorder="1" applyAlignment="1">
      <alignment horizontal="center"/>
    </xf>
    <xf numFmtId="0" fontId="24" fillId="2" borderId="1" xfId="0" applyFont="1" applyFill="1" applyBorder="1" applyAlignment="1">
      <alignment horizontal="center" wrapText="1"/>
    </xf>
    <xf numFmtId="0" fontId="25" fillId="0" borderId="2" xfId="0" applyFont="1" applyBorder="1" applyAlignment="1">
      <alignment horizontal="center"/>
    </xf>
    <xf numFmtId="0" fontId="25" fillId="0" borderId="5" xfId="0" applyFont="1" applyBorder="1" applyAlignment="1">
      <alignment horizontal="center"/>
    </xf>
    <xf numFmtId="0" fontId="25" fillId="0" borderId="0" xfId="0" applyFont="1" applyBorder="1" applyAlignment="1">
      <alignment horizontal="center"/>
    </xf>
    <xf numFmtId="0" fontId="25" fillId="0" borderId="1" xfId="0" applyFont="1" applyBorder="1" applyAlignment="1">
      <alignment wrapText="1"/>
    </xf>
    <xf numFmtId="0" fontId="24" fillId="0" borderId="14" xfId="0" applyFont="1" applyBorder="1"/>
    <xf numFmtId="0" fontId="25" fillId="0" borderId="8" xfId="0" applyFont="1" applyBorder="1" applyAlignment="1">
      <alignment horizontal="center"/>
    </xf>
    <xf numFmtId="0" fontId="48" fillId="0" borderId="6" xfId="0" applyFont="1" applyBorder="1" applyAlignment="1">
      <alignment horizontal="center"/>
    </xf>
    <xf numFmtId="0" fontId="25" fillId="0" borderId="13" xfId="0" applyFont="1" applyBorder="1" applyAlignment="1">
      <alignment horizontal="center"/>
    </xf>
    <xf numFmtId="49" fontId="24" fillId="0" borderId="1" xfId="0" applyNumberFormat="1" applyFont="1" applyBorder="1" applyAlignment="1">
      <alignment horizontal="center"/>
    </xf>
    <xf numFmtId="0" fontId="24" fillId="0" borderId="1" xfId="0" applyFont="1" applyBorder="1"/>
    <xf numFmtId="49" fontId="25" fillId="0" borderId="5" xfId="0" applyNumberFormat="1" applyFont="1" applyBorder="1" applyAlignment="1">
      <alignment horizontal="center"/>
    </xf>
    <xf numFmtId="0" fontId="49" fillId="0" borderId="0" xfId="0" applyFont="1" applyAlignment="1">
      <alignment horizontal="justify" vertical="center"/>
    </xf>
    <xf numFmtId="0" fontId="51" fillId="0" borderId="0" xfId="0" applyFont="1"/>
    <xf numFmtId="0" fontId="1" fillId="0" borderId="0" xfId="0" applyFont="1" applyFill="1" applyBorder="1"/>
    <xf numFmtId="0" fontId="38" fillId="0" borderId="0" xfId="0" applyFont="1" applyFill="1"/>
    <xf numFmtId="4" fontId="38" fillId="0" borderId="0" xfId="0" applyNumberFormat="1" applyFont="1" applyFill="1"/>
    <xf numFmtId="0" fontId="38" fillId="0" borderId="0" xfId="0" applyFont="1" applyBorder="1" applyAlignment="1" applyProtection="1">
      <alignment horizontal="left"/>
    </xf>
    <xf numFmtId="0" fontId="38" fillId="4" borderId="0" xfId="0" applyFont="1" applyFill="1" applyBorder="1" applyAlignment="1">
      <alignment horizontal="center"/>
    </xf>
    <xf numFmtId="39" fontId="38" fillId="4" borderId="0" xfId="0" applyNumberFormat="1" applyFont="1" applyFill="1" applyBorder="1" applyAlignment="1" applyProtection="1">
      <alignment horizontal="right"/>
    </xf>
    <xf numFmtId="0" fontId="38" fillId="4" borderId="0" xfId="0" applyFont="1" applyFill="1" applyBorder="1" applyAlignment="1">
      <alignment horizontal="right"/>
    </xf>
    <xf numFmtId="0" fontId="37" fillId="4" borderId="0" xfId="0" applyFont="1" applyFill="1" applyBorder="1" applyAlignment="1">
      <alignment horizontal="center"/>
    </xf>
    <xf numFmtId="0" fontId="38" fillId="0" borderId="0" xfId="0" applyFont="1" applyFill="1" applyBorder="1"/>
    <xf numFmtId="0" fontId="0" fillId="9" borderId="0" xfId="0" applyFill="1"/>
    <xf numFmtId="0" fontId="10" fillId="0" borderId="0" xfId="2" applyFont="1" applyFill="1" applyBorder="1"/>
    <xf numFmtId="49" fontId="7" fillId="0" borderId="0" xfId="2" applyNumberFormat="1" applyFont="1" applyFill="1" applyBorder="1" applyAlignment="1">
      <alignment horizontal="center"/>
    </xf>
    <xf numFmtId="0" fontId="7" fillId="0" borderId="0" xfId="2" applyFont="1" applyFill="1" applyBorder="1" applyAlignment="1">
      <alignment vertical="top" wrapText="1"/>
    </xf>
    <xf numFmtId="2" fontId="7" fillId="0" borderId="0" xfId="2" applyNumberFormat="1" applyFont="1" applyFill="1" applyBorder="1" applyAlignment="1">
      <alignment horizontal="center"/>
    </xf>
    <xf numFmtId="0" fontId="53" fillId="5" borderId="3" xfId="0" applyFont="1" applyFill="1" applyBorder="1" applyAlignment="1">
      <alignment horizontal="center"/>
    </xf>
    <xf numFmtId="0" fontId="53" fillId="5" borderId="5" xfId="0" applyFont="1" applyFill="1" applyBorder="1" applyAlignment="1">
      <alignment horizontal="center"/>
    </xf>
    <xf numFmtId="0" fontId="9" fillId="4" borderId="3" xfId="0" applyFont="1" applyFill="1" applyBorder="1" applyAlignment="1">
      <alignment horizontal="left" wrapText="1"/>
    </xf>
    <xf numFmtId="0" fontId="9" fillId="4" borderId="3" xfId="0" applyFont="1" applyFill="1" applyBorder="1" applyAlignment="1">
      <alignment horizontal="center"/>
    </xf>
    <xf numFmtId="0" fontId="54" fillId="4" borderId="4" xfId="0" applyFont="1" applyFill="1" applyBorder="1"/>
    <xf numFmtId="0" fontId="9" fillId="4" borderId="4" xfId="0" applyFont="1" applyFill="1" applyBorder="1" applyAlignment="1">
      <alignment horizontal="center" vertical="top" wrapText="1"/>
    </xf>
    <xf numFmtId="0" fontId="53" fillId="0" borderId="1" xfId="0" applyFont="1" applyFill="1" applyBorder="1"/>
    <xf numFmtId="14" fontId="55" fillId="4" borderId="3" xfId="0" applyNumberFormat="1" applyFont="1" applyFill="1" applyBorder="1" applyAlignment="1">
      <alignment horizontal="center"/>
    </xf>
    <xf numFmtId="165" fontId="55" fillId="4" borderId="3" xfId="1" applyNumberFormat="1" applyFont="1" applyFill="1" applyBorder="1" applyAlignment="1">
      <alignment horizontal="center"/>
    </xf>
    <xf numFmtId="164" fontId="55" fillId="4" borderId="3" xfId="1" applyNumberFormat="1" applyFont="1" applyFill="1" applyBorder="1" applyAlignment="1">
      <alignment horizontal="center"/>
    </xf>
    <xf numFmtId="14" fontId="55" fillId="4" borderId="4" xfId="0" applyNumberFormat="1" applyFont="1" applyFill="1" applyBorder="1" applyAlignment="1">
      <alignment horizontal="center" vertical="center"/>
    </xf>
    <xf numFmtId="165" fontId="55" fillId="4" borderId="4" xfId="1" applyNumberFormat="1" applyFont="1" applyFill="1" applyBorder="1" applyAlignment="1">
      <alignment horizontal="center" vertical="center"/>
    </xf>
    <xf numFmtId="164" fontId="55" fillId="4" borderId="4" xfId="1" applyNumberFormat="1" applyFont="1" applyFill="1" applyBorder="1" applyAlignment="1">
      <alignment horizontal="center" vertical="center"/>
    </xf>
    <xf numFmtId="0" fontId="56" fillId="0" borderId="1" xfId="0" applyFont="1" applyFill="1" applyBorder="1"/>
    <xf numFmtId="165" fontId="56" fillId="0" borderId="1" xfId="0" applyNumberFormat="1" applyFont="1" applyFill="1" applyBorder="1" applyAlignment="1">
      <alignment horizontal="center"/>
    </xf>
    <xf numFmtId="14" fontId="9" fillId="0" borderId="21" xfId="0" applyNumberFormat="1" applyFont="1" applyFill="1" applyBorder="1" applyAlignment="1">
      <alignment horizontal="right"/>
    </xf>
    <xf numFmtId="4" fontId="9" fillId="0" borderId="22" xfId="0" applyNumberFormat="1" applyFont="1" applyBorder="1"/>
    <xf numFmtId="0" fontId="59" fillId="0" borderId="21" xfId="0" applyFont="1" applyBorder="1"/>
    <xf numFmtId="4" fontId="59" fillId="0" borderId="21" xfId="0" applyNumberFormat="1" applyFont="1" applyBorder="1"/>
    <xf numFmtId="4" fontId="17" fillId="8" borderId="48" xfId="0" applyNumberFormat="1" applyFont="1" applyFill="1" applyBorder="1"/>
    <xf numFmtId="4" fontId="17" fillId="8" borderId="49" xfId="0" applyNumberFormat="1" applyFont="1" applyFill="1" applyBorder="1"/>
    <xf numFmtId="0" fontId="61" fillId="0" borderId="0" xfId="0" applyFont="1" applyAlignment="1">
      <alignment horizontal="center"/>
    </xf>
    <xf numFmtId="0" fontId="63" fillId="0" borderId="0" xfId="0" applyFont="1" applyAlignment="1">
      <alignment horizontal="left" wrapText="1"/>
    </xf>
    <xf numFmtId="3" fontId="3" fillId="0" borderId="33" xfId="1" applyNumberFormat="1" applyFont="1" applyFill="1" applyBorder="1" applyAlignment="1">
      <alignment horizontal="right"/>
    </xf>
    <xf numFmtId="3" fontId="3" fillId="0" borderId="36" xfId="1" applyNumberFormat="1" applyFont="1" applyFill="1" applyBorder="1" applyAlignment="1">
      <alignment horizontal="right"/>
    </xf>
    <xf numFmtId="3" fontId="3" fillId="0" borderId="32" xfId="1" applyNumberFormat="1" applyFont="1" applyFill="1" applyBorder="1" applyAlignment="1">
      <alignment horizontal="right"/>
    </xf>
    <xf numFmtId="3" fontId="3" fillId="0" borderId="34" xfId="1" applyNumberFormat="1" applyFont="1" applyFill="1" applyBorder="1" applyAlignment="1">
      <alignment horizontal="right"/>
    </xf>
    <xf numFmtId="3" fontId="3" fillId="0" borderId="32" xfId="0" applyNumberFormat="1" applyFont="1" applyFill="1" applyBorder="1" applyAlignment="1">
      <alignment horizontal="right"/>
    </xf>
    <xf numFmtId="3" fontId="3" fillId="0" borderId="33" xfId="0" applyNumberFormat="1" applyFont="1" applyFill="1" applyBorder="1" applyAlignment="1">
      <alignment horizontal="right"/>
    </xf>
    <xf numFmtId="3" fontId="3" fillId="0" borderId="34" xfId="0" applyNumberFormat="1" applyFont="1" applyFill="1" applyBorder="1" applyAlignment="1">
      <alignment horizontal="right"/>
    </xf>
    <xf numFmtId="3" fontId="3" fillId="0" borderId="32" xfId="0" applyNumberFormat="1" applyFont="1" applyFill="1" applyBorder="1" applyAlignment="1">
      <alignment horizontal="right" vertical="center"/>
    </xf>
    <xf numFmtId="3" fontId="3" fillId="0" borderId="33" xfId="0" applyNumberFormat="1" applyFont="1" applyFill="1" applyBorder="1" applyAlignment="1">
      <alignment horizontal="right" vertical="center"/>
    </xf>
    <xf numFmtId="3" fontId="3" fillId="0" borderId="34" xfId="0" applyNumberFormat="1" applyFont="1" applyFill="1" applyBorder="1" applyAlignment="1">
      <alignment horizontal="right" vertical="center"/>
    </xf>
    <xf numFmtId="3" fontId="3" fillId="0" borderId="32" xfId="1" applyNumberFormat="1" applyFont="1" applyFill="1" applyBorder="1" applyAlignment="1">
      <alignment horizontal="right" vertical="center"/>
    </xf>
    <xf numFmtId="3" fontId="3" fillId="0" borderId="33" xfId="1" applyNumberFormat="1" applyFont="1" applyFill="1" applyBorder="1" applyAlignment="1">
      <alignment horizontal="right" vertical="center"/>
    </xf>
    <xf numFmtId="3" fontId="3" fillId="0" borderId="34" xfId="1" applyNumberFormat="1" applyFont="1" applyFill="1" applyBorder="1" applyAlignment="1">
      <alignment horizontal="right" vertical="center"/>
    </xf>
    <xf numFmtId="2" fontId="3" fillId="0" borderId="32" xfId="0" applyNumberFormat="1" applyFont="1" applyFill="1" applyBorder="1" applyAlignment="1">
      <alignment horizontal="center"/>
    </xf>
    <xf numFmtId="2" fontId="3" fillId="0" borderId="33" xfId="0" applyNumberFormat="1" applyFont="1" applyFill="1" applyBorder="1" applyAlignment="1">
      <alignment horizontal="center"/>
    </xf>
    <xf numFmtId="2" fontId="3" fillId="0" borderId="34" xfId="0" applyNumberFormat="1" applyFont="1" applyFill="1" applyBorder="1" applyAlignment="1">
      <alignment horizontal="center"/>
    </xf>
    <xf numFmtId="14" fontId="42" fillId="11" borderId="32" xfId="0" applyNumberFormat="1" applyFont="1" applyFill="1" applyBorder="1" applyAlignment="1">
      <alignment horizontal="center" wrapText="1"/>
    </xf>
    <xf numFmtId="14" fontId="42" fillId="11" borderId="33" xfId="0" applyNumberFormat="1" applyFont="1" applyFill="1" applyBorder="1" applyAlignment="1">
      <alignment horizontal="center" wrapText="1"/>
    </xf>
    <xf numFmtId="14" fontId="42" fillId="11" borderId="34" xfId="0" applyNumberFormat="1" applyFont="1" applyFill="1" applyBorder="1" applyAlignment="1">
      <alignment horizontal="center" wrapText="1"/>
    </xf>
    <xf numFmtId="14" fontId="3" fillId="0" borderId="32" xfId="0" applyNumberFormat="1" applyFont="1" applyFill="1" applyBorder="1" applyAlignment="1">
      <alignment horizontal="center"/>
    </xf>
    <xf numFmtId="14" fontId="3" fillId="0" borderId="33" xfId="0" applyNumberFormat="1" applyFont="1" applyFill="1" applyBorder="1" applyAlignment="1">
      <alignment horizontal="center"/>
    </xf>
    <xf numFmtId="14" fontId="3" fillId="0" borderId="34" xfId="0" applyNumberFormat="1" applyFont="1" applyFill="1" applyBorder="1" applyAlignment="1">
      <alignment horizontal="center"/>
    </xf>
    <xf numFmtId="0" fontId="41" fillId="10" borderId="0" xfId="0" applyFont="1" applyFill="1" applyBorder="1" applyAlignment="1">
      <alignment horizontal="left" wrapText="1"/>
    </xf>
    <xf numFmtId="0" fontId="42" fillId="11" borderId="32" xfId="0" applyFont="1" applyFill="1" applyBorder="1" applyAlignment="1">
      <alignment horizontal="center" vertical="center"/>
    </xf>
    <xf numFmtId="0" fontId="42" fillId="11" borderId="33" xfId="0" applyFont="1" applyFill="1" applyBorder="1" applyAlignment="1">
      <alignment horizontal="center" vertical="center"/>
    </xf>
    <xf numFmtId="0" fontId="42" fillId="11" borderId="34" xfId="0" applyFont="1" applyFill="1" applyBorder="1" applyAlignment="1">
      <alignment horizontal="center" vertical="center"/>
    </xf>
    <xf numFmtId="0" fontId="3" fillId="0" borderId="32" xfId="0" applyFont="1" applyFill="1" applyBorder="1" applyAlignment="1">
      <alignment horizontal="center"/>
    </xf>
    <xf numFmtId="0" fontId="3" fillId="0" borderId="33" xfId="0" applyFont="1" applyFill="1" applyBorder="1" applyAlignment="1">
      <alignment horizontal="center"/>
    </xf>
    <xf numFmtId="0" fontId="3" fillId="0" borderId="34" xfId="0" applyFont="1" applyFill="1" applyBorder="1" applyAlignment="1">
      <alignment horizontal="center"/>
    </xf>
    <xf numFmtId="0" fontId="57" fillId="4" borderId="0" xfId="0" applyFont="1" applyFill="1" applyAlignment="1">
      <alignment horizontal="justify" vertical="top" wrapText="1"/>
    </xf>
    <xf numFmtId="0" fontId="57" fillId="4" borderId="0" xfId="0" applyFont="1" applyFill="1" applyAlignment="1">
      <alignment horizontal="justify" vertical="top"/>
    </xf>
    <xf numFmtId="0" fontId="41" fillId="4" borderId="0" xfId="0" applyFont="1" applyFill="1" applyAlignment="1">
      <alignment horizontal="left"/>
    </xf>
    <xf numFmtId="0" fontId="17" fillId="2" borderId="0" xfId="0" applyFont="1" applyFill="1" applyBorder="1" applyAlignment="1">
      <alignment horizontal="justify" vertical="center" wrapText="1"/>
    </xf>
    <xf numFmtId="0" fontId="42" fillId="6" borderId="1" xfId="0" applyFont="1" applyFill="1" applyBorder="1" applyAlignment="1">
      <alignment horizontal="center" vertical="center" wrapText="1"/>
    </xf>
    <xf numFmtId="0" fontId="42" fillId="6" borderId="3" xfId="0" applyFont="1" applyFill="1" applyBorder="1" applyAlignment="1">
      <alignment horizontal="center" vertical="center" wrapText="1"/>
    </xf>
    <xf numFmtId="0" fontId="42" fillId="6" borderId="2" xfId="0" applyFont="1" applyFill="1" applyBorder="1" applyAlignment="1">
      <alignment horizontal="center" vertical="center" wrapText="1"/>
    </xf>
    <xf numFmtId="0" fontId="42" fillId="6" borderId="3" xfId="0" applyFont="1" applyFill="1" applyBorder="1" applyAlignment="1">
      <alignment horizontal="center" vertical="center"/>
    </xf>
    <xf numFmtId="0" fontId="42" fillId="6" borderId="4" xfId="0" applyFont="1" applyFill="1" applyBorder="1" applyAlignment="1">
      <alignment horizontal="center" vertical="center"/>
    </xf>
    <xf numFmtId="0" fontId="42" fillId="6" borderId="9" xfId="0" applyFont="1" applyFill="1" applyBorder="1" applyAlignment="1">
      <alignment horizontal="center" vertical="center"/>
    </xf>
    <xf numFmtId="0" fontId="42" fillId="6" borderId="11" xfId="0" applyFont="1" applyFill="1" applyBorder="1" applyAlignment="1">
      <alignment horizontal="center" vertical="center"/>
    </xf>
    <xf numFmtId="0" fontId="41" fillId="4" borderId="0" xfId="0" applyFont="1" applyFill="1" applyAlignment="1">
      <alignment horizontal="left" vertical="center" wrapText="1"/>
    </xf>
    <xf numFmtId="0" fontId="27" fillId="0" borderId="1" xfId="0" applyFont="1" applyFill="1" applyBorder="1" applyAlignment="1">
      <alignment horizontal="left" vertical="center"/>
    </xf>
    <xf numFmtId="0" fontId="38" fillId="4" borderId="0" xfId="0" applyFont="1" applyFill="1" applyAlignment="1">
      <alignment horizontal="justify" vertical="top" wrapText="1"/>
    </xf>
    <xf numFmtId="0" fontId="38" fillId="4" borderId="0" xfId="0" applyFont="1" applyFill="1" applyAlignment="1">
      <alignment horizontal="justify" vertical="top"/>
    </xf>
    <xf numFmtId="0" fontId="11" fillId="0" borderId="0" xfId="0" applyFont="1" applyAlignment="1">
      <alignment horizontal="left" vertical="top" wrapText="1"/>
    </xf>
    <xf numFmtId="0" fontId="37" fillId="4" borderId="0" xfId="0" applyFont="1" applyFill="1" applyAlignment="1">
      <alignment horizontal="justify" vertical="top" wrapText="1"/>
    </xf>
    <xf numFmtId="0" fontId="26" fillId="4" borderId="0" xfId="0" applyFont="1" applyFill="1" applyAlignment="1">
      <alignment horizontal="left"/>
    </xf>
    <xf numFmtId="0" fontId="53" fillId="5" borderId="3" xfId="0" applyFont="1" applyFill="1" applyBorder="1" applyAlignment="1">
      <alignment horizontal="center" vertical="center" wrapText="1"/>
    </xf>
    <xf numFmtId="0" fontId="53" fillId="5" borderId="5" xfId="0" applyFont="1" applyFill="1" applyBorder="1" applyAlignment="1">
      <alignment horizontal="center" vertical="center" wrapText="1"/>
    </xf>
    <xf numFmtId="0" fontId="8" fillId="2" borderId="7" xfId="0" applyFont="1" applyFill="1" applyBorder="1" applyAlignment="1">
      <alignment horizontal="justify" vertical="center" wrapText="1"/>
    </xf>
    <xf numFmtId="0" fontId="41" fillId="0" borderId="0" xfId="0" applyFont="1" applyAlignment="1" applyProtection="1">
      <alignment horizontal="left" wrapText="1"/>
    </xf>
    <xf numFmtId="0" fontId="41" fillId="0" borderId="0" xfId="0" applyFont="1" applyFill="1" applyAlignment="1" applyProtection="1">
      <alignment horizontal="left"/>
    </xf>
    <xf numFmtId="0" fontId="38" fillId="6" borderId="15" xfId="0" applyFont="1" applyFill="1" applyBorder="1" applyAlignment="1" applyProtection="1">
      <alignment horizontal="center" vertical="center" wrapText="1"/>
    </xf>
    <xf numFmtId="0" fontId="9" fillId="0" borderId="21" xfId="0" applyFont="1" applyBorder="1" applyAlignment="1">
      <alignment horizontal="center" vertical="center" wrapText="1"/>
    </xf>
    <xf numFmtId="0" fontId="9" fillId="0" borderId="26" xfId="0" applyFont="1" applyBorder="1" applyAlignment="1">
      <alignment horizontal="center" vertical="center" wrapText="1"/>
    </xf>
    <xf numFmtId="0" fontId="38" fillId="6" borderId="16" xfId="0" applyFont="1" applyFill="1" applyBorder="1" applyAlignment="1">
      <alignment horizontal="center" vertical="center"/>
    </xf>
    <xf numFmtId="0" fontId="38" fillId="6" borderId="17" xfId="0" applyFont="1" applyFill="1" applyBorder="1" applyAlignment="1">
      <alignment horizontal="center" vertical="center"/>
    </xf>
    <xf numFmtId="0" fontId="38" fillId="6" borderId="18" xfId="0" applyFont="1" applyFill="1" applyBorder="1" applyAlignment="1" applyProtection="1">
      <alignment horizontal="center" vertical="center" wrapText="1"/>
    </xf>
    <xf numFmtId="0" fontId="38" fillId="6" borderId="22" xfId="0" applyFont="1" applyFill="1" applyBorder="1" applyAlignment="1" applyProtection="1">
      <alignment horizontal="center" vertical="center" wrapText="1"/>
    </xf>
    <xf numFmtId="0" fontId="38" fillId="6" borderId="23" xfId="0" applyFont="1" applyFill="1" applyBorder="1" applyAlignment="1" applyProtection="1">
      <alignment horizontal="center" vertical="center" wrapText="1"/>
    </xf>
    <xf numFmtId="0" fontId="38" fillId="6" borderId="15" xfId="0" applyFont="1" applyFill="1" applyBorder="1" applyAlignment="1">
      <alignment horizontal="center" vertical="center" wrapText="1"/>
    </xf>
    <xf numFmtId="0" fontId="38" fillId="6" borderId="18" xfId="0" applyFont="1" applyFill="1" applyBorder="1" applyAlignment="1" applyProtection="1">
      <alignment horizontal="center" vertical="center"/>
    </xf>
    <xf numFmtId="0" fontId="38" fillId="6" borderId="16" xfId="0" applyFont="1" applyFill="1" applyBorder="1" applyAlignment="1" applyProtection="1">
      <alignment horizontal="center" vertical="center"/>
    </xf>
    <xf numFmtId="0" fontId="38" fillId="6" borderId="17" xfId="0" applyFont="1" applyFill="1" applyBorder="1" applyAlignment="1" applyProtection="1">
      <alignment horizontal="center" vertical="center"/>
    </xf>
    <xf numFmtId="0" fontId="38" fillId="6" borderId="23" xfId="0" applyFont="1" applyFill="1" applyBorder="1" applyAlignment="1" applyProtection="1">
      <alignment horizontal="center" vertical="center"/>
    </xf>
    <xf numFmtId="0" fontId="38" fillId="6" borderId="24" xfId="0" applyFont="1" applyFill="1" applyBorder="1" applyAlignment="1" applyProtection="1">
      <alignment horizontal="center" vertical="center"/>
    </xf>
    <xf numFmtId="0" fontId="38" fillId="6" borderId="25" xfId="0" applyFont="1" applyFill="1" applyBorder="1" applyAlignment="1" applyProtection="1">
      <alignment horizontal="center" vertical="center"/>
    </xf>
    <xf numFmtId="0" fontId="38" fillId="6" borderId="19" xfId="0" applyFont="1" applyFill="1" applyBorder="1" applyAlignment="1" applyProtection="1">
      <alignment horizontal="center" vertical="center" wrapText="1"/>
    </xf>
    <xf numFmtId="0" fontId="38" fillId="6" borderId="20" xfId="0" applyFont="1" applyFill="1" applyBorder="1" applyAlignment="1" applyProtection="1">
      <alignment horizontal="center" vertical="center" wrapText="1"/>
    </xf>
    <xf numFmtId="0" fontId="38" fillId="6" borderId="15" xfId="0" applyFont="1" applyFill="1" applyBorder="1" applyAlignment="1">
      <alignment horizontal="center" vertical="top" wrapText="1"/>
    </xf>
    <xf numFmtId="0" fontId="9" fillId="0" borderId="21" xfId="0" applyFont="1" applyBorder="1" applyAlignment="1">
      <alignment horizontal="center" vertical="top" wrapText="1"/>
    </xf>
    <xf numFmtId="0" fontId="9" fillId="0" borderId="26" xfId="0" applyFont="1" applyBorder="1" applyAlignment="1">
      <alignment horizontal="center" vertical="top" wrapText="1"/>
    </xf>
    <xf numFmtId="0" fontId="38" fillId="6" borderId="15" xfId="0" applyFont="1" applyFill="1" applyBorder="1" applyAlignment="1" applyProtection="1">
      <alignment horizontal="center" vertical="top" wrapText="1"/>
    </xf>
    <xf numFmtId="0" fontId="38" fillId="0" borderId="0" xfId="0" applyFont="1" applyFill="1" applyAlignment="1">
      <alignment horizontal="left" wrapText="1"/>
    </xf>
    <xf numFmtId="0" fontId="60" fillId="0" borderId="0" xfId="0" applyFont="1" applyAlignment="1">
      <alignment horizontal="center"/>
    </xf>
    <xf numFmtId="0" fontId="26" fillId="0" borderId="0" xfId="0" applyFont="1" applyAlignment="1">
      <alignment horizontal="left"/>
    </xf>
    <xf numFmtId="0" fontId="62" fillId="0" borderId="0" xfId="0" applyFont="1" applyAlignment="1">
      <alignment horizontal="left" vertical="top" wrapText="1"/>
    </xf>
    <xf numFmtId="0" fontId="38" fillId="0" borderId="0" xfId="0" applyFont="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top" wrapText="1"/>
    </xf>
    <xf numFmtId="0" fontId="30" fillId="0" borderId="0" xfId="0" applyFont="1" applyAlignment="1">
      <alignment horizontal="left" vertical="top"/>
    </xf>
    <xf numFmtId="167" fontId="38" fillId="0" borderId="0" xfId="1" applyNumberFormat="1" applyFont="1" applyAlignment="1">
      <alignment horizontal="left"/>
    </xf>
    <xf numFmtId="0" fontId="50" fillId="0" borderId="0" xfId="0" applyFont="1" applyAlignment="1">
      <alignment horizontal="left" wrapText="1"/>
    </xf>
    <xf numFmtId="0" fontId="0" fillId="0" borderId="0" xfId="0" applyAlignment="1">
      <alignment horizontal="center" wrapText="1"/>
    </xf>
    <xf numFmtId="0" fontId="46" fillId="0" borderId="0" xfId="0" applyFont="1" applyAlignment="1">
      <alignment horizontal="left" wrapText="1"/>
    </xf>
    <xf numFmtId="0" fontId="38" fillId="0" borderId="0" xfId="0" applyFont="1" applyAlignment="1">
      <alignment horizontal="left" vertical="top" wrapText="1"/>
    </xf>
    <xf numFmtId="0" fontId="38" fillId="0" borderId="0" xfId="0" applyFont="1" applyAlignment="1">
      <alignment horizontal="left" vertical="top"/>
    </xf>
    <xf numFmtId="0" fontId="50" fillId="0" borderId="0" xfId="0" applyFont="1" applyFill="1" applyBorder="1" applyAlignment="1">
      <alignment horizontal="left" wrapText="1"/>
    </xf>
    <xf numFmtId="0" fontId="52" fillId="0" borderId="0" xfId="0" applyFont="1" applyFill="1" applyBorder="1" applyAlignment="1">
      <alignment horizontal="left" vertical="top" wrapText="1"/>
    </xf>
    <xf numFmtId="0" fontId="52" fillId="0" borderId="0" xfId="0" applyFont="1" applyFill="1" applyBorder="1" applyAlignment="1">
      <alignment horizontal="left" vertical="top"/>
    </xf>
    <xf numFmtId="0" fontId="5" fillId="0" borderId="0" xfId="0" applyFont="1" applyAlignment="1">
      <alignment horizontal="center" wrapText="1"/>
    </xf>
    <xf numFmtId="0" fontId="22" fillId="0" borderId="0" xfId="0" applyFont="1" applyAlignment="1">
      <alignment horizontal="left" wrapText="1"/>
    </xf>
    <xf numFmtId="0" fontId="47" fillId="3" borderId="14" xfId="0" applyFont="1" applyFill="1" applyBorder="1" applyAlignment="1">
      <alignment horizontal="center" vertical="center"/>
    </xf>
    <xf numFmtId="0" fontId="47" fillId="3" borderId="47" xfId="0" applyFont="1" applyFill="1" applyBorder="1" applyAlignment="1">
      <alignment horizontal="center" vertical="center"/>
    </xf>
    <xf numFmtId="0" fontId="47" fillId="3" borderId="2" xfId="0" applyFont="1" applyFill="1" applyBorder="1" applyAlignment="1">
      <alignment horizontal="center" vertical="center"/>
    </xf>
    <xf numFmtId="49" fontId="3" fillId="0" borderId="7" xfId="0" applyNumberFormat="1" applyFont="1" applyBorder="1" applyAlignment="1">
      <alignment horizontal="left"/>
    </xf>
    <xf numFmtId="0" fontId="46" fillId="0" borderId="0" xfId="0" applyFont="1" applyAlignment="1">
      <alignment horizontal="left"/>
    </xf>
    <xf numFmtId="0" fontId="47" fillId="3" borderId="1" xfId="0" applyFont="1" applyFill="1" applyBorder="1" applyAlignment="1">
      <alignment horizontal="center" vertical="center"/>
    </xf>
  </cellXfs>
  <cellStyles count="5">
    <cellStyle name="Comma" xfId="1" builtinId="3"/>
    <cellStyle name="Normal" xfId="0" builtinId="0"/>
    <cellStyle name="Normal 2" xfId="4" xr:uid="{00000000-0005-0000-0000-000002000000}"/>
    <cellStyle name="Normal 5" xfId="3" xr:uid="{00000000-0005-0000-0000-000003000000}"/>
    <cellStyle name="Normal_Sheet1" xfId="2" xr:uid="{00000000-0005-0000-0000-000004000000}"/>
  </cellStyles>
  <dxfs count="0"/>
  <tableStyles count="0" defaultTableStyle="TableStyleMedium2" defaultPivotStyle="PivotStyleLight16"/>
  <colors>
    <mruColors>
      <color rgb="FF004A37"/>
      <color rgb="FFC60B1E"/>
      <color rgb="FF009246"/>
      <color rgb="FF333333"/>
      <color rgb="FF0055A4"/>
      <color rgb="FF0D5EAF"/>
      <color rgb="FFFFD700"/>
      <color rgb="FF006600"/>
      <color rgb="FF009B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68347294911489"/>
          <c:y val="0.23522157996146437"/>
          <c:w val="0.73544822885834338"/>
          <c:h val="0.65318859709010357"/>
        </c:manualLayout>
      </c:layout>
      <c:barChart>
        <c:barDir val="bar"/>
        <c:grouping val="stacked"/>
        <c:varyColors val="0"/>
        <c:ser>
          <c:idx val="0"/>
          <c:order val="0"/>
          <c:tx>
            <c:strRef>
              <c:f>'[1]SEC-1'!$B$1:$B$2</c:f>
              <c:strCache>
                <c:ptCount val="1"/>
                <c:pt idx="0">
                  <c:v>за обезпечение на бюджетни средства</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bg-BG" sz="900" b="1" i="0" u="none" strike="noStrike" kern="1200" baseline="0">
                    <a:solidFill>
                      <a:schemeClr val="tx2"/>
                    </a:solidFill>
                    <a:latin typeface="Arial Narrow" panose="020B0606020202030204" pitchFamily="34" charset="0"/>
                    <a:ea typeface="+mn-ea"/>
                    <a:cs typeface="+mn-cs"/>
                  </a:defRPr>
                </a:pPr>
                <a:endParaRPr lang="bg-BG"/>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'[1]SEC-1'!$A$3:$A$6</c:f>
              <c:strCache>
                <c:ptCount val="4"/>
                <c:pt idx="0">
                  <c:v>30.VІ.2023</c:v>
                </c:pt>
                <c:pt idx="1">
                  <c:v>30.VІ.2024</c:v>
                </c:pt>
                <c:pt idx="2">
                  <c:v>30.VІ.2025</c:v>
                </c:pt>
                <c:pt idx="3">
                  <c:v>30.VІ.2026</c:v>
                </c:pt>
              </c:strCache>
            </c:strRef>
          </c:cat>
          <c:val>
            <c:numRef>
              <c:f>'[1]SEC-1'!$B$3:$B$6</c:f>
              <c:numCache>
                <c:formatCode>General</c:formatCode>
                <c:ptCount val="4"/>
                <c:pt idx="0">
                  <c:v>1356.3263861940966</c:v>
                </c:pt>
                <c:pt idx="1">
                  <c:v>1643.6026126554966</c:v>
                </c:pt>
                <c:pt idx="2">
                  <c:v>1744.221986016167</c:v>
                </c:pt>
                <c:pt idx="3">
                  <c:v>1914.5068756800001</c:v>
                </c:pt>
              </c:numCache>
            </c:numRef>
          </c:val>
          <c:extLst>
            <c:ext xmlns:c16="http://schemas.microsoft.com/office/drawing/2014/chart" uri="{C3380CC4-5D6E-409C-BE32-E72D297353CC}">
              <c16:uniqueId val="{00000000-573B-4816-991F-BF1D78810DF4}"/>
            </c:ext>
          </c:extLst>
        </c:ser>
        <c:ser>
          <c:idx val="1"/>
          <c:order val="1"/>
          <c:tx>
            <c:strRef>
              <c:f>'[1]SEC-1'!$C$1:$C$2</c:f>
              <c:strCache>
                <c:ptCount val="1"/>
                <c:pt idx="0">
                  <c:v>мобилизирани за кредитните операции на Eвросистемата</c:v>
                </c:pt>
              </c:strCache>
            </c:strRef>
          </c:tx>
          <c:spPr>
            <a:solidFill>
              <a:schemeClr val="accent2"/>
            </a:solidFill>
            <a:ln>
              <a:noFill/>
            </a:ln>
            <a:effectLst/>
          </c:spPr>
          <c:invertIfNegative val="0"/>
          <c:dLbls>
            <c:dLbl>
              <c:idx val="0"/>
              <c:layout>
                <c:manualLayout>
                  <c:x val="4.3459700073594572E-2"/>
                  <c:y val="-7.7071075649911835E-3"/>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2"/>
                      </a:solidFill>
                      <a:latin typeface="Arial Narrow" panose="020B0606020202030204" pitchFamily="34" charset="0"/>
                      <a:ea typeface="+mn-ea"/>
                      <a:cs typeface="+mn-cs"/>
                    </a:defRPr>
                  </a:pPr>
                  <a:endParaRPr lang="bg-BG"/>
                </a:p>
              </c:txPr>
              <c:showLegendKey val="0"/>
              <c:showVal val="1"/>
              <c:showCatName val="0"/>
              <c:showSerName val="0"/>
              <c:showPercent val="0"/>
              <c:showBubbleSize val="0"/>
              <c:extLst>
                <c:ext xmlns:c15="http://schemas.microsoft.com/office/drawing/2012/chart" uri="{CE6537A1-D6FC-4f65-9D91-7224C49458BB}">
                  <c15:layout>
                    <c:manualLayout>
                      <c:w val="5.8704453441295545E-2"/>
                      <c:h val="5.5279535144812098E-2"/>
                    </c:manualLayout>
                  </c15:layout>
                </c:ext>
                <c:ext xmlns:c16="http://schemas.microsoft.com/office/drawing/2014/chart" uri="{C3380CC4-5D6E-409C-BE32-E72D297353CC}">
                  <c16:uniqueId val="{00000001-573B-4816-991F-BF1D78810DF4}"/>
                </c:ext>
              </c:extLst>
            </c:dLbl>
            <c:dLbl>
              <c:idx val="1"/>
              <c:layout>
                <c:manualLayout>
                  <c:x val="4.1611328957772649E-2"/>
                  <c:y val="-1.6576287165878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3B-4816-991F-BF1D78810DF4}"/>
                </c:ext>
              </c:extLst>
            </c:dLbl>
            <c:dLbl>
              <c:idx val="2"/>
              <c:layout>
                <c:manualLayout>
                  <c:x val="6.42563389989603E-2"/>
                  <c:y val="-6.3881371813002338E-3"/>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2"/>
                      </a:solidFill>
                      <a:latin typeface="Arial Narrow" panose="020B0606020202030204" pitchFamily="34" charset="0"/>
                      <a:ea typeface="+mn-ea"/>
                      <a:cs typeface="+mn-cs"/>
                    </a:defRPr>
                  </a:pPr>
                  <a:endParaRPr lang="bg-BG"/>
                </a:p>
              </c:txPr>
              <c:showLegendKey val="0"/>
              <c:showVal val="1"/>
              <c:showCatName val="0"/>
              <c:showSerName val="0"/>
              <c:showPercent val="0"/>
              <c:showBubbleSize val="0"/>
              <c:extLst>
                <c:ext xmlns:c15="http://schemas.microsoft.com/office/drawing/2012/chart" uri="{CE6537A1-D6FC-4f65-9D91-7224C49458BB}">
                  <c15:layout>
                    <c:manualLayout>
                      <c:w val="8.2648134750061678E-2"/>
                      <c:h val="4.8277900960827784E-2"/>
                    </c:manualLayout>
                  </c15:layout>
                </c:ext>
                <c:ext xmlns:c16="http://schemas.microsoft.com/office/drawing/2014/chart" uri="{C3380CC4-5D6E-409C-BE32-E72D297353CC}">
                  <c16:uniqueId val="{00000003-573B-4816-991F-BF1D78810DF4}"/>
                </c:ext>
              </c:extLst>
            </c:dLbl>
            <c:dLbl>
              <c:idx val="3"/>
              <c:layout>
                <c:manualLayout>
                  <c:x val="7.3885146379174512E-3"/>
                  <c:y val="2.6491145369572828E-4"/>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2"/>
                      </a:solidFill>
                      <a:latin typeface="Arial Narrow" panose="020B0606020202030204" pitchFamily="34" charset="0"/>
                      <a:ea typeface="+mn-ea"/>
                      <a:cs typeface="+mn-cs"/>
                    </a:defRPr>
                  </a:pPr>
                  <a:endParaRPr lang="bg-BG"/>
                </a:p>
              </c:txPr>
              <c:showLegendKey val="0"/>
              <c:showVal val="1"/>
              <c:showCatName val="0"/>
              <c:showSerName val="0"/>
              <c:showPercent val="0"/>
              <c:showBubbleSize val="0"/>
              <c:extLst>
                <c:ext xmlns:c15="http://schemas.microsoft.com/office/drawing/2012/chart" uri="{CE6537A1-D6FC-4f65-9D91-7224C49458BB}">
                  <c15:layout>
                    <c:manualLayout>
                      <c:w val="8.3201702032658378E-2"/>
                      <c:h val="2.7583148558758316E-2"/>
                    </c:manualLayout>
                  </c15:layout>
                </c:ext>
                <c:ext xmlns:c16="http://schemas.microsoft.com/office/drawing/2014/chart" uri="{C3380CC4-5D6E-409C-BE32-E72D297353CC}">
                  <c16:uniqueId val="{00000004-573B-4816-991F-BF1D78810DF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Arial Narrow" panose="020B0606020202030204" pitchFamily="34" charset="0"/>
                    <a:ea typeface="+mn-ea"/>
                    <a:cs typeface="+mn-cs"/>
                  </a:defRPr>
                </a:pPr>
                <a:endParaRPr lang="bg-BG"/>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'[1]SEC-1'!$A$3:$A$6</c:f>
              <c:strCache>
                <c:ptCount val="4"/>
                <c:pt idx="0">
                  <c:v>30.VІ.2023</c:v>
                </c:pt>
                <c:pt idx="1">
                  <c:v>30.VІ.2024</c:v>
                </c:pt>
                <c:pt idx="2">
                  <c:v>30.VІ.2025</c:v>
                </c:pt>
                <c:pt idx="3">
                  <c:v>30.VІ.2026</c:v>
                </c:pt>
              </c:strCache>
            </c:strRef>
          </c:cat>
          <c:val>
            <c:numRef>
              <c:f>'[1]SEC-1'!$C$3:$C$6</c:f>
              <c:numCache>
                <c:formatCode>General</c:formatCode>
                <c:ptCount val="4"/>
                <c:pt idx="3">
                  <c:v>80</c:v>
                </c:pt>
              </c:numCache>
            </c:numRef>
          </c:val>
          <c:extLst>
            <c:ext xmlns:c16="http://schemas.microsoft.com/office/drawing/2014/chart" uri="{C3380CC4-5D6E-409C-BE32-E72D297353CC}">
              <c16:uniqueId val="{00000005-573B-4816-991F-BF1D78810DF4}"/>
            </c:ext>
          </c:extLst>
        </c:ser>
        <c:ser>
          <c:idx val="2"/>
          <c:order val="2"/>
          <c:tx>
            <c:strRef>
              <c:f>'[1]SEC-1'!$D$1:$D$2</c:f>
              <c:strCache>
                <c:ptCount val="1"/>
                <c:pt idx="0">
                  <c:v>по учредени особени залози</c:v>
                </c:pt>
              </c:strCache>
            </c:strRef>
          </c:tx>
          <c:spPr>
            <a:solidFill>
              <a:schemeClr val="accent3"/>
            </a:solidFill>
            <a:ln>
              <a:noFill/>
            </a:ln>
            <a:effectLst/>
          </c:spPr>
          <c:invertIfNegative val="0"/>
          <c:dLbls>
            <c:delete val="1"/>
          </c:dLbls>
          <c:cat>
            <c:strRef>
              <c:f>'[1]SEC-1'!$A$3:$A$6</c:f>
              <c:strCache>
                <c:ptCount val="4"/>
                <c:pt idx="0">
                  <c:v>30.VІ.2023</c:v>
                </c:pt>
                <c:pt idx="1">
                  <c:v>30.VІ.2024</c:v>
                </c:pt>
                <c:pt idx="2">
                  <c:v>30.VІ.2025</c:v>
                </c:pt>
                <c:pt idx="3">
                  <c:v>30.VІ.2026</c:v>
                </c:pt>
              </c:strCache>
            </c:strRef>
          </c:cat>
          <c:val>
            <c:numRef>
              <c:f>'[1]SEC-1'!$D$3:$D$6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573B-4816-991F-BF1D78810DF4}"/>
            </c:ext>
          </c:extLst>
        </c:ser>
        <c:dLbls>
          <c:showLegendKey val="0"/>
          <c:showVal val="1"/>
          <c:showCatName val="0"/>
          <c:showSerName val="0"/>
          <c:showPercent val="0"/>
          <c:showBubbleSize val="0"/>
        </c:dLbls>
        <c:gapWidth val="100"/>
        <c:overlap val="100"/>
        <c:axId val="211483736"/>
        <c:axId val="211484128"/>
      </c:barChart>
      <c:catAx>
        <c:axId val="2114837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Arial Narrow" panose="020B0606020202030204" pitchFamily="34" charset="0"/>
                <a:ea typeface="+mn-ea"/>
                <a:cs typeface="+mn-cs"/>
              </a:defRPr>
            </a:pPr>
            <a:endParaRPr lang="bg-BG"/>
          </a:p>
        </c:txPr>
        <c:crossAx val="211484128"/>
        <c:crosses val="autoZero"/>
        <c:auto val="1"/>
        <c:lblAlgn val="ctr"/>
        <c:lblOffset val="100"/>
        <c:noMultiLvlLbl val="0"/>
      </c:catAx>
      <c:valAx>
        <c:axId val="211484128"/>
        <c:scaling>
          <c:orientation val="minMax"/>
          <c:max val="2000"/>
        </c:scaling>
        <c:delete val="0"/>
        <c:axPos val="b"/>
        <c:majorGridlines>
          <c:spPr>
            <a:ln w="6350" cap="flat" cmpd="sng" algn="ctr">
              <a:solidFill>
                <a:schemeClr val="bg2">
                  <a:lumMod val="90000"/>
                  <a:alpha val="50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2"/>
                    </a:solidFill>
                    <a:latin typeface="Arial Narrow" panose="020B0606020202030204" pitchFamily="34" charset="0"/>
                    <a:ea typeface="+mn-ea"/>
                    <a:cs typeface="Arial" panose="020B0604020202020204" pitchFamily="34" charset="0"/>
                  </a:defRPr>
                </a:pPr>
                <a:r>
                  <a:rPr lang="bg-BG" sz="900" baseline="0">
                    <a:solidFill>
                      <a:schemeClr val="tx2"/>
                    </a:solidFill>
                    <a:latin typeface="Arial Narrow" panose="020B0606020202030204" pitchFamily="34" charset="0"/>
                    <a:cs typeface="Arial" panose="020B0604020202020204" pitchFamily="34" charset="0"/>
                  </a:rPr>
                  <a:t>млн. евро</a:t>
                </a:r>
                <a:endParaRPr lang="en-US" sz="900" baseline="0">
                  <a:solidFill>
                    <a:schemeClr val="tx2"/>
                  </a:solidFill>
                  <a:latin typeface="Arial Narrow" panose="020B0606020202030204" pitchFamily="34" charset="0"/>
                  <a:cs typeface="Arial" panose="020B0604020202020204" pitchFamily="34" charset="0"/>
                </a:endParaRPr>
              </a:p>
            </c:rich>
          </c:tx>
          <c:layout>
            <c:manualLayout>
              <c:xMode val="edge"/>
              <c:yMode val="edge"/>
              <c:x val="0.79833427703967652"/>
              <c:y val="0.1302123598186590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Narrow" panose="020B0606020202030204" pitchFamily="34" charset="0"/>
                  <a:ea typeface="+mn-ea"/>
                  <a:cs typeface="Arial" panose="020B0604020202020204" pitchFamily="34" charset="0"/>
                </a:defRPr>
              </a:pPr>
              <a:endParaRPr lang="bg-BG"/>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a:defRPr lang="bg-BG" sz="900" b="0" i="0" u="none" strike="noStrike" kern="1200" baseline="0">
                <a:solidFill>
                  <a:schemeClr val="tx2"/>
                </a:solidFill>
                <a:latin typeface="Arial Narrow" panose="020B0606020202030204" pitchFamily="34" charset="0"/>
                <a:ea typeface="+mn-ea"/>
                <a:cs typeface="+mn-cs"/>
              </a:defRPr>
            </a:pPr>
            <a:endParaRPr lang="bg-BG"/>
          </a:p>
        </c:txPr>
        <c:crossAx val="211483736"/>
        <c:crosses val="autoZero"/>
        <c:crossBetween val="between"/>
        <c:majorUnit val="500"/>
      </c:valAx>
      <c:spPr>
        <a:noFill/>
        <a:ln>
          <a:noFill/>
        </a:ln>
        <a:effectLst/>
      </c:spPr>
    </c:plotArea>
    <c:legend>
      <c:legendPos val="t"/>
      <c:layout>
        <c:manualLayout>
          <c:xMode val="edge"/>
          <c:yMode val="edge"/>
          <c:x val="0.16231938028845141"/>
          <c:y val="1.0128291485688183E-2"/>
          <c:w val="0.61312061033287379"/>
          <c:h val="0.138253749323463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bg-BG"/>
        </a:p>
      </c:txPr>
    </c:legend>
    <c:plotVisOnly val="1"/>
    <c:dispBlanksAs val="gap"/>
    <c:showDLblsOverMax val="0"/>
  </c:chart>
  <c:spPr>
    <a:solidFill>
      <a:schemeClr val="bg1"/>
    </a:solidFill>
    <a:ln w="12700" cap="flat" cmpd="sng" algn="ctr">
      <a:noFill/>
      <a:round/>
    </a:ln>
    <a:effectLst/>
  </c:spPr>
  <c:txPr>
    <a:bodyPr anchor="b" anchorCtr="0"/>
    <a:lstStyle/>
    <a:p>
      <a:pPr>
        <a:defRPr baseline="0">
          <a:latin typeface="Times New Roman" panose="02020603050405020304" pitchFamily="18" charset="0"/>
        </a:defRPr>
      </a:pPr>
      <a:endParaRPr lang="bg-BG"/>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16065270344984E-4"/>
          <c:y val="0.17171305530550268"/>
          <c:w val="0.93888888888888888"/>
          <c:h val="0.671457786526684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FB7-4155-9453-9BA7AE737B05}"/>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2"/>
                    </a:solidFill>
                    <a:latin typeface="Arial Narrow" panose="020B0606020202030204" pitchFamily="34" charset="0"/>
                    <a:ea typeface="+mn-ea"/>
                    <a:cs typeface="Arial" panose="020B0604020202020204" pitchFamily="34" charset="0"/>
                  </a:defRPr>
                </a:pPr>
                <a:endParaRPr lang="bg-BG"/>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'SEC-3'!#REF!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'SEC-3'!#REF!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'SEC-3'!#REF!</c15:sqref>
                        </c15:formulaRef>
                      </c:ext>
                    </c:extLst>
                  </c:multiLvlStrRef>
                </c15:cat>
              </c15:filteredCategoryTitle>
            </c:ext>
            <c:ext xmlns:c16="http://schemas.microsoft.com/office/drawing/2014/chart" uri="{C3380CC4-5D6E-409C-BE32-E72D297353CC}">
              <c16:uniqueId val="{00000004-CFB7-4155-9453-9BA7AE737B05}"/>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12700"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bg-BG"/>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717230387694883E-2"/>
          <c:y val="0.17905046811406031"/>
          <c:w val="0.94001841095589267"/>
          <c:h val="0.6749463778397564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6F5-4260-ABC8-FDF7AEE83363}"/>
              </c:ext>
            </c:extLst>
          </c:dPt>
          <c:val>
            <c:numRef>
              <c:f>'SEC-3'!#REF!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'SEC-3'!#REF!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'SEC-3'!#REF!</c15:sqref>
                        </c15:formulaRef>
                      </c:ext>
                    </c:extLst>
                  </c:multiLvlStrRef>
                </c15:cat>
              </c15:filteredCategoryTitle>
            </c:ext>
            <c:ext xmlns:c16="http://schemas.microsoft.com/office/drawing/2014/chart" uri="{C3380CC4-5D6E-409C-BE32-E72D297353CC}">
              <c16:uniqueId val="{00000004-86F5-4260-ABC8-FDF7AEE8336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12700"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bg-BG"/>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0.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16</xdr:col>
      <xdr:colOff>280169</xdr:colOff>
      <xdr:row>24</xdr:row>
      <xdr:rowOff>100956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23875" y="600075"/>
          <a:ext cx="5938019" cy="4291956"/>
        </a:xfrm>
        <a:prstGeom prst="rect">
          <a:avLst/>
        </a:prstGeom>
      </xdr:spPr>
    </xdr:pic>
    <xdr:clientData/>
  </xdr:twoCellAnchor>
  <xdr:twoCellAnchor>
    <xdr:from>
      <xdr:col>8</xdr:col>
      <xdr:colOff>19050</xdr:colOff>
      <xdr:row>3</xdr:row>
      <xdr:rowOff>57149</xdr:rowOff>
    </xdr:from>
    <xdr:to>
      <xdr:col>16</xdr:col>
      <xdr:colOff>276225</xdr:colOff>
      <xdr:row>24</xdr:row>
      <xdr:rowOff>161924</xdr:rowOff>
    </xdr:to>
    <xdr:graphicFrame macro="">
      <xdr:nvGraphicFramePr>
        <xdr:cNvPr id="6" name="Chart 5" descr="Note:The lev equivalent of government securities denominated in foreign currency is based on BNB exchange rates of foreign currencies against the Bulgarian lev quoted for the last business day of corresponding period.">
          <a:extLst>
            <a:ext uri="{FF2B5EF4-FFF2-40B4-BE49-F238E27FC236}">
              <a16:creationId xmlns:a16="http://schemas.microsoft.com/office/drawing/2014/main" id="{335382BA-AB3F-4464-B6CA-0FB14890B9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428625</xdr:colOff>
      <xdr:row>21</xdr:row>
      <xdr:rowOff>9525</xdr:rowOff>
    </xdr:to>
    <xdr:pic>
      <xdr:nvPicPr>
        <xdr:cNvPr id="5" name="Picture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200025"/>
          <a:ext cx="5353050" cy="401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638175</xdr:colOff>
      <xdr:row>3</xdr:row>
      <xdr:rowOff>152400</xdr:rowOff>
    </xdr:from>
    <xdr:to>
      <xdr:col>10</xdr:col>
      <xdr:colOff>381000</xdr:colOff>
      <xdr:row>23</xdr:row>
      <xdr:rowOff>190500</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752475"/>
          <a:ext cx="9001125" cy="403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147638</xdr:colOff>
      <xdr:row>1</xdr:row>
      <xdr:rowOff>266700</xdr:rowOff>
    </xdr:from>
    <xdr:to>
      <xdr:col>22</xdr:col>
      <xdr:colOff>38101</xdr:colOff>
      <xdr:row>1</xdr:row>
      <xdr:rowOff>409574</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561604</xdr:colOff>
      <xdr:row>0</xdr:row>
      <xdr:rowOff>0</xdr:rowOff>
    </xdr:from>
    <xdr:to>
      <xdr:col>28</xdr:col>
      <xdr:colOff>504825</xdr:colOff>
      <xdr:row>0</xdr:row>
      <xdr:rowOff>142875</xdr:rowOff>
    </xdr:to>
    <xdr:graphicFrame macro="">
      <xdr:nvGraphicFramePr>
        <xdr:cNvPr id="6" name="Chart 5">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666750</xdr:colOff>
      <xdr:row>1</xdr:row>
      <xdr:rowOff>219075</xdr:rowOff>
    </xdr:from>
    <xdr:to>
      <xdr:col>12</xdr:col>
      <xdr:colOff>523875</xdr:colOff>
      <xdr:row>19</xdr:row>
      <xdr:rowOff>57150</xdr:rowOff>
    </xdr:to>
    <xdr:pic>
      <xdr:nvPicPr>
        <xdr:cNvPr id="8" name="Picture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19700" y="419100"/>
          <a:ext cx="5343525" cy="389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590550</xdr:colOff>
      <xdr:row>10</xdr:row>
      <xdr:rowOff>57150</xdr:rowOff>
    </xdr:from>
    <xdr:to>
      <xdr:col>13</xdr:col>
      <xdr:colOff>590550</xdr:colOff>
      <xdr:row>30</xdr:row>
      <xdr:rowOff>133350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8950" y="1857375"/>
          <a:ext cx="10153650" cy="407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104775</xdr:colOff>
      <xdr:row>4</xdr:row>
      <xdr:rowOff>169545</xdr:rowOff>
    </xdr:from>
    <xdr:to>
      <xdr:col>20</xdr:col>
      <xdr:colOff>127033</xdr:colOff>
      <xdr:row>25</xdr:row>
      <xdr:rowOff>178544</xdr:rowOff>
    </xdr:to>
    <xdr:pic>
      <xdr:nvPicPr>
        <xdr:cNvPr id="19" name="Picture 18">
          <a:extLst>
            <a:ext uri="{FF2B5EF4-FFF2-40B4-BE49-F238E27FC236}">
              <a16:creationId xmlns:a16="http://schemas.microsoft.com/office/drawing/2014/main" id="{CBD495D4-7FD9-4077-952E-3C699EBB1B04}"/>
            </a:ext>
          </a:extLst>
        </xdr:cNvPr>
        <xdr:cNvPicPr>
          <a:picLocks noChangeAspect="1"/>
        </xdr:cNvPicPr>
      </xdr:nvPicPr>
      <xdr:blipFill>
        <a:blip xmlns:r="http://schemas.openxmlformats.org/officeDocument/2006/relationships" r:embed="rId1"/>
        <a:stretch>
          <a:fillRect/>
        </a:stretch>
      </xdr:blipFill>
      <xdr:spPr>
        <a:xfrm>
          <a:off x="10018395" y="1259205"/>
          <a:ext cx="4921918" cy="41695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895350</xdr:colOff>
      <xdr:row>2</xdr:row>
      <xdr:rowOff>9525</xdr:rowOff>
    </xdr:from>
    <xdr:to>
      <xdr:col>5</xdr:col>
      <xdr:colOff>161925</xdr:colOff>
      <xdr:row>21</xdr:row>
      <xdr:rowOff>114300</xdr:rowOff>
    </xdr:to>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409575"/>
          <a:ext cx="5038725" cy="431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771525</xdr:colOff>
          <xdr:row>16</xdr:row>
          <xdr:rowOff>180975</xdr:rowOff>
        </xdr:from>
        <xdr:to>
          <xdr:col>7</xdr:col>
          <xdr:colOff>485775</xdr:colOff>
          <xdr:row>39</xdr:row>
          <xdr:rowOff>123825</xdr:rowOff>
        </xdr:to>
        <xdr:pic>
          <xdr:nvPicPr>
            <xdr:cNvPr id="3" name="Picture 2">
              <a:extLst>
                <a:ext uri="{FF2B5EF4-FFF2-40B4-BE49-F238E27FC236}">
                  <a16:creationId xmlns:a16="http://schemas.microsoft.com/office/drawing/2014/main" id="{00000000-0008-0000-0B00-000003000000}"/>
                </a:ext>
              </a:extLst>
            </xdr:cNvPr>
            <xdr:cNvPicPr>
              <a:picLocks noChangeAspect="1" noChangeArrowheads="1"/>
              <a:extLst>
                <a:ext uri="{84589F7E-364E-4C9E-8A38-B11213B215E9}">
                  <a14:cameraTool cellRange="[2]Sheet1!$F$8:$I$24" spid="_x0000_s7236"/>
                </a:ext>
              </a:extLst>
            </xdr:cNvPicPr>
          </xdr:nvPicPr>
          <xdr:blipFill>
            <a:blip xmlns:r="http://schemas.openxmlformats.org/officeDocument/2006/relationships" r:embed="rId1"/>
            <a:srcRect/>
            <a:stretch>
              <a:fillRect/>
            </a:stretch>
          </xdr:blipFill>
          <xdr:spPr bwMode="auto">
            <a:xfrm>
              <a:off x="771525" y="3381375"/>
              <a:ext cx="5657850" cy="45434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201705</xdr:rowOff>
    </xdr:from>
    <xdr:to>
      <xdr:col>7</xdr:col>
      <xdr:colOff>22412</xdr:colOff>
      <xdr:row>19</xdr:row>
      <xdr:rowOff>179294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403411"/>
          <a:ext cx="4807324" cy="3608295"/>
        </a:xfrm>
        <a:prstGeom prst="rect">
          <a:avLst/>
        </a:prstGeom>
      </xdr:spPr>
    </xdr:pic>
    <xdr:clientData/>
  </xdr:twoCellAnchor>
  <xdr:twoCellAnchor editAs="oneCell">
    <xdr:from>
      <xdr:col>0</xdr:col>
      <xdr:colOff>44823</xdr:colOff>
      <xdr:row>21</xdr:row>
      <xdr:rowOff>89647</xdr:rowOff>
    </xdr:from>
    <xdr:to>
      <xdr:col>7</xdr:col>
      <xdr:colOff>12292</xdr:colOff>
      <xdr:row>36</xdr:row>
      <xdr:rowOff>185641</xdr:rowOff>
    </xdr:to>
    <xdr:pic>
      <xdr:nvPicPr>
        <xdr:cNvPr id="5" name="Pictur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44823" y="4325471"/>
          <a:ext cx="4752381" cy="3121582"/>
        </a:xfrm>
        <a:prstGeom prst="rect">
          <a:avLst/>
        </a:prstGeom>
      </xdr:spPr>
    </xdr:pic>
    <xdr:clientData/>
  </xdr:twoCellAnchor>
  <xdr:twoCellAnchor editAs="oneCell">
    <xdr:from>
      <xdr:col>6</xdr:col>
      <xdr:colOff>537882</xdr:colOff>
      <xdr:row>20</xdr:row>
      <xdr:rowOff>134470</xdr:rowOff>
    </xdr:from>
    <xdr:to>
      <xdr:col>9</xdr:col>
      <xdr:colOff>1826559</xdr:colOff>
      <xdr:row>36</xdr:row>
      <xdr:rowOff>168087</xdr:rowOff>
    </xdr:to>
    <xdr:pic>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a:stretch>
          <a:fillRect/>
        </a:stretch>
      </xdr:blipFill>
      <xdr:spPr>
        <a:xfrm>
          <a:off x="4639235" y="4168588"/>
          <a:ext cx="4874559" cy="3260911"/>
        </a:xfrm>
        <a:prstGeom prst="rect">
          <a:avLst/>
        </a:prstGeom>
      </xdr:spPr>
    </xdr:pic>
    <xdr:clientData/>
  </xdr:twoCellAnchor>
  <xdr:twoCellAnchor editAs="oneCell">
    <xdr:from>
      <xdr:col>0</xdr:col>
      <xdr:colOff>0</xdr:colOff>
      <xdr:row>38</xdr:row>
      <xdr:rowOff>-1</xdr:rowOff>
    </xdr:from>
    <xdr:to>
      <xdr:col>7</xdr:col>
      <xdr:colOff>89646</xdr:colOff>
      <xdr:row>54</xdr:row>
      <xdr:rowOff>67234</xdr:rowOff>
    </xdr:to>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4"/>
        <a:stretch>
          <a:fillRect/>
        </a:stretch>
      </xdr:blipFill>
      <xdr:spPr>
        <a:xfrm>
          <a:off x="0" y="7664823"/>
          <a:ext cx="4874558" cy="3294529"/>
        </a:xfrm>
        <a:prstGeom prst="rect">
          <a:avLst/>
        </a:prstGeom>
      </xdr:spPr>
    </xdr:pic>
    <xdr:clientData/>
  </xdr:twoCellAnchor>
  <xdr:twoCellAnchor editAs="oneCell">
    <xdr:from>
      <xdr:col>6</xdr:col>
      <xdr:colOff>336178</xdr:colOff>
      <xdr:row>38</xdr:row>
      <xdr:rowOff>1</xdr:rowOff>
    </xdr:from>
    <xdr:to>
      <xdr:col>9</xdr:col>
      <xdr:colOff>1613648</xdr:colOff>
      <xdr:row>53</xdr:row>
      <xdr:rowOff>168089</xdr:rowOff>
    </xdr:to>
    <xdr:pic>
      <xdr:nvPicPr>
        <xdr:cNvPr id="9" name="Picture 8">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5"/>
        <a:stretch>
          <a:fillRect/>
        </a:stretch>
      </xdr:blipFill>
      <xdr:spPr>
        <a:xfrm>
          <a:off x="4437531" y="7664825"/>
          <a:ext cx="4863352" cy="3193676"/>
        </a:xfrm>
        <a:prstGeom prst="rect">
          <a:avLst/>
        </a:prstGeom>
      </xdr:spPr>
    </xdr:pic>
    <xdr:clientData/>
  </xdr:twoCellAnchor>
  <xdr:twoCellAnchor editAs="oneCell">
    <xdr:from>
      <xdr:col>0</xdr:col>
      <xdr:colOff>0</xdr:colOff>
      <xdr:row>55</xdr:row>
      <xdr:rowOff>44822</xdr:rowOff>
    </xdr:from>
    <xdr:to>
      <xdr:col>7</xdr:col>
      <xdr:colOff>44822</xdr:colOff>
      <xdr:row>69</xdr:row>
      <xdr:rowOff>134469</xdr:rowOff>
    </xdr:to>
    <xdr:pic>
      <xdr:nvPicPr>
        <xdr:cNvPr id="22" name="Picture 21">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6"/>
        <a:stretch>
          <a:fillRect/>
        </a:stretch>
      </xdr:blipFill>
      <xdr:spPr>
        <a:xfrm>
          <a:off x="0" y="11138646"/>
          <a:ext cx="4829734" cy="2913529"/>
        </a:xfrm>
        <a:prstGeom prst="rect">
          <a:avLst/>
        </a:prstGeom>
      </xdr:spPr>
    </xdr:pic>
    <xdr:clientData/>
  </xdr:twoCellAnchor>
  <xdr:twoCellAnchor editAs="oneCell">
    <xdr:from>
      <xdr:col>6</xdr:col>
      <xdr:colOff>347383</xdr:colOff>
      <xdr:row>56</xdr:row>
      <xdr:rowOff>0</xdr:rowOff>
    </xdr:from>
    <xdr:to>
      <xdr:col>9</xdr:col>
      <xdr:colOff>1602441</xdr:colOff>
      <xdr:row>68</xdr:row>
      <xdr:rowOff>168088</xdr:rowOff>
    </xdr:to>
    <xdr:pic>
      <xdr:nvPicPr>
        <xdr:cNvPr id="23" name="Picture 22">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7"/>
        <a:stretch>
          <a:fillRect/>
        </a:stretch>
      </xdr:blipFill>
      <xdr:spPr>
        <a:xfrm>
          <a:off x="4448736" y="11295529"/>
          <a:ext cx="4840940" cy="2588559"/>
        </a:xfrm>
        <a:prstGeom prst="rect">
          <a:avLst/>
        </a:prstGeom>
      </xdr:spPr>
    </xdr:pic>
    <xdr:clientData/>
  </xdr:twoCellAnchor>
  <xdr:twoCellAnchor editAs="oneCell">
    <xdr:from>
      <xdr:col>6</xdr:col>
      <xdr:colOff>571501</xdr:colOff>
      <xdr:row>0</xdr:row>
      <xdr:rowOff>0</xdr:rowOff>
    </xdr:from>
    <xdr:to>
      <xdr:col>9</xdr:col>
      <xdr:colOff>1535773</xdr:colOff>
      <xdr:row>20</xdr:row>
      <xdr:rowOff>44823</xdr:rowOff>
    </xdr:to>
    <xdr:pic>
      <xdr:nvPicPr>
        <xdr:cNvPr id="10" name="Picture 9">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8"/>
        <a:stretch>
          <a:fillRect/>
        </a:stretch>
      </xdr:blipFill>
      <xdr:spPr>
        <a:xfrm>
          <a:off x="4672854" y="0"/>
          <a:ext cx="4550154" cy="40789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419100</xdr:colOff>
      <xdr:row>1</xdr:row>
      <xdr:rowOff>47625</xdr:rowOff>
    </xdr:from>
    <xdr:to>
      <xdr:col>6</xdr:col>
      <xdr:colOff>561975</xdr:colOff>
      <xdr:row>16</xdr:row>
      <xdr:rowOff>152400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419100" y="247650"/>
          <a:ext cx="4257675" cy="3105150"/>
        </a:xfrm>
        <a:prstGeom prst="rect">
          <a:avLst/>
        </a:prstGeom>
      </xdr:spPr>
    </xdr:pic>
    <xdr:clientData/>
  </xdr:twoCellAnchor>
  <xdr:twoCellAnchor editAs="oneCell">
    <xdr:from>
      <xdr:col>6</xdr:col>
      <xdr:colOff>390526</xdr:colOff>
      <xdr:row>1</xdr:row>
      <xdr:rowOff>85726</xdr:rowOff>
    </xdr:from>
    <xdr:to>
      <xdr:col>13</xdr:col>
      <xdr:colOff>9526</xdr:colOff>
      <xdr:row>17</xdr:row>
      <xdr:rowOff>114300</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2"/>
        <a:stretch>
          <a:fillRect/>
        </a:stretch>
      </xdr:blipFill>
      <xdr:spPr>
        <a:xfrm>
          <a:off x="4505326" y="285751"/>
          <a:ext cx="4419600" cy="3228974"/>
        </a:xfrm>
        <a:prstGeom prst="rect">
          <a:avLst/>
        </a:prstGeom>
      </xdr:spPr>
    </xdr:pic>
    <xdr:clientData/>
  </xdr:twoCellAnchor>
  <xdr:twoCellAnchor editAs="oneCell">
    <xdr:from>
      <xdr:col>0</xdr:col>
      <xdr:colOff>447675</xdr:colOff>
      <xdr:row>17</xdr:row>
      <xdr:rowOff>200024</xdr:rowOff>
    </xdr:from>
    <xdr:to>
      <xdr:col>6</xdr:col>
      <xdr:colOff>393524</xdr:colOff>
      <xdr:row>31</xdr:row>
      <xdr:rowOff>38100</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3"/>
        <a:stretch>
          <a:fillRect/>
        </a:stretch>
      </xdr:blipFill>
      <xdr:spPr>
        <a:xfrm>
          <a:off x="447675" y="3600449"/>
          <a:ext cx="4060649" cy="26384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yaTs\AppData\Local\Microsoft\Windows\INetCache\Content.Outlook\GDI64IEJ\Copy%20of%20BNB_New-BG%20Draft_visual%20identification_Ju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efkah\Documents\3-month%20buletin\II%20Apr-Jun%202026\2026_II%20&#1090;&#1088;&#1080;&#1084;.%20Sec7-B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1"/>
    </sheetNames>
    <sheetDataSet>
      <sheetData sheetId="0">
        <row r="1">
          <cell r="B1" t="str">
            <v>за обезпечение на бюджетни средства</v>
          </cell>
          <cell r="C1" t="str">
            <v>мобилизирани за кредитните операции на Eвросистемата</v>
          </cell>
          <cell r="D1" t="str">
            <v>по учредени особени залози</v>
          </cell>
        </row>
        <row r="2">
          <cell r="B2"/>
          <cell r="C2"/>
          <cell r="D2"/>
        </row>
        <row r="3">
          <cell r="A3" t="str">
            <v>30.VІ.2023</v>
          </cell>
          <cell r="B3">
            <v>1356.3263861940966</v>
          </cell>
          <cell r="C3"/>
          <cell r="D3">
            <v>0</v>
          </cell>
        </row>
        <row r="4">
          <cell r="A4" t="str">
            <v>30.VІ.2024</v>
          </cell>
          <cell r="B4">
            <v>1643.6026126554966</v>
          </cell>
          <cell r="C4"/>
          <cell r="D4">
            <v>0</v>
          </cell>
        </row>
        <row r="5">
          <cell r="A5" t="str">
            <v>30.VІ.2025</v>
          </cell>
          <cell r="B5">
            <v>1744.221986016167</v>
          </cell>
          <cell r="C5"/>
          <cell r="D5">
            <v>0</v>
          </cell>
        </row>
        <row r="6">
          <cell r="A6" t="str">
            <v>30.VІ.2026</v>
          </cell>
          <cell r="B6">
            <v>1914.5068756800001</v>
          </cell>
          <cell r="C6">
            <v>80</v>
          </cell>
          <cell r="D6">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icture"/>
    </sheetNames>
    <sheetDataSet>
      <sheetData sheetId="0"/>
      <sheetData sheetId="1"/>
    </sheetDataSet>
  </externalBook>
</externalLink>
</file>

<file path=xl/theme/theme1.xml><?xml version="1.0" encoding="utf-8"?>
<a:theme xmlns:a="http://schemas.openxmlformats.org/drawingml/2006/main" name="BNB Charts Theme">
  <a:themeElements>
    <a:clrScheme name="BNB">
      <a:dk1>
        <a:srgbClr val="000000"/>
      </a:dk1>
      <a:lt1>
        <a:srgbClr val="FFFFFF"/>
      </a:lt1>
      <a:dk2>
        <a:srgbClr val="004A37"/>
      </a:dk2>
      <a:lt2>
        <a:srgbClr val="F9F7F7"/>
      </a:lt2>
      <a:accent1>
        <a:srgbClr val="59897D"/>
      </a:accent1>
      <a:accent2>
        <a:srgbClr val="A9BB91"/>
      </a:accent2>
      <a:accent3>
        <a:srgbClr val="92A9C4"/>
      </a:accent3>
      <a:accent4>
        <a:srgbClr val="FBC97A"/>
      </a:accent4>
      <a:accent5>
        <a:srgbClr val="A9D6CD"/>
      </a:accent5>
      <a:accent6>
        <a:srgbClr val="D9E1EA"/>
      </a:accent6>
      <a:hlink>
        <a:srgbClr val="E0663A"/>
      </a:hlink>
      <a:folHlink>
        <a:srgbClr val="D6D0C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C24"/>
  <sheetViews>
    <sheetView showGridLines="0" workbookViewId="0">
      <selection activeCell="C32" sqref="C32"/>
    </sheetView>
  </sheetViews>
  <sheetFormatPr defaultColWidth="9" defaultRowHeight="15"/>
  <cols>
    <col min="1" max="1" width="2" style="102" customWidth="1"/>
    <col min="2" max="2" width="28.25" style="102" customWidth="1"/>
    <col min="3" max="3" width="6.25" style="102" customWidth="1"/>
    <col min="4" max="4" width="0.25" style="102" customWidth="1"/>
    <col min="5" max="5" width="9.25" style="102" customWidth="1"/>
    <col min="6" max="6" width="6.75" style="102" customWidth="1"/>
    <col min="7" max="7" width="0.25" style="102" customWidth="1"/>
    <col min="8" max="8" width="9.25" style="102" customWidth="1"/>
    <col min="9" max="9" width="6.75" style="102" customWidth="1"/>
    <col min="10" max="10" width="0.25" style="102" customWidth="1"/>
    <col min="11" max="11" width="9.125" style="102" customWidth="1"/>
    <col min="12" max="12" width="6.75" style="102" customWidth="1"/>
    <col min="13" max="13" width="0.25" style="102" customWidth="1"/>
    <col min="14" max="14" width="8.875" style="102" customWidth="1"/>
    <col min="15" max="15" width="6.75" style="102" customWidth="1"/>
    <col min="16" max="16" width="0.25" style="102" customWidth="1"/>
    <col min="17" max="17" width="9.25" style="102" customWidth="1"/>
    <col min="18" max="18" width="6.75" style="102" customWidth="1"/>
    <col min="19" max="19" width="0.25" style="102" customWidth="1"/>
    <col min="20" max="20" width="9.25" style="102" customWidth="1"/>
    <col min="21" max="21" width="6.75" style="102" customWidth="1"/>
    <col min="22" max="22" width="0.25" style="102" customWidth="1"/>
    <col min="23" max="23" width="9.125" style="102" customWidth="1"/>
    <col min="24" max="24" width="6.75" style="102" customWidth="1"/>
    <col min="25" max="25" width="0.25" style="102" customWidth="1"/>
    <col min="26" max="26" width="9.25" style="102" customWidth="1"/>
    <col min="27" max="27" width="6.75" style="102" customWidth="1"/>
    <col min="28" max="28" width="0.25" style="102" customWidth="1"/>
    <col min="29" max="29" width="9.125" style="102" customWidth="1"/>
    <col min="30" max="16384" width="9" style="102"/>
  </cols>
  <sheetData>
    <row r="2" spans="2:29" ht="15" customHeight="1">
      <c r="B2" s="241" t="s">
        <v>114</v>
      </c>
      <c r="C2" s="241"/>
      <c r="D2" s="241"/>
      <c r="E2" s="241"/>
      <c r="F2" s="241"/>
      <c r="G2" s="241"/>
      <c r="H2" s="241"/>
    </row>
    <row r="3" spans="2:29" ht="15.75">
      <c r="B3" s="241" t="s">
        <v>292</v>
      </c>
      <c r="C3" s="241"/>
      <c r="D3" s="241"/>
      <c r="E3" s="241"/>
      <c r="F3" s="241"/>
      <c r="G3" s="241"/>
      <c r="H3" s="241"/>
    </row>
    <row r="5" spans="2:29">
      <c r="B5" s="103" t="s">
        <v>100</v>
      </c>
      <c r="C5" s="242" t="s">
        <v>253</v>
      </c>
      <c r="D5" s="243"/>
      <c r="E5" s="244"/>
      <c r="F5" s="242" t="s">
        <v>254</v>
      </c>
      <c r="G5" s="243"/>
      <c r="H5" s="244"/>
      <c r="I5" s="242" t="s">
        <v>255</v>
      </c>
      <c r="J5" s="243"/>
      <c r="K5" s="244"/>
      <c r="L5" s="242" t="s">
        <v>253</v>
      </c>
      <c r="M5" s="243"/>
      <c r="N5" s="244"/>
      <c r="O5" s="242" t="s">
        <v>254</v>
      </c>
      <c r="P5" s="243"/>
      <c r="Q5" s="244"/>
      <c r="R5" s="242" t="s">
        <v>253</v>
      </c>
      <c r="S5" s="243"/>
      <c r="T5" s="244"/>
      <c r="U5" s="242" t="s">
        <v>255</v>
      </c>
      <c r="V5" s="243"/>
      <c r="W5" s="244"/>
      <c r="X5" s="242" t="s">
        <v>254</v>
      </c>
      <c r="Y5" s="243"/>
      <c r="Z5" s="244"/>
      <c r="AA5" s="242" t="s">
        <v>255</v>
      </c>
      <c r="AB5" s="243"/>
      <c r="AC5" s="244"/>
    </row>
    <row r="6" spans="2:29">
      <c r="B6" s="104" t="s">
        <v>101</v>
      </c>
      <c r="C6" s="238">
        <v>46043</v>
      </c>
      <c r="D6" s="239"/>
      <c r="E6" s="240"/>
      <c r="F6" s="238">
        <v>46050</v>
      </c>
      <c r="G6" s="239"/>
      <c r="H6" s="240"/>
      <c r="I6" s="238">
        <v>46064</v>
      </c>
      <c r="J6" s="239"/>
      <c r="K6" s="240"/>
      <c r="L6" s="238">
        <v>46043</v>
      </c>
      <c r="M6" s="239"/>
      <c r="N6" s="240"/>
      <c r="O6" s="238">
        <v>46050</v>
      </c>
      <c r="P6" s="239"/>
      <c r="Q6" s="240"/>
      <c r="R6" s="238">
        <v>46043</v>
      </c>
      <c r="S6" s="239"/>
      <c r="T6" s="240"/>
      <c r="U6" s="238">
        <v>46064</v>
      </c>
      <c r="V6" s="239"/>
      <c r="W6" s="240"/>
      <c r="X6" s="238">
        <v>46050</v>
      </c>
      <c r="Y6" s="239"/>
      <c r="Z6" s="240"/>
      <c r="AA6" s="238">
        <v>46064</v>
      </c>
      <c r="AB6" s="239"/>
      <c r="AC6" s="240"/>
    </row>
    <row r="7" spans="2:29">
      <c r="B7" s="104" t="s">
        <v>102</v>
      </c>
      <c r="C7" s="238">
        <v>46773</v>
      </c>
      <c r="D7" s="239"/>
      <c r="E7" s="240"/>
      <c r="F7" s="238">
        <v>47876</v>
      </c>
      <c r="G7" s="239"/>
      <c r="H7" s="240"/>
      <c r="I7" s="238">
        <v>49716</v>
      </c>
      <c r="J7" s="239"/>
      <c r="K7" s="240"/>
      <c r="L7" s="238">
        <v>46773</v>
      </c>
      <c r="M7" s="239"/>
      <c r="N7" s="240"/>
      <c r="O7" s="238">
        <v>47876</v>
      </c>
      <c r="P7" s="239"/>
      <c r="Q7" s="240"/>
      <c r="R7" s="238">
        <v>46773</v>
      </c>
      <c r="S7" s="239"/>
      <c r="T7" s="240"/>
      <c r="U7" s="238">
        <v>49716</v>
      </c>
      <c r="V7" s="239"/>
      <c r="W7" s="240"/>
      <c r="X7" s="238">
        <v>47876</v>
      </c>
      <c r="Y7" s="239"/>
      <c r="Z7" s="240"/>
      <c r="AA7" s="238">
        <v>49716</v>
      </c>
      <c r="AB7" s="239"/>
      <c r="AC7" s="240"/>
    </row>
    <row r="8" spans="2:29">
      <c r="B8" s="104" t="s">
        <v>103</v>
      </c>
      <c r="C8" s="245" t="s">
        <v>0</v>
      </c>
      <c r="D8" s="246"/>
      <c r="E8" s="247"/>
      <c r="F8" s="245" t="s">
        <v>0</v>
      </c>
      <c r="G8" s="246"/>
      <c r="H8" s="247"/>
      <c r="I8" s="245" t="s">
        <v>0</v>
      </c>
      <c r="J8" s="246"/>
      <c r="K8" s="247"/>
      <c r="L8" s="245" t="s">
        <v>0</v>
      </c>
      <c r="M8" s="246"/>
      <c r="N8" s="247"/>
      <c r="O8" s="245" t="s">
        <v>0</v>
      </c>
      <c r="P8" s="246"/>
      <c r="Q8" s="247"/>
      <c r="R8" s="245" t="s">
        <v>0</v>
      </c>
      <c r="S8" s="246"/>
      <c r="T8" s="247"/>
      <c r="U8" s="245" t="s">
        <v>0</v>
      </c>
      <c r="V8" s="246"/>
      <c r="W8" s="247"/>
      <c r="X8" s="245" t="s">
        <v>0</v>
      </c>
      <c r="Y8" s="246"/>
      <c r="Z8" s="247"/>
      <c r="AA8" s="245" t="s">
        <v>0</v>
      </c>
      <c r="AB8" s="246"/>
      <c r="AC8" s="247"/>
    </row>
    <row r="9" spans="2:29">
      <c r="B9" s="104" t="s">
        <v>104</v>
      </c>
      <c r="C9" s="232">
        <v>2.25</v>
      </c>
      <c r="D9" s="233"/>
      <c r="E9" s="234"/>
      <c r="F9" s="232">
        <v>2.75</v>
      </c>
      <c r="G9" s="233"/>
      <c r="H9" s="234"/>
      <c r="I9" s="232">
        <v>3.5</v>
      </c>
      <c r="J9" s="233"/>
      <c r="K9" s="234"/>
      <c r="L9" s="232">
        <v>2.25</v>
      </c>
      <c r="M9" s="233"/>
      <c r="N9" s="234"/>
      <c r="O9" s="232">
        <v>2.75</v>
      </c>
      <c r="P9" s="233"/>
      <c r="Q9" s="234"/>
      <c r="R9" s="232">
        <v>2.25</v>
      </c>
      <c r="S9" s="233"/>
      <c r="T9" s="234"/>
      <c r="U9" s="232">
        <v>3.5</v>
      </c>
      <c r="V9" s="233"/>
      <c r="W9" s="234"/>
      <c r="X9" s="232">
        <v>2.75</v>
      </c>
      <c r="Y9" s="233"/>
      <c r="Z9" s="234"/>
      <c r="AA9" s="232">
        <v>3.5</v>
      </c>
      <c r="AB9" s="233"/>
      <c r="AC9" s="234"/>
    </row>
    <row r="10" spans="2:29" ht="15" customHeight="1">
      <c r="B10" s="105" t="s">
        <v>105</v>
      </c>
      <c r="C10" s="235" t="s">
        <v>293</v>
      </c>
      <c r="D10" s="236"/>
      <c r="E10" s="237"/>
      <c r="F10" s="235" t="s">
        <v>293</v>
      </c>
      <c r="G10" s="236"/>
      <c r="H10" s="237"/>
      <c r="I10" s="235" t="s">
        <v>293</v>
      </c>
      <c r="J10" s="236"/>
      <c r="K10" s="237"/>
      <c r="L10" s="235" t="s">
        <v>294</v>
      </c>
      <c r="M10" s="236"/>
      <c r="N10" s="237"/>
      <c r="O10" s="235" t="s">
        <v>294</v>
      </c>
      <c r="P10" s="236"/>
      <c r="Q10" s="237"/>
      <c r="R10" s="235" t="s">
        <v>295</v>
      </c>
      <c r="S10" s="236"/>
      <c r="T10" s="237"/>
      <c r="U10" s="235" t="s">
        <v>294</v>
      </c>
      <c r="V10" s="236"/>
      <c r="W10" s="237"/>
      <c r="X10" s="235" t="s">
        <v>295</v>
      </c>
      <c r="Y10" s="236"/>
      <c r="Z10" s="237"/>
      <c r="AA10" s="235" t="s">
        <v>295</v>
      </c>
      <c r="AB10" s="236"/>
      <c r="AC10" s="237"/>
    </row>
    <row r="11" spans="2:29">
      <c r="B11" s="104" t="s">
        <v>106</v>
      </c>
      <c r="C11" s="238">
        <v>46043</v>
      </c>
      <c r="D11" s="239"/>
      <c r="E11" s="240"/>
      <c r="F11" s="238">
        <v>46050</v>
      </c>
      <c r="G11" s="239"/>
      <c r="H11" s="240"/>
      <c r="I11" s="238">
        <v>46064</v>
      </c>
      <c r="J11" s="239"/>
      <c r="K11" s="240"/>
      <c r="L11" s="238">
        <v>46078</v>
      </c>
      <c r="M11" s="239"/>
      <c r="N11" s="240"/>
      <c r="O11" s="238">
        <v>46092</v>
      </c>
      <c r="P11" s="239"/>
      <c r="Q11" s="240"/>
      <c r="R11" s="238">
        <v>46106</v>
      </c>
      <c r="S11" s="239"/>
      <c r="T11" s="240"/>
      <c r="U11" s="238">
        <v>46120</v>
      </c>
      <c r="V11" s="239"/>
      <c r="W11" s="240"/>
      <c r="X11" s="238">
        <v>46134</v>
      </c>
      <c r="Y11" s="239"/>
      <c r="Z11" s="240"/>
      <c r="AA11" s="238">
        <v>46155</v>
      </c>
      <c r="AB11" s="239"/>
      <c r="AC11" s="240"/>
    </row>
    <row r="12" spans="2:29" ht="38.25">
      <c r="B12" s="106" t="s">
        <v>261</v>
      </c>
      <c r="C12" s="226">
        <v>150000000</v>
      </c>
      <c r="D12" s="227"/>
      <c r="E12" s="228"/>
      <c r="F12" s="226">
        <v>150000000</v>
      </c>
      <c r="G12" s="227"/>
      <c r="H12" s="228"/>
      <c r="I12" s="226">
        <v>150000000</v>
      </c>
      <c r="J12" s="227"/>
      <c r="K12" s="228"/>
      <c r="L12" s="226">
        <v>150000000</v>
      </c>
      <c r="M12" s="227"/>
      <c r="N12" s="228"/>
      <c r="O12" s="226">
        <v>150000000</v>
      </c>
      <c r="P12" s="227"/>
      <c r="Q12" s="228"/>
      <c r="R12" s="226">
        <v>150000000</v>
      </c>
      <c r="S12" s="227"/>
      <c r="T12" s="228"/>
      <c r="U12" s="226">
        <v>150000000</v>
      </c>
      <c r="V12" s="227"/>
      <c r="W12" s="228"/>
      <c r="X12" s="226">
        <v>150000000</v>
      </c>
      <c r="Y12" s="227"/>
      <c r="Z12" s="228"/>
      <c r="AA12" s="226">
        <v>210000000</v>
      </c>
      <c r="AB12" s="227"/>
      <c r="AC12" s="228"/>
    </row>
    <row r="13" spans="2:29" ht="38.25">
      <c r="B13" s="107" t="s">
        <v>262</v>
      </c>
      <c r="C13" s="229">
        <v>336712000</v>
      </c>
      <c r="D13" s="230"/>
      <c r="E13" s="231"/>
      <c r="F13" s="229">
        <v>224370000</v>
      </c>
      <c r="G13" s="230"/>
      <c r="H13" s="231"/>
      <c r="I13" s="229">
        <v>260630000</v>
      </c>
      <c r="J13" s="230"/>
      <c r="K13" s="231"/>
      <c r="L13" s="229">
        <v>285808000</v>
      </c>
      <c r="M13" s="230"/>
      <c r="N13" s="231"/>
      <c r="O13" s="229">
        <v>275540000</v>
      </c>
      <c r="P13" s="230"/>
      <c r="Q13" s="231"/>
      <c r="R13" s="229">
        <v>240200000</v>
      </c>
      <c r="S13" s="230"/>
      <c r="T13" s="231"/>
      <c r="U13" s="229">
        <v>163205000</v>
      </c>
      <c r="V13" s="230"/>
      <c r="W13" s="231"/>
      <c r="X13" s="229">
        <v>224100000</v>
      </c>
      <c r="Y13" s="230"/>
      <c r="Z13" s="231"/>
      <c r="AA13" s="229">
        <v>275500000</v>
      </c>
      <c r="AB13" s="230"/>
      <c r="AC13" s="231"/>
    </row>
    <row r="14" spans="2:29">
      <c r="B14" s="108" t="s">
        <v>107</v>
      </c>
      <c r="C14" s="221">
        <v>305500000</v>
      </c>
      <c r="D14" s="219"/>
      <c r="E14" s="222"/>
      <c r="F14" s="221">
        <v>203250000</v>
      </c>
      <c r="G14" s="219"/>
      <c r="H14" s="222"/>
      <c r="I14" s="221">
        <v>226250000</v>
      </c>
      <c r="J14" s="219"/>
      <c r="K14" s="222"/>
      <c r="L14" s="221">
        <v>257500000</v>
      </c>
      <c r="M14" s="219"/>
      <c r="N14" s="222"/>
      <c r="O14" s="221">
        <v>255930000</v>
      </c>
      <c r="P14" s="219"/>
      <c r="Q14" s="222"/>
      <c r="R14" s="221">
        <v>216500000</v>
      </c>
      <c r="S14" s="219"/>
      <c r="T14" s="222"/>
      <c r="U14" s="221">
        <v>158050000</v>
      </c>
      <c r="V14" s="219"/>
      <c r="W14" s="222"/>
      <c r="X14" s="221">
        <v>220000000</v>
      </c>
      <c r="Y14" s="219"/>
      <c r="Z14" s="222"/>
      <c r="AA14" s="221">
        <v>270750000</v>
      </c>
      <c r="AB14" s="219"/>
      <c r="AC14" s="222"/>
    </row>
    <row r="15" spans="2:29">
      <c r="B15" s="108" t="s">
        <v>296</v>
      </c>
      <c r="C15" s="221">
        <f>+C13-C14</f>
        <v>31212000</v>
      </c>
      <c r="D15" s="219"/>
      <c r="E15" s="222"/>
      <c r="F15" s="221">
        <f>+F13-F14</f>
        <v>21120000</v>
      </c>
      <c r="G15" s="219"/>
      <c r="H15" s="222"/>
      <c r="I15" s="221">
        <f>+I13-I14</f>
        <v>34380000</v>
      </c>
      <c r="J15" s="219"/>
      <c r="K15" s="222"/>
      <c r="L15" s="221">
        <f>+L13-L14</f>
        <v>28308000</v>
      </c>
      <c r="M15" s="219"/>
      <c r="N15" s="222"/>
      <c r="O15" s="221">
        <f>+O13-O14</f>
        <v>19610000</v>
      </c>
      <c r="P15" s="219"/>
      <c r="Q15" s="222"/>
      <c r="R15" s="221">
        <f>+R13-R14</f>
        <v>23700000</v>
      </c>
      <c r="S15" s="219"/>
      <c r="T15" s="222"/>
      <c r="U15" s="221">
        <f>+U13-U14</f>
        <v>5155000</v>
      </c>
      <c r="V15" s="219"/>
      <c r="W15" s="222"/>
      <c r="X15" s="221">
        <f>+X13-X14</f>
        <v>4100000</v>
      </c>
      <c r="Y15" s="219"/>
      <c r="Z15" s="222"/>
      <c r="AA15" s="221">
        <f>+AA13-AA14</f>
        <v>4750000</v>
      </c>
      <c r="AB15" s="219"/>
      <c r="AC15" s="222"/>
    </row>
    <row r="16" spans="2:29" ht="25.5">
      <c r="B16" s="107" t="s">
        <v>297</v>
      </c>
      <c r="C16" s="223">
        <v>150000000</v>
      </c>
      <c r="D16" s="224"/>
      <c r="E16" s="225"/>
      <c r="F16" s="223">
        <v>150000000</v>
      </c>
      <c r="G16" s="224"/>
      <c r="H16" s="225"/>
      <c r="I16" s="223">
        <v>150000000</v>
      </c>
      <c r="J16" s="224"/>
      <c r="K16" s="225"/>
      <c r="L16" s="223">
        <v>150000000</v>
      </c>
      <c r="M16" s="224"/>
      <c r="N16" s="225"/>
      <c r="O16" s="223">
        <v>150000000</v>
      </c>
      <c r="P16" s="224"/>
      <c r="Q16" s="225"/>
      <c r="R16" s="223">
        <v>150000000</v>
      </c>
      <c r="S16" s="224"/>
      <c r="T16" s="225"/>
      <c r="U16" s="223">
        <v>150000000</v>
      </c>
      <c r="V16" s="224"/>
      <c r="W16" s="225"/>
      <c r="X16" s="223">
        <v>150000000</v>
      </c>
      <c r="Y16" s="224"/>
      <c r="Z16" s="225"/>
      <c r="AA16" s="223">
        <v>210000000</v>
      </c>
      <c r="AB16" s="224"/>
      <c r="AC16" s="225"/>
    </row>
    <row r="17" spans="2:29">
      <c r="B17" s="108" t="s">
        <v>298</v>
      </c>
      <c r="C17" s="221">
        <v>118788000</v>
      </c>
      <c r="D17" s="219"/>
      <c r="E17" s="222"/>
      <c r="F17" s="221">
        <v>128880000</v>
      </c>
      <c r="G17" s="219"/>
      <c r="H17" s="222"/>
      <c r="I17" s="221">
        <v>115620000</v>
      </c>
      <c r="J17" s="219"/>
      <c r="K17" s="222"/>
      <c r="L17" s="221">
        <v>121692000</v>
      </c>
      <c r="M17" s="219"/>
      <c r="N17" s="222"/>
      <c r="O17" s="221">
        <v>130390000</v>
      </c>
      <c r="P17" s="219"/>
      <c r="Q17" s="222"/>
      <c r="R17" s="221">
        <v>126300000</v>
      </c>
      <c r="S17" s="219"/>
      <c r="T17" s="222"/>
      <c r="U17" s="221">
        <v>144845000</v>
      </c>
      <c r="V17" s="219"/>
      <c r="W17" s="222"/>
      <c r="X17" s="221">
        <v>145900000</v>
      </c>
      <c r="Y17" s="219"/>
      <c r="Z17" s="222"/>
      <c r="AA17" s="221">
        <v>205250000</v>
      </c>
      <c r="AB17" s="219"/>
      <c r="AC17" s="222"/>
    </row>
    <row r="18" spans="2:29">
      <c r="B18" s="109" t="s">
        <v>299</v>
      </c>
      <c r="C18" s="219">
        <v>31212000</v>
      </c>
      <c r="D18" s="219"/>
      <c r="E18" s="220"/>
      <c r="F18" s="219">
        <v>21120000</v>
      </c>
      <c r="G18" s="219"/>
      <c r="H18" s="220"/>
      <c r="I18" s="219">
        <v>34380000</v>
      </c>
      <c r="J18" s="219"/>
      <c r="K18" s="220"/>
      <c r="L18" s="221">
        <v>28308000</v>
      </c>
      <c r="M18" s="219"/>
      <c r="N18" s="222"/>
      <c r="O18" s="221">
        <v>19610000</v>
      </c>
      <c r="P18" s="219"/>
      <c r="Q18" s="220"/>
      <c r="R18" s="219">
        <v>23700000</v>
      </c>
      <c r="S18" s="219"/>
      <c r="T18" s="222"/>
      <c r="U18" s="219">
        <v>5155000</v>
      </c>
      <c r="V18" s="219"/>
      <c r="W18" s="220"/>
      <c r="X18" s="221">
        <v>4100000</v>
      </c>
      <c r="Y18" s="219"/>
      <c r="Z18" s="220"/>
      <c r="AA18" s="219">
        <v>4750000</v>
      </c>
      <c r="AB18" s="219"/>
      <c r="AC18" s="220"/>
    </row>
    <row r="19" spans="2:29">
      <c r="B19" s="110" t="s">
        <v>108</v>
      </c>
      <c r="C19" s="111" t="s">
        <v>256</v>
      </c>
      <c r="D19" s="112"/>
      <c r="E19" s="113" t="s">
        <v>257</v>
      </c>
      <c r="F19" s="111" t="s">
        <v>256</v>
      </c>
      <c r="G19" s="112"/>
      <c r="H19" s="113" t="s">
        <v>257</v>
      </c>
      <c r="I19" s="111" t="s">
        <v>256</v>
      </c>
      <c r="J19" s="112"/>
      <c r="K19" s="113" t="s">
        <v>257</v>
      </c>
      <c r="L19" s="111" t="s">
        <v>256</v>
      </c>
      <c r="M19" s="112"/>
      <c r="N19" s="113" t="s">
        <v>257</v>
      </c>
      <c r="O19" s="111" t="s">
        <v>256</v>
      </c>
      <c r="P19" s="112"/>
      <c r="Q19" s="113" t="s">
        <v>257</v>
      </c>
      <c r="R19" s="111" t="s">
        <v>256</v>
      </c>
      <c r="S19" s="112"/>
      <c r="T19" s="113" t="s">
        <v>257</v>
      </c>
      <c r="U19" s="111" t="s">
        <v>256</v>
      </c>
      <c r="V19" s="112"/>
      <c r="W19" s="113" t="s">
        <v>257</v>
      </c>
      <c r="X19" s="111" t="s">
        <v>256</v>
      </c>
      <c r="Y19" s="112"/>
      <c r="Z19" s="113" t="s">
        <v>257</v>
      </c>
      <c r="AA19" s="111" t="s">
        <v>256</v>
      </c>
      <c r="AB19" s="112"/>
      <c r="AC19" s="113" t="s">
        <v>257</v>
      </c>
    </row>
    <row r="20" spans="2:29">
      <c r="B20" s="114" t="s">
        <v>109</v>
      </c>
      <c r="C20" s="111"/>
      <c r="D20" s="115"/>
      <c r="E20" s="116" t="s">
        <v>258</v>
      </c>
      <c r="F20" s="111"/>
      <c r="G20" s="115"/>
      <c r="H20" s="116" t="s">
        <v>258</v>
      </c>
      <c r="I20" s="111"/>
      <c r="J20" s="115"/>
      <c r="K20" s="116" t="s">
        <v>258</v>
      </c>
      <c r="L20" s="111"/>
      <c r="M20" s="115"/>
      <c r="N20" s="116" t="s">
        <v>258</v>
      </c>
      <c r="O20" s="111"/>
      <c r="P20" s="115"/>
      <c r="Q20" s="116" t="s">
        <v>258</v>
      </c>
      <c r="R20" s="111"/>
      <c r="S20" s="115"/>
      <c r="T20" s="116" t="s">
        <v>258</v>
      </c>
      <c r="U20" s="111"/>
      <c r="V20" s="115"/>
      <c r="W20" s="116" t="s">
        <v>258</v>
      </c>
      <c r="X20" s="111"/>
      <c r="Y20" s="115"/>
      <c r="Z20" s="116" t="s">
        <v>258</v>
      </c>
      <c r="AA20" s="111"/>
      <c r="AB20" s="115"/>
      <c r="AC20" s="116" t="s">
        <v>258</v>
      </c>
    </row>
    <row r="21" spans="2:29">
      <c r="B21" s="117" t="s">
        <v>110</v>
      </c>
      <c r="C21" s="118" t="s">
        <v>259</v>
      </c>
      <c r="D21" s="119"/>
      <c r="E21" s="120" t="s">
        <v>260</v>
      </c>
      <c r="F21" s="118" t="s">
        <v>259</v>
      </c>
      <c r="G21" s="119"/>
      <c r="H21" s="120" t="s">
        <v>260</v>
      </c>
      <c r="I21" s="118" t="s">
        <v>259</v>
      </c>
      <c r="J21" s="119"/>
      <c r="K21" s="120" t="s">
        <v>260</v>
      </c>
      <c r="L21" s="118" t="s">
        <v>259</v>
      </c>
      <c r="M21" s="119"/>
      <c r="N21" s="120" t="s">
        <v>260</v>
      </c>
      <c r="O21" s="118" t="s">
        <v>259</v>
      </c>
      <c r="P21" s="119"/>
      <c r="Q21" s="120" t="s">
        <v>260</v>
      </c>
      <c r="R21" s="118" t="s">
        <v>259</v>
      </c>
      <c r="S21" s="119"/>
      <c r="T21" s="120" t="s">
        <v>260</v>
      </c>
      <c r="U21" s="118" t="s">
        <v>259</v>
      </c>
      <c r="V21" s="119"/>
      <c r="W21" s="120" t="s">
        <v>260</v>
      </c>
      <c r="X21" s="118" t="s">
        <v>259</v>
      </c>
      <c r="Y21" s="119"/>
      <c r="Z21" s="120" t="s">
        <v>260</v>
      </c>
      <c r="AA21" s="118" t="s">
        <v>259</v>
      </c>
      <c r="AB21" s="119"/>
      <c r="AC21" s="120" t="s">
        <v>260</v>
      </c>
    </row>
    <row r="22" spans="2:29">
      <c r="B22" s="121" t="s">
        <v>111</v>
      </c>
      <c r="C22" s="122">
        <v>99.76</v>
      </c>
      <c r="D22" s="123"/>
      <c r="E22" s="124">
        <v>2.39</v>
      </c>
      <c r="F22" s="125">
        <v>98.89</v>
      </c>
      <c r="G22" s="123"/>
      <c r="H22" s="124">
        <v>3.01</v>
      </c>
      <c r="I22" s="125">
        <v>97.09</v>
      </c>
      <c r="J22" s="123"/>
      <c r="K22" s="123">
        <v>3.89</v>
      </c>
      <c r="L22" s="122">
        <v>99.75</v>
      </c>
      <c r="M22" s="123"/>
      <c r="N22" s="124">
        <v>2.4</v>
      </c>
      <c r="O22" s="125">
        <v>98.51</v>
      </c>
      <c r="P22" s="123"/>
      <c r="Q22" s="124">
        <v>3.1</v>
      </c>
      <c r="R22" s="125">
        <v>98.8</v>
      </c>
      <c r="S22" s="123"/>
      <c r="T22" s="124">
        <v>2.95</v>
      </c>
      <c r="U22" s="125">
        <v>92.87</v>
      </c>
      <c r="V22" s="123"/>
      <c r="W22" s="123">
        <v>4.45</v>
      </c>
      <c r="X22" s="125">
        <v>97.25</v>
      </c>
      <c r="Y22" s="123"/>
      <c r="Z22" s="124">
        <v>3.41</v>
      </c>
      <c r="AA22" s="125">
        <v>92.55</v>
      </c>
      <c r="AB22" s="123"/>
      <c r="AC22" s="123">
        <v>4.5</v>
      </c>
    </row>
    <row r="23" spans="2:29">
      <c r="B23" s="104" t="s">
        <v>112</v>
      </c>
      <c r="C23" s="126">
        <v>100</v>
      </c>
      <c r="D23" s="127"/>
      <c r="E23" s="127">
        <v>2.2599999999999998</v>
      </c>
      <c r="F23" s="126">
        <v>99.68</v>
      </c>
      <c r="G23" s="127"/>
      <c r="H23" s="127">
        <v>2.84</v>
      </c>
      <c r="I23" s="126">
        <v>98.11</v>
      </c>
      <c r="J23" s="127"/>
      <c r="K23" s="127">
        <v>3.76</v>
      </c>
      <c r="L23" s="126">
        <v>100.02</v>
      </c>
      <c r="M23" s="127"/>
      <c r="N23" s="127">
        <v>2.25</v>
      </c>
      <c r="O23" s="126">
        <v>99.64</v>
      </c>
      <c r="P23" s="127"/>
      <c r="Q23" s="127">
        <v>2.85</v>
      </c>
      <c r="R23" s="126">
        <v>99.47</v>
      </c>
      <c r="S23" s="128"/>
      <c r="T23" s="129">
        <v>2.57</v>
      </c>
      <c r="U23" s="126">
        <v>96.15</v>
      </c>
      <c r="V23" s="127"/>
      <c r="W23" s="127">
        <v>4.01</v>
      </c>
      <c r="X23" s="126">
        <v>98.13</v>
      </c>
      <c r="Y23" s="127"/>
      <c r="Z23" s="127">
        <v>3.2</v>
      </c>
      <c r="AA23" s="126">
        <v>95.37</v>
      </c>
      <c r="AB23" s="127"/>
      <c r="AC23" s="127">
        <v>4.12</v>
      </c>
    </row>
    <row r="24" spans="2:29">
      <c r="B24" s="108" t="s">
        <v>113</v>
      </c>
      <c r="C24" s="126">
        <v>99.87</v>
      </c>
      <c r="D24" s="127"/>
      <c r="E24" s="127">
        <v>2.33</v>
      </c>
      <c r="F24" s="126">
        <v>99.23</v>
      </c>
      <c r="G24" s="127"/>
      <c r="H24" s="127">
        <v>2.94</v>
      </c>
      <c r="I24" s="126">
        <v>97.45</v>
      </c>
      <c r="J24" s="127"/>
      <c r="K24" s="127">
        <v>3.84</v>
      </c>
      <c r="L24" s="126">
        <v>99.8</v>
      </c>
      <c r="M24" s="127"/>
      <c r="N24" s="127">
        <v>2.37</v>
      </c>
      <c r="O24" s="126">
        <v>98.84</v>
      </c>
      <c r="P24" s="127"/>
      <c r="Q24" s="127">
        <v>3.03</v>
      </c>
      <c r="R24" s="130">
        <v>99.02</v>
      </c>
      <c r="S24" s="131"/>
      <c r="T24" s="132">
        <v>2.82</v>
      </c>
      <c r="U24" s="126">
        <v>94.88</v>
      </c>
      <c r="V24" s="127"/>
      <c r="W24" s="127">
        <v>4.18</v>
      </c>
      <c r="X24" s="126">
        <v>97.57</v>
      </c>
      <c r="Y24" s="127"/>
      <c r="Z24" s="127">
        <v>3.33</v>
      </c>
      <c r="AA24" s="126">
        <v>93.73</v>
      </c>
      <c r="AB24" s="127"/>
      <c r="AC24" s="127">
        <v>4.34</v>
      </c>
    </row>
  </sheetData>
  <mergeCells count="128">
    <mergeCell ref="U17:W17"/>
    <mergeCell ref="X17:Z17"/>
    <mergeCell ref="AA17:AC17"/>
    <mergeCell ref="U18:W18"/>
    <mergeCell ref="X18:Z18"/>
    <mergeCell ref="AA18:AC18"/>
    <mergeCell ref="U15:W15"/>
    <mergeCell ref="X15:Z15"/>
    <mergeCell ref="AA15:AC15"/>
    <mergeCell ref="U16:W16"/>
    <mergeCell ref="X16:Z16"/>
    <mergeCell ref="AA16:AC16"/>
    <mergeCell ref="U13:W13"/>
    <mergeCell ref="X13:Z13"/>
    <mergeCell ref="AA13:AC13"/>
    <mergeCell ref="U14:W14"/>
    <mergeCell ref="X14:Z14"/>
    <mergeCell ref="AA14:AC14"/>
    <mergeCell ref="U11:W11"/>
    <mergeCell ref="X11:Z11"/>
    <mergeCell ref="AA11:AC11"/>
    <mergeCell ref="U12:W12"/>
    <mergeCell ref="X12:Z12"/>
    <mergeCell ref="AA12:AC12"/>
    <mergeCell ref="U9:W9"/>
    <mergeCell ref="X9:Z9"/>
    <mergeCell ref="AA9:AC9"/>
    <mergeCell ref="U10:W10"/>
    <mergeCell ref="X10:Z10"/>
    <mergeCell ref="AA10:AC10"/>
    <mergeCell ref="U7:W7"/>
    <mergeCell ref="X7:Z7"/>
    <mergeCell ref="AA7:AC7"/>
    <mergeCell ref="U8:W8"/>
    <mergeCell ref="X8:Z8"/>
    <mergeCell ref="AA8:AC8"/>
    <mergeCell ref="U5:W5"/>
    <mergeCell ref="X5:Z5"/>
    <mergeCell ref="AA5:AC5"/>
    <mergeCell ref="U6:W6"/>
    <mergeCell ref="X6:Z6"/>
    <mergeCell ref="AA6:AC6"/>
    <mergeCell ref="C7:E7"/>
    <mergeCell ref="F7:H7"/>
    <mergeCell ref="C8:E8"/>
    <mergeCell ref="F8:H8"/>
    <mergeCell ref="I7:K7"/>
    <mergeCell ref="L7:N7"/>
    <mergeCell ref="O7:Q7"/>
    <mergeCell ref="R7:T7"/>
    <mergeCell ref="I8:K8"/>
    <mergeCell ref="L8:N8"/>
    <mergeCell ref="O8:Q8"/>
    <mergeCell ref="R8:T8"/>
    <mergeCell ref="C9:E9"/>
    <mergeCell ref="F9:H9"/>
    <mergeCell ref="C10:E10"/>
    <mergeCell ref="F10:H10"/>
    <mergeCell ref="C11:E11"/>
    <mergeCell ref="F11:H11"/>
    <mergeCell ref="C12:E12"/>
    <mergeCell ref="F12:H12"/>
    <mergeCell ref="C13:E13"/>
    <mergeCell ref="F13:H13"/>
    <mergeCell ref="C14:E14"/>
    <mergeCell ref="F14:H14"/>
    <mergeCell ref="C18:E18"/>
    <mergeCell ref="F18:H18"/>
    <mergeCell ref="C15:E15"/>
    <mergeCell ref="F15:H15"/>
    <mergeCell ref="C16:E16"/>
    <mergeCell ref="F16:H16"/>
    <mergeCell ref="C17:E17"/>
    <mergeCell ref="F17:H17"/>
    <mergeCell ref="B2:H2"/>
    <mergeCell ref="B3:H3"/>
    <mergeCell ref="C5:E5"/>
    <mergeCell ref="F5:H5"/>
    <mergeCell ref="I5:K5"/>
    <mergeCell ref="L5:N5"/>
    <mergeCell ref="O5:Q5"/>
    <mergeCell ref="R5:T5"/>
    <mergeCell ref="C6:E6"/>
    <mergeCell ref="F6:H6"/>
    <mergeCell ref="I6:K6"/>
    <mergeCell ref="L6:N6"/>
    <mergeCell ref="O6:Q6"/>
    <mergeCell ref="R6:T6"/>
    <mergeCell ref="I9:K9"/>
    <mergeCell ref="L9:N9"/>
    <mergeCell ref="O9:Q9"/>
    <mergeCell ref="R9:T9"/>
    <mergeCell ref="I10:K10"/>
    <mergeCell ref="L10:N10"/>
    <mergeCell ref="O10:Q10"/>
    <mergeCell ref="R10:T10"/>
    <mergeCell ref="I11:K11"/>
    <mergeCell ref="L11:N11"/>
    <mergeCell ref="O11:Q11"/>
    <mergeCell ref="R11:T11"/>
    <mergeCell ref="I12:K12"/>
    <mergeCell ref="L12:N12"/>
    <mergeCell ref="O12:Q12"/>
    <mergeCell ref="R12:T12"/>
    <mergeCell ref="I13:K13"/>
    <mergeCell ref="L13:N13"/>
    <mergeCell ref="O13:Q13"/>
    <mergeCell ref="R13:T13"/>
    <mergeCell ref="I14:K14"/>
    <mergeCell ref="L14:N14"/>
    <mergeCell ref="O14:Q14"/>
    <mergeCell ref="R14:T14"/>
    <mergeCell ref="I18:K18"/>
    <mergeCell ref="L18:N18"/>
    <mergeCell ref="O18:Q18"/>
    <mergeCell ref="R18:T18"/>
    <mergeCell ref="I15:K15"/>
    <mergeCell ref="L15:N15"/>
    <mergeCell ref="O15:Q15"/>
    <mergeCell ref="R15:T15"/>
    <mergeCell ref="I16:K16"/>
    <mergeCell ref="L16:N16"/>
    <mergeCell ref="O16:Q16"/>
    <mergeCell ref="R16:T16"/>
    <mergeCell ref="I17:K17"/>
    <mergeCell ref="L17:N17"/>
    <mergeCell ref="O17:Q17"/>
    <mergeCell ref="R17:T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3"/>
  <sheetViews>
    <sheetView showGridLines="0" topLeftCell="L1" workbookViewId="0">
      <selection activeCell="AH30" sqref="AH30"/>
    </sheetView>
  </sheetViews>
  <sheetFormatPr defaultRowHeight="15.75"/>
  <cols>
    <col min="2" max="3" width="13.5" bestFit="1" customWidth="1"/>
    <col min="4" max="4" width="10.375" bestFit="1" customWidth="1"/>
    <col min="11" max="11" width="19.125" customWidth="1"/>
    <col min="12" max="12" width="5" customWidth="1"/>
    <col min="13" max="13" width="7" customWidth="1"/>
    <col min="19" max="19" width="13.375" customWidth="1"/>
    <col min="20" max="20" width="6.875" customWidth="1"/>
  </cols>
  <sheetData>
    <row r="1" spans="1:19">
      <c r="A1" s="27"/>
      <c r="B1" s="25"/>
      <c r="C1" s="25"/>
      <c r="D1" s="25"/>
      <c r="E1" s="6"/>
    </row>
    <row r="2" spans="1:19">
      <c r="A2" s="26"/>
      <c r="B2" s="28"/>
      <c r="C2" s="28"/>
      <c r="D2" s="28"/>
      <c r="E2" s="7"/>
      <c r="H2" s="41"/>
    </row>
    <row r="3" spans="1:19">
      <c r="A3" s="26"/>
      <c r="B3" s="28"/>
      <c r="C3" s="28"/>
      <c r="D3" s="28"/>
      <c r="E3" s="7"/>
    </row>
    <row r="4" spans="1:19" ht="39" customHeight="1">
      <c r="A4" s="26"/>
      <c r="B4" s="28"/>
      <c r="C4" s="28"/>
      <c r="D4" s="28"/>
      <c r="E4" s="7"/>
    </row>
    <row r="5" spans="1:19">
      <c r="A5" s="26"/>
      <c r="B5" s="28"/>
      <c r="C5" s="28"/>
      <c r="D5" s="28"/>
      <c r="E5" s="7"/>
      <c r="M5" s="301"/>
      <c r="N5" s="301"/>
      <c r="O5" s="301"/>
      <c r="P5" s="301"/>
      <c r="Q5" s="301"/>
      <c r="R5" s="301"/>
      <c r="S5" s="301"/>
    </row>
    <row r="6" spans="1:19">
      <c r="A6" s="26"/>
      <c r="B6" s="28"/>
      <c r="C6" s="28"/>
      <c r="D6" s="28"/>
      <c r="E6" s="7"/>
    </row>
    <row r="7" spans="1:19">
      <c r="A7" s="26"/>
      <c r="B7" s="28"/>
      <c r="C7" s="28"/>
      <c r="D7" s="28"/>
      <c r="E7" s="7"/>
    </row>
    <row r="8" spans="1:19">
      <c r="A8" s="26"/>
      <c r="B8" s="28"/>
      <c r="C8" s="28"/>
      <c r="D8" s="28"/>
      <c r="E8" s="7"/>
    </row>
    <row r="9" spans="1:19">
      <c r="A9" s="26"/>
      <c r="B9" s="28"/>
      <c r="C9" s="28"/>
      <c r="D9" s="28"/>
      <c r="E9" s="7"/>
    </row>
    <row r="10" spans="1:19">
      <c r="A10" s="26"/>
      <c r="B10" s="28"/>
      <c r="C10" s="28"/>
      <c r="D10" s="28"/>
      <c r="E10" s="7"/>
    </row>
    <row r="11" spans="1:19">
      <c r="A11" s="26"/>
      <c r="B11" s="28"/>
      <c r="C11" s="28"/>
      <c r="D11" s="28"/>
      <c r="E11" s="7"/>
    </row>
    <row r="12" spans="1:19">
      <c r="A12" s="26"/>
      <c r="B12" s="28"/>
      <c r="C12" s="28"/>
      <c r="D12" s="28"/>
      <c r="E12" s="7"/>
    </row>
    <row r="13" spans="1:19">
      <c r="A13" s="26"/>
      <c r="B13" s="28"/>
      <c r="C13" s="28"/>
      <c r="D13" s="28"/>
      <c r="E13" s="7"/>
    </row>
    <row r="23" spans="4:10">
      <c r="D23" s="301"/>
      <c r="E23" s="301"/>
      <c r="F23" s="301"/>
      <c r="G23" s="301"/>
      <c r="H23" s="301"/>
      <c r="I23" s="301"/>
      <c r="J23" s="301"/>
    </row>
  </sheetData>
  <mergeCells count="2">
    <mergeCell ref="M5:S5"/>
    <mergeCell ref="D23:J2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5"/>
  <sheetViews>
    <sheetView showGridLines="0" workbookViewId="0">
      <selection activeCell="H21" sqref="H21:N21"/>
    </sheetView>
  </sheetViews>
  <sheetFormatPr defaultRowHeight="15.75"/>
  <cols>
    <col min="1" max="1" width="35.25" customWidth="1"/>
    <col min="2" max="4" width="9.875" bestFit="1" customWidth="1"/>
    <col min="5" max="5" width="10.875" bestFit="1" customWidth="1"/>
    <col min="6" max="6" width="17" customWidth="1"/>
    <col min="7" max="7" width="3.125" customWidth="1"/>
    <col min="15" max="15" width="6.375" customWidth="1"/>
  </cols>
  <sheetData>
    <row r="1" spans="1:14">
      <c r="A1" s="2"/>
      <c r="B1" s="3"/>
      <c r="C1" s="3"/>
      <c r="D1" s="3"/>
      <c r="E1" s="4"/>
    </row>
    <row r="2" spans="1:14">
      <c r="A2" s="192"/>
      <c r="B2" s="193"/>
      <c r="C2" s="193"/>
      <c r="D2" s="193"/>
      <c r="E2" s="193"/>
    </row>
    <row r="3" spans="1:14">
      <c r="A3" s="194"/>
      <c r="B3" s="195"/>
      <c r="C3" s="195"/>
      <c r="D3" s="195"/>
      <c r="E3" s="195"/>
    </row>
    <row r="4" spans="1:14" ht="34.5" customHeight="1">
      <c r="H4" s="303"/>
      <c r="I4" s="303"/>
      <c r="J4" s="303"/>
      <c r="K4" s="303"/>
      <c r="L4" s="303"/>
      <c r="M4" s="303"/>
      <c r="N4" s="303"/>
    </row>
    <row r="21" spans="7:20" ht="29.25" customHeight="1">
      <c r="H21" s="304"/>
      <c r="I21" s="305"/>
      <c r="J21" s="305"/>
      <c r="K21" s="305"/>
      <c r="L21" s="305"/>
      <c r="M21" s="305"/>
      <c r="N21" s="305"/>
    </row>
    <row r="22" spans="7:20" ht="50.25" customHeight="1"/>
    <row r="23" spans="7:20" ht="63" customHeight="1"/>
    <row r="24" spans="7:20">
      <c r="G24" s="5"/>
    </row>
    <row r="25" spans="7:20" ht="153" customHeight="1">
      <c r="G25" s="302"/>
      <c r="H25" s="302"/>
      <c r="I25" s="302"/>
      <c r="J25" s="302"/>
      <c r="K25" s="302"/>
      <c r="L25" s="302"/>
      <c r="M25" s="302"/>
      <c r="N25" s="302"/>
      <c r="O25" s="302"/>
      <c r="P25" s="302"/>
      <c r="Q25" s="302"/>
      <c r="R25" s="302"/>
      <c r="S25" s="302"/>
      <c r="T25" s="302"/>
    </row>
  </sheetData>
  <mergeCells count="3">
    <mergeCell ref="G25:T25"/>
    <mergeCell ref="H4:N4"/>
    <mergeCell ref="H21:N2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F20"/>
  <sheetViews>
    <sheetView showGridLines="0" tabSelected="1" topLeftCell="A16" workbookViewId="0">
      <selection activeCell="A17" sqref="A17:H40"/>
    </sheetView>
  </sheetViews>
  <sheetFormatPr defaultRowHeight="15.75"/>
  <cols>
    <col min="1" max="1" width="4" customWidth="1"/>
    <col min="2" max="2" width="2.25" customWidth="1"/>
    <col min="3" max="3" width="12.875" customWidth="1"/>
    <col min="4" max="4" width="1.875" customWidth="1"/>
    <col min="5" max="5" width="17.375" bestFit="1" customWidth="1"/>
    <col min="6" max="6" width="15.875" bestFit="1" customWidth="1"/>
    <col min="7" max="7" width="17.625" bestFit="1" customWidth="1"/>
    <col min="8" max="8" width="11.25" customWidth="1"/>
  </cols>
  <sheetData>
    <row r="4" spans="3:6">
      <c r="C4" s="306"/>
      <c r="D4" s="306"/>
      <c r="E4" s="306"/>
      <c r="F4" s="306"/>
    </row>
    <row r="5" spans="3:6">
      <c r="C5" s="182"/>
      <c r="D5" s="182"/>
      <c r="E5" s="182"/>
      <c r="F5" s="182"/>
    </row>
    <row r="6" spans="3:6">
      <c r="C6" s="182"/>
      <c r="D6" s="182"/>
      <c r="E6" s="182"/>
      <c r="F6" s="182"/>
    </row>
    <row r="7" spans="3:6">
      <c r="C7" s="182"/>
      <c r="D7" s="182"/>
      <c r="E7" s="182"/>
      <c r="F7" s="182"/>
    </row>
    <row r="8" spans="3:6">
      <c r="C8" s="182"/>
      <c r="D8" s="182"/>
      <c r="E8" s="182"/>
      <c r="F8" s="182"/>
    </row>
    <row r="9" spans="3:6">
      <c r="C9" s="182"/>
      <c r="D9" s="182"/>
      <c r="E9" s="182"/>
      <c r="F9" s="182"/>
    </row>
    <row r="10" spans="3:6">
      <c r="C10" s="182"/>
      <c r="D10" s="182"/>
      <c r="E10" s="182"/>
      <c r="F10" s="182"/>
    </row>
    <row r="11" spans="3:6">
      <c r="C11" s="182"/>
      <c r="D11" s="182"/>
      <c r="E11" s="182"/>
      <c r="F11" s="182"/>
    </row>
    <row r="12" spans="3:6">
      <c r="C12" s="182"/>
      <c r="D12" s="182"/>
      <c r="E12" s="182"/>
      <c r="F12" s="182"/>
    </row>
    <row r="13" spans="3:6">
      <c r="C13" s="182"/>
      <c r="D13" s="182"/>
      <c r="E13" s="182"/>
      <c r="F13" s="182"/>
    </row>
    <row r="14" spans="3:6">
      <c r="C14" s="182"/>
      <c r="D14" s="182"/>
      <c r="E14" s="182"/>
      <c r="F14" s="182"/>
    </row>
    <row r="15" spans="3:6">
      <c r="C15" s="182"/>
      <c r="D15" s="182"/>
      <c r="E15" s="182"/>
      <c r="F15" s="182"/>
    </row>
    <row r="16" spans="3:6">
      <c r="C16" s="182"/>
      <c r="D16" s="182"/>
      <c r="E16" s="182"/>
      <c r="F16" s="182"/>
    </row>
    <row r="17" spans="3:6">
      <c r="C17" s="182"/>
      <c r="D17" s="182"/>
      <c r="E17" s="182"/>
      <c r="F17" s="182"/>
    </row>
    <row r="18" spans="3:6">
      <c r="C18" s="182"/>
      <c r="D18" s="182"/>
      <c r="E18" s="182"/>
      <c r="F18" s="182"/>
    </row>
    <row r="19" spans="3:6">
      <c r="C19" s="182"/>
      <c r="D19" s="182"/>
      <c r="E19" s="182"/>
      <c r="F19" s="182"/>
    </row>
    <row r="20" spans="3:6">
      <c r="C20" s="307"/>
      <c r="D20" s="308"/>
      <c r="E20" s="308"/>
      <c r="F20" s="308"/>
    </row>
  </sheetData>
  <mergeCells count="2">
    <mergeCell ref="C4:F4"/>
    <mergeCell ref="C20:F20"/>
  </mergeCells>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I2:K83"/>
  <sheetViews>
    <sheetView showGridLines="0" topLeftCell="A31" zoomScale="85" zoomScaleNormal="85" workbookViewId="0">
      <selection activeCell="M66" sqref="M66"/>
    </sheetView>
  </sheetViews>
  <sheetFormatPr defaultRowHeight="15.75"/>
  <cols>
    <col min="9" max="9" width="29.125" bestFit="1" customWidth="1"/>
    <col min="10" max="11" width="25.5" customWidth="1"/>
  </cols>
  <sheetData>
    <row r="2" spans="9:10">
      <c r="I2" s="309"/>
      <c r="J2" s="309"/>
    </row>
    <row r="3" spans="9:10">
      <c r="I3" s="309"/>
      <c r="J3" s="309"/>
    </row>
    <row r="83" spans="11:11">
      <c r="K83" s="191"/>
    </row>
  </sheetData>
  <mergeCells count="1">
    <mergeCell ref="I2:J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L35"/>
  <sheetViews>
    <sheetView showGridLines="0" workbookViewId="0">
      <selection activeCell="E33" sqref="E33"/>
    </sheetView>
  </sheetViews>
  <sheetFormatPr defaultRowHeight="15.75"/>
  <sheetData>
    <row r="35" spans="12:12">
      <c r="L35" s="101"/>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E22:L46"/>
  <sheetViews>
    <sheetView showGridLines="0" workbookViewId="0">
      <selection activeCell="T25" sqref="T25"/>
    </sheetView>
  </sheetViews>
  <sheetFormatPr defaultRowHeight="15.75"/>
  <cols>
    <col min="1" max="2" width="4.25" customWidth="1"/>
    <col min="3" max="3" width="3.875" customWidth="1"/>
    <col min="4" max="4" width="6" customWidth="1"/>
    <col min="8" max="8" width="14.5" customWidth="1"/>
    <col min="9" max="9" width="9" hidden="1" customWidth="1"/>
  </cols>
  <sheetData>
    <row r="22" spans="5:12" ht="15.75" customHeight="1"/>
    <row r="23" spans="5:12" ht="26.25" customHeight="1"/>
    <row r="27" spans="5:12">
      <c r="E27" s="310"/>
      <c r="F27" s="310"/>
      <c r="G27" s="310"/>
      <c r="H27" s="310"/>
      <c r="I27" s="310"/>
      <c r="J27" s="310"/>
      <c r="K27" s="310"/>
      <c r="L27" s="310"/>
    </row>
    <row r="28" spans="5:12">
      <c r="E28" s="310"/>
      <c r="F28" s="310"/>
      <c r="G28" s="310"/>
      <c r="H28" s="310"/>
      <c r="I28" s="310"/>
      <c r="J28" s="310"/>
      <c r="K28" s="310"/>
      <c r="L28" s="310"/>
    </row>
    <row r="46" spans="5:5">
      <c r="E46" s="181"/>
    </row>
  </sheetData>
  <mergeCells count="1">
    <mergeCell ref="E27:L2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32"/>
  <sheetViews>
    <sheetView showGridLines="0" workbookViewId="0">
      <selection activeCell="K10" sqref="K10"/>
    </sheetView>
  </sheetViews>
  <sheetFormatPr defaultRowHeight="15.75"/>
  <cols>
    <col min="1" max="1" width="3.75" customWidth="1"/>
    <col min="2" max="2" width="9" customWidth="1"/>
    <col min="3" max="3" width="33.125" customWidth="1"/>
    <col min="4" max="4" width="13.375" customWidth="1"/>
    <col min="5" max="5" width="11.625" customWidth="1"/>
    <col min="6" max="6" width="12.875" customWidth="1"/>
  </cols>
  <sheetData>
    <row r="1" spans="2:7">
      <c r="B1" s="315" t="s">
        <v>71</v>
      </c>
      <c r="C1" s="315"/>
      <c r="D1" s="315"/>
      <c r="E1" s="315"/>
      <c r="F1" s="315"/>
    </row>
    <row r="2" spans="2:7">
      <c r="B2" s="315" t="s">
        <v>72</v>
      </c>
      <c r="C2" s="315"/>
      <c r="D2" s="315"/>
      <c r="E2" s="315"/>
      <c r="F2" s="315"/>
    </row>
    <row r="3" spans="2:7">
      <c r="B3" s="315" t="s">
        <v>73</v>
      </c>
      <c r="C3" s="315"/>
      <c r="D3" s="315"/>
      <c r="E3" s="315"/>
      <c r="F3" s="315"/>
    </row>
    <row r="4" spans="2:7" ht="51">
      <c r="B4" s="155" t="s">
        <v>74</v>
      </c>
      <c r="C4" s="155" t="s">
        <v>75</v>
      </c>
      <c r="D4" s="155" t="s">
        <v>76</v>
      </c>
      <c r="E4" s="155" t="s">
        <v>77</v>
      </c>
      <c r="F4" s="155" t="s">
        <v>78</v>
      </c>
    </row>
    <row r="5" spans="2:7" ht="24" customHeight="1">
      <c r="B5" s="316" t="s">
        <v>70</v>
      </c>
      <c r="C5" s="316"/>
      <c r="D5" s="316"/>
      <c r="E5" s="316"/>
      <c r="F5" s="316"/>
    </row>
    <row r="6" spans="2:7" ht="24" customHeight="1">
      <c r="B6" s="156" t="s">
        <v>29</v>
      </c>
      <c r="C6" s="157" t="s">
        <v>79</v>
      </c>
      <c r="D6" s="158" t="s">
        <v>30</v>
      </c>
      <c r="E6" s="159" t="s">
        <v>80</v>
      </c>
      <c r="F6" s="160" t="s">
        <v>81</v>
      </c>
      <c r="G6" s="154"/>
    </row>
    <row r="7" spans="2:7" ht="24" customHeight="1">
      <c r="B7" s="156" t="s">
        <v>31</v>
      </c>
      <c r="C7" s="157" t="s">
        <v>82</v>
      </c>
      <c r="D7" s="161" t="s">
        <v>32</v>
      </c>
      <c r="E7" s="162" t="s">
        <v>81</v>
      </c>
      <c r="F7" s="159" t="s">
        <v>81</v>
      </c>
    </row>
    <row r="8" spans="2:7" ht="24" customHeight="1">
      <c r="B8" s="156" t="s">
        <v>33</v>
      </c>
      <c r="C8" s="157" t="s">
        <v>83</v>
      </c>
      <c r="D8" s="158" t="s">
        <v>34</v>
      </c>
      <c r="E8" s="159" t="s">
        <v>80</v>
      </c>
      <c r="F8" s="159" t="s">
        <v>81</v>
      </c>
    </row>
    <row r="9" spans="2:7" ht="24" customHeight="1">
      <c r="B9" s="156" t="s">
        <v>35</v>
      </c>
      <c r="C9" s="163" t="s">
        <v>274</v>
      </c>
      <c r="D9" s="164" t="s">
        <v>36</v>
      </c>
      <c r="E9" s="159" t="s">
        <v>81</v>
      </c>
      <c r="F9" s="165" t="s">
        <v>81</v>
      </c>
    </row>
    <row r="10" spans="2:7" ht="24" customHeight="1">
      <c r="B10" s="156" t="s">
        <v>37</v>
      </c>
      <c r="C10" s="163" t="s">
        <v>84</v>
      </c>
      <c r="D10" s="166" t="s">
        <v>38</v>
      </c>
      <c r="E10" s="159" t="s">
        <v>80</v>
      </c>
      <c r="F10" s="159" t="s">
        <v>81</v>
      </c>
    </row>
    <row r="11" spans="2:7" ht="24" customHeight="1">
      <c r="B11" s="156" t="s">
        <v>39</v>
      </c>
      <c r="C11" s="157" t="s">
        <v>85</v>
      </c>
      <c r="D11" s="161" t="s">
        <v>40</v>
      </c>
      <c r="E11" s="167" t="s">
        <v>81</v>
      </c>
      <c r="F11" s="159" t="s">
        <v>81</v>
      </c>
    </row>
    <row r="12" spans="2:7" ht="24" customHeight="1">
      <c r="B12" s="156" t="s">
        <v>41</v>
      </c>
      <c r="C12" s="157" t="s">
        <v>86</v>
      </c>
      <c r="D12" s="158" t="s">
        <v>42</v>
      </c>
      <c r="E12" s="159" t="s">
        <v>80</v>
      </c>
      <c r="F12" s="159" t="s">
        <v>81</v>
      </c>
    </row>
    <row r="13" spans="2:7" ht="24" customHeight="1">
      <c r="B13" s="156" t="s">
        <v>43</v>
      </c>
      <c r="C13" s="157" t="s">
        <v>87</v>
      </c>
      <c r="D13" s="158" t="s">
        <v>44</v>
      </c>
      <c r="E13" s="159" t="s">
        <v>80</v>
      </c>
      <c r="F13" s="159" t="s">
        <v>81</v>
      </c>
    </row>
    <row r="14" spans="2:7" ht="24" customHeight="1">
      <c r="B14" s="156" t="s">
        <v>45</v>
      </c>
      <c r="C14" s="157" t="s">
        <v>275</v>
      </c>
      <c r="D14" s="168" t="s">
        <v>46</v>
      </c>
      <c r="E14" s="169" t="s">
        <v>80</v>
      </c>
      <c r="F14" s="159" t="s">
        <v>81</v>
      </c>
      <c r="G14" s="154"/>
    </row>
    <row r="15" spans="2:7" ht="24" customHeight="1">
      <c r="B15" s="156" t="s">
        <v>47</v>
      </c>
      <c r="C15" s="157" t="s">
        <v>88</v>
      </c>
      <c r="D15" s="161" t="s">
        <v>48</v>
      </c>
      <c r="E15" s="167" t="s">
        <v>81</v>
      </c>
      <c r="F15" s="170" t="s">
        <v>81</v>
      </c>
      <c r="G15" s="154"/>
    </row>
    <row r="16" spans="2:7" ht="24" customHeight="1">
      <c r="B16" s="156" t="s">
        <v>49</v>
      </c>
      <c r="C16" s="157" t="s">
        <v>276</v>
      </c>
      <c r="D16" s="164" t="s">
        <v>50</v>
      </c>
      <c r="E16" s="159" t="s">
        <v>80</v>
      </c>
      <c r="F16" s="159" t="s">
        <v>80</v>
      </c>
      <c r="G16" s="154"/>
    </row>
    <row r="17" spans="2:8" ht="24" customHeight="1">
      <c r="B17" s="156" t="s">
        <v>51</v>
      </c>
      <c r="C17" s="172" t="s">
        <v>89</v>
      </c>
      <c r="D17" s="164" t="s">
        <v>52</v>
      </c>
      <c r="E17" s="159" t="s">
        <v>80</v>
      </c>
      <c r="F17" s="159" t="s">
        <v>81</v>
      </c>
      <c r="G17" s="154"/>
    </row>
    <row r="18" spans="2:8" ht="24" customHeight="1">
      <c r="B18" s="156" t="s">
        <v>53</v>
      </c>
      <c r="C18" s="173" t="s">
        <v>90</v>
      </c>
      <c r="D18" s="161" t="s">
        <v>54</v>
      </c>
      <c r="E18" s="174" t="s">
        <v>80</v>
      </c>
      <c r="F18" s="170" t="s">
        <v>81</v>
      </c>
    </row>
    <row r="19" spans="2:8" ht="24" customHeight="1">
      <c r="B19" s="156" t="s">
        <v>55</v>
      </c>
      <c r="C19" s="172" t="s">
        <v>91</v>
      </c>
      <c r="D19" s="158" t="s">
        <v>56</v>
      </c>
      <c r="E19" s="159" t="s">
        <v>81</v>
      </c>
      <c r="F19" s="170" t="s">
        <v>81</v>
      </c>
      <c r="G19" s="154"/>
    </row>
    <row r="20" spans="2:8" ht="24" customHeight="1">
      <c r="B20" s="156" t="s">
        <v>57</v>
      </c>
      <c r="C20" s="163" t="s">
        <v>277</v>
      </c>
      <c r="D20" s="175" t="s">
        <v>58</v>
      </c>
      <c r="E20" s="159" t="s">
        <v>80</v>
      </c>
      <c r="F20" s="170" t="s">
        <v>81</v>
      </c>
      <c r="G20" s="154"/>
    </row>
    <row r="21" spans="2:8" ht="24" customHeight="1">
      <c r="B21" s="156" t="s">
        <v>59</v>
      </c>
      <c r="C21" s="157" t="s">
        <v>92</v>
      </c>
      <c r="D21" s="164" t="s">
        <v>60</v>
      </c>
      <c r="E21" s="159" t="s">
        <v>81</v>
      </c>
      <c r="F21" s="170" t="s">
        <v>81</v>
      </c>
    </row>
    <row r="22" spans="2:8" ht="24" customHeight="1">
      <c r="B22" s="179" t="s">
        <v>61</v>
      </c>
      <c r="C22" s="157" t="s">
        <v>93</v>
      </c>
      <c r="D22" s="164" t="s">
        <v>62</v>
      </c>
      <c r="E22" s="159" t="s">
        <v>81</v>
      </c>
      <c r="F22" s="176" t="s">
        <v>81</v>
      </c>
      <c r="G22" s="154"/>
    </row>
    <row r="23" spans="2:8" ht="24" customHeight="1">
      <c r="B23" s="156" t="s">
        <v>63</v>
      </c>
      <c r="C23" s="163" t="s">
        <v>94</v>
      </c>
      <c r="D23" s="164" t="s">
        <v>64</v>
      </c>
      <c r="E23" s="159" t="s">
        <v>81</v>
      </c>
      <c r="F23" s="159" t="s">
        <v>81</v>
      </c>
      <c r="G23" s="154"/>
    </row>
    <row r="24" spans="2:8" ht="24" customHeight="1">
      <c r="B24" s="311" t="s">
        <v>95</v>
      </c>
      <c r="C24" s="312"/>
      <c r="D24" s="312"/>
      <c r="E24" s="312"/>
      <c r="F24" s="313"/>
    </row>
    <row r="25" spans="2:8" ht="24" customHeight="1">
      <c r="B25" s="151" t="s">
        <v>65</v>
      </c>
      <c r="C25" s="152" t="s">
        <v>96</v>
      </c>
      <c r="D25" s="153" t="s">
        <v>66</v>
      </c>
      <c r="E25" s="153" t="s">
        <v>80</v>
      </c>
      <c r="F25" s="153" t="s">
        <v>81</v>
      </c>
    </row>
    <row r="26" spans="2:8" ht="24" customHeight="1">
      <c r="B26" s="151" t="s">
        <v>67</v>
      </c>
      <c r="C26" s="152" t="s">
        <v>97</v>
      </c>
      <c r="D26" s="153" t="s">
        <v>68</v>
      </c>
      <c r="E26" s="153" t="s">
        <v>80</v>
      </c>
      <c r="F26" s="153" t="s">
        <v>81</v>
      </c>
    </row>
    <row r="27" spans="2:8" ht="24" customHeight="1">
      <c r="B27" s="311" t="s">
        <v>278</v>
      </c>
      <c r="C27" s="312"/>
      <c r="D27" s="312"/>
      <c r="E27" s="312"/>
      <c r="F27" s="313"/>
    </row>
    <row r="28" spans="2:8" ht="24" customHeight="1">
      <c r="B28" s="177" t="s">
        <v>279</v>
      </c>
      <c r="C28" s="178" t="s">
        <v>280</v>
      </c>
      <c r="D28" s="169" t="s">
        <v>281</v>
      </c>
      <c r="E28" s="171" t="s">
        <v>80</v>
      </c>
      <c r="F28" s="159" t="s">
        <v>80</v>
      </c>
      <c r="G28" s="154"/>
      <c r="H28" s="100"/>
    </row>
    <row r="29" spans="2:8" ht="24" customHeight="1">
      <c r="B29" s="311" t="s">
        <v>98</v>
      </c>
      <c r="C29" s="312"/>
      <c r="D29" s="312"/>
      <c r="E29" s="312"/>
      <c r="F29" s="313"/>
    </row>
    <row r="30" spans="2:8" ht="24" customHeight="1">
      <c r="B30" s="151" t="s">
        <v>69</v>
      </c>
      <c r="C30" s="152" t="s">
        <v>99</v>
      </c>
      <c r="D30" s="153" t="s">
        <v>27</v>
      </c>
      <c r="E30" s="153" t="s">
        <v>80</v>
      </c>
      <c r="F30" s="153" t="s">
        <v>80</v>
      </c>
    </row>
    <row r="31" spans="2:8">
      <c r="B31" s="314"/>
      <c r="C31" s="314"/>
      <c r="D31" s="314"/>
      <c r="E31" s="314"/>
      <c r="F31" s="314"/>
    </row>
    <row r="32" spans="2:8">
      <c r="B32" s="40" t="s">
        <v>264</v>
      </c>
      <c r="C32" s="10"/>
      <c r="D32" s="10"/>
      <c r="E32" s="10"/>
      <c r="F32" s="10"/>
    </row>
  </sheetData>
  <mergeCells count="8">
    <mergeCell ref="B27:F27"/>
    <mergeCell ref="B29:F29"/>
    <mergeCell ref="B31:F31"/>
    <mergeCell ref="B1:F1"/>
    <mergeCell ref="B3:F3"/>
    <mergeCell ref="B24:F24"/>
    <mergeCell ref="B2:F2"/>
    <mergeCell ref="B5:F5"/>
  </mergeCells>
  <pageMargins left="0.7" right="0.7" top="0.75" bottom="0.75" header="0.3" footer="0.3"/>
  <pageSetup paperSize="9" orientation="portrait" r:id="rId1"/>
  <ignoredErrors>
    <ignoredError sqref="B25:B26 B6:B23 B28 B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H23"/>
  <sheetViews>
    <sheetView showGridLines="0" workbookViewId="0">
      <selection activeCell="F24" sqref="F24"/>
    </sheetView>
  </sheetViews>
  <sheetFormatPr defaultColWidth="9" defaultRowHeight="15"/>
  <cols>
    <col min="1" max="1" width="1.875" style="19" customWidth="1"/>
    <col min="2" max="2" width="32.5" style="19" customWidth="1"/>
    <col min="3" max="3" width="9.125" style="19" customWidth="1"/>
    <col min="4" max="4" width="25.75" style="19" customWidth="1"/>
    <col min="5" max="5" width="23.25" style="19" bestFit="1" customWidth="1"/>
    <col min="6" max="6" width="9" style="19" customWidth="1"/>
    <col min="7" max="7" width="0.375" style="19" customWidth="1"/>
    <col min="8" max="8" width="9" style="19" hidden="1" customWidth="1"/>
    <col min="9" max="9" width="2" style="19" customWidth="1"/>
    <col min="10" max="10" width="3.25" style="19" customWidth="1"/>
    <col min="11" max="16384" width="9" style="19"/>
  </cols>
  <sheetData>
    <row r="4" spans="2:7" ht="15.75">
      <c r="B4" s="250" t="s">
        <v>122</v>
      </c>
      <c r="C4" s="250"/>
      <c r="D4" s="250"/>
      <c r="E4" s="250"/>
      <c r="F4" s="250"/>
      <c r="G4" s="9"/>
    </row>
    <row r="5" spans="2:7">
      <c r="B5" s="133" t="s">
        <v>1</v>
      </c>
      <c r="C5" s="133"/>
      <c r="D5" s="133"/>
      <c r="E5" s="134"/>
      <c r="F5" s="135" t="s">
        <v>161</v>
      </c>
      <c r="G5" s="9"/>
    </row>
    <row r="6" spans="2:7" ht="18" customHeight="1">
      <c r="B6" s="255" t="s">
        <v>118</v>
      </c>
      <c r="C6" s="252" t="s">
        <v>119</v>
      </c>
      <c r="D6" s="252"/>
      <c r="E6" s="254" t="s">
        <v>120</v>
      </c>
      <c r="F6" s="252" t="s">
        <v>121</v>
      </c>
      <c r="G6" s="9"/>
    </row>
    <row r="7" spans="2:7" ht="29.25" customHeight="1">
      <c r="B7" s="256"/>
      <c r="C7" s="253"/>
      <c r="D7" s="253"/>
      <c r="E7" s="254"/>
      <c r="F7" s="252"/>
      <c r="G7" s="9"/>
    </row>
    <row r="8" spans="2:7">
      <c r="B8" s="257"/>
      <c r="C8" s="136" t="s">
        <v>115</v>
      </c>
      <c r="D8" s="137" t="s">
        <v>116</v>
      </c>
      <c r="E8" s="254"/>
      <c r="F8" s="252"/>
      <c r="G8" s="9"/>
    </row>
    <row r="9" spans="2:7">
      <c r="B9" s="258"/>
      <c r="C9" s="138"/>
      <c r="D9" s="139" t="s">
        <v>117</v>
      </c>
      <c r="E9" s="254"/>
      <c r="F9" s="252"/>
      <c r="G9" s="9"/>
    </row>
    <row r="10" spans="2:7">
      <c r="B10" s="140">
        <v>2016</v>
      </c>
      <c r="C10" s="141">
        <v>3385766.3299724418</v>
      </c>
      <c r="D10" s="142">
        <v>0</v>
      </c>
      <c r="E10" s="143">
        <v>52449.328310742756</v>
      </c>
      <c r="F10" s="142">
        <v>3438215.6582831847</v>
      </c>
      <c r="G10" s="9"/>
    </row>
    <row r="11" spans="2:7">
      <c r="B11" s="144">
        <v>2017</v>
      </c>
      <c r="C11" s="141">
        <v>3398930.9158515823</v>
      </c>
      <c r="D11" s="142">
        <v>0</v>
      </c>
      <c r="E11" s="145">
        <v>32675.454870822105</v>
      </c>
      <c r="F11" s="142">
        <v>3431606.3707224042</v>
      </c>
      <c r="G11" s="9"/>
    </row>
    <row r="12" spans="2:7">
      <c r="B12" s="144">
        <v>2018</v>
      </c>
      <c r="C12" s="141">
        <v>2772053.2970656957</v>
      </c>
      <c r="D12" s="142">
        <v>0</v>
      </c>
      <c r="E12" s="145">
        <v>16588.865085411308</v>
      </c>
      <c r="F12" s="142">
        <v>2788642.1621511071</v>
      </c>
      <c r="G12" s="9"/>
    </row>
    <row r="13" spans="2:7">
      <c r="B13" s="144">
        <v>2019</v>
      </c>
      <c r="C13" s="141">
        <v>2801606.9903825996</v>
      </c>
      <c r="D13" s="142">
        <v>0</v>
      </c>
      <c r="E13" s="145">
        <v>0</v>
      </c>
      <c r="F13" s="142">
        <v>2801606.9903825996</v>
      </c>
      <c r="G13" s="9"/>
    </row>
    <row r="14" spans="2:7">
      <c r="B14" s="144">
        <v>2020</v>
      </c>
      <c r="C14" s="141">
        <v>2885549.8688536324</v>
      </c>
      <c r="D14" s="142">
        <v>0</v>
      </c>
      <c r="E14" s="145">
        <v>0</v>
      </c>
      <c r="F14" s="142">
        <v>2885549.8688536324</v>
      </c>
      <c r="G14" s="9"/>
    </row>
    <row r="15" spans="2:7">
      <c r="B15" s="144">
        <v>2021</v>
      </c>
      <c r="C15" s="141">
        <v>4416104.6716739181</v>
      </c>
      <c r="D15" s="142">
        <v>0</v>
      </c>
      <c r="E15" s="145">
        <v>0</v>
      </c>
      <c r="F15" s="142">
        <v>4416104.6716739181</v>
      </c>
      <c r="G15" s="9"/>
    </row>
    <row r="16" spans="2:7">
      <c r="B16" s="144">
        <v>2022</v>
      </c>
      <c r="C16" s="141">
        <v>5606519.9940690147</v>
      </c>
      <c r="D16" s="142">
        <v>0</v>
      </c>
      <c r="E16" s="145">
        <v>0</v>
      </c>
      <c r="F16" s="142">
        <v>5606519.9940690147</v>
      </c>
      <c r="G16" s="9"/>
    </row>
    <row r="17" spans="2:7">
      <c r="B17" s="144">
        <v>2023</v>
      </c>
      <c r="C17" s="141">
        <v>5427567.8356503379</v>
      </c>
      <c r="D17" s="142">
        <v>0</v>
      </c>
      <c r="E17" s="145">
        <v>0</v>
      </c>
      <c r="F17" s="142">
        <v>5427567.8356503379</v>
      </c>
      <c r="G17" s="9"/>
    </row>
    <row r="18" spans="2:7">
      <c r="B18" s="144">
        <v>2024</v>
      </c>
      <c r="C18" s="141">
        <v>6102473.1188293463</v>
      </c>
      <c r="D18" s="142">
        <v>0</v>
      </c>
      <c r="E18" s="145">
        <v>0</v>
      </c>
      <c r="F18" s="142">
        <v>6102473.1188293463</v>
      </c>
      <c r="G18" s="9"/>
    </row>
    <row r="19" spans="2:7">
      <c r="B19" s="144">
        <v>2025</v>
      </c>
      <c r="C19" s="141">
        <v>6054989.4418226536</v>
      </c>
      <c r="D19" s="142">
        <v>0</v>
      </c>
      <c r="E19" s="145">
        <v>0</v>
      </c>
      <c r="F19" s="142">
        <v>6054989.4418226536</v>
      </c>
      <c r="G19" s="9"/>
    </row>
    <row r="20" spans="2:7" s="24" customFormat="1" ht="14.25" customHeight="1">
      <c r="B20" s="146" t="s">
        <v>300</v>
      </c>
      <c r="C20" s="147">
        <v>6595793</v>
      </c>
      <c r="D20" s="148">
        <v>0</v>
      </c>
      <c r="E20" s="148">
        <v>0</v>
      </c>
      <c r="F20" s="148">
        <f>C20+E20</f>
        <v>6595793</v>
      </c>
      <c r="G20" s="149"/>
    </row>
    <row r="21" spans="2:7" ht="3.75" customHeight="1">
      <c r="B21" s="251"/>
      <c r="C21" s="251"/>
      <c r="D21" s="251"/>
      <c r="E21" s="251"/>
      <c r="F21" s="251"/>
      <c r="G21" s="9"/>
    </row>
    <row r="22" spans="2:7" ht="30" customHeight="1">
      <c r="B22" s="248" t="s">
        <v>301</v>
      </c>
      <c r="C22" s="249"/>
      <c r="D22" s="249"/>
      <c r="E22" s="249"/>
      <c r="F22" s="249"/>
      <c r="G22" s="249"/>
    </row>
    <row r="23" spans="2:7" ht="31.5" customHeight="1"/>
  </sheetData>
  <mergeCells count="7">
    <mergeCell ref="B22:G22"/>
    <mergeCell ref="B4:F4"/>
    <mergeCell ref="B21:F21"/>
    <mergeCell ref="F6:F9"/>
    <mergeCell ref="C6:D7"/>
    <mergeCell ref="E6:E9"/>
    <mergeCell ref="B6:B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26"/>
  <sheetViews>
    <sheetView showGridLines="0" workbookViewId="0">
      <selection activeCell="C35" sqref="C35"/>
    </sheetView>
  </sheetViews>
  <sheetFormatPr defaultRowHeight="15.75"/>
  <cols>
    <col min="1" max="1" width="2" customWidth="1"/>
    <col min="2" max="2" width="32.375" customWidth="1"/>
    <col min="3" max="3" width="8.75" customWidth="1"/>
    <col min="4" max="4" width="11.25" customWidth="1"/>
    <col min="5" max="5" width="17.25" customWidth="1"/>
    <col min="6" max="6" width="13.375" customWidth="1"/>
    <col min="7" max="7" width="13.25" customWidth="1"/>
    <col min="8" max="8" width="2.5" customWidth="1"/>
  </cols>
  <sheetData>
    <row r="2" spans="2:13" ht="32.25" customHeight="1">
      <c r="B2" s="259" t="s">
        <v>289</v>
      </c>
      <c r="C2" s="259"/>
      <c r="D2" s="259"/>
      <c r="E2" s="259"/>
      <c r="F2" s="259"/>
      <c r="G2" s="259"/>
    </row>
    <row r="3" spans="2:13" ht="21" customHeight="1">
      <c r="B3" s="18"/>
      <c r="C3" s="18"/>
      <c r="D3" s="18"/>
      <c r="E3" s="18"/>
      <c r="F3" s="18"/>
      <c r="G3" s="18"/>
    </row>
    <row r="4" spans="2:13" ht="51">
      <c r="B4" s="37" t="s">
        <v>123</v>
      </c>
      <c r="C4" s="37" t="s">
        <v>124</v>
      </c>
      <c r="D4" s="37" t="s">
        <v>125</v>
      </c>
      <c r="E4" s="37" t="s">
        <v>126</v>
      </c>
      <c r="F4" s="37" t="s">
        <v>127</v>
      </c>
      <c r="G4" s="37" t="s">
        <v>128</v>
      </c>
    </row>
    <row r="5" spans="2:13">
      <c r="B5" s="32" t="s">
        <v>3</v>
      </c>
      <c r="C5" s="42" t="s">
        <v>0</v>
      </c>
      <c r="D5" s="33" t="s">
        <v>4</v>
      </c>
      <c r="E5" s="43" t="s">
        <v>163</v>
      </c>
      <c r="F5" s="42" t="s">
        <v>5</v>
      </c>
      <c r="G5" s="34" t="s">
        <v>4</v>
      </c>
      <c r="M5" s="44"/>
    </row>
    <row r="6" spans="2:13">
      <c r="B6" s="35" t="s">
        <v>164</v>
      </c>
      <c r="C6" s="45" t="s">
        <v>0</v>
      </c>
      <c r="D6" s="29" t="s">
        <v>165</v>
      </c>
      <c r="E6" s="46" t="s">
        <v>166</v>
      </c>
      <c r="F6" s="45" t="s">
        <v>167</v>
      </c>
      <c r="G6" s="36" t="s">
        <v>283</v>
      </c>
    </row>
    <row r="7" spans="2:13">
      <c r="B7" s="35" t="s">
        <v>6</v>
      </c>
      <c r="C7" s="45" t="s">
        <v>0</v>
      </c>
      <c r="D7" s="29" t="s">
        <v>7</v>
      </c>
      <c r="E7" s="46" t="s">
        <v>168</v>
      </c>
      <c r="F7" s="45" t="s">
        <v>8</v>
      </c>
      <c r="G7" s="36" t="s">
        <v>169</v>
      </c>
    </row>
    <row r="8" spans="2:13">
      <c r="B8" s="35" t="s">
        <v>170</v>
      </c>
      <c r="C8" s="45" t="s">
        <v>0</v>
      </c>
      <c r="D8" s="29" t="s">
        <v>171</v>
      </c>
      <c r="E8" s="46" t="s">
        <v>172</v>
      </c>
      <c r="F8" s="45" t="s">
        <v>5</v>
      </c>
      <c r="G8" s="36" t="s">
        <v>173</v>
      </c>
    </row>
    <row r="9" spans="2:13">
      <c r="B9" s="35" t="s">
        <v>174</v>
      </c>
      <c r="C9" s="45" t="s">
        <v>0</v>
      </c>
      <c r="D9" s="29" t="s">
        <v>175</v>
      </c>
      <c r="E9" s="46" t="s">
        <v>176</v>
      </c>
      <c r="F9" s="45" t="s">
        <v>177</v>
      </c>
      <c r="G9" s="36" t="s">
        <v>178</v>
      </c>
    </row>
    <row r="10" spans="2:13">
      <c r="B10" s="35" t="s">
        <v>9</v>
      </c>
      <c r="C10" s="45" t="s">
        <v>0</v>
      </c>
      <c r="D10" s="29" t="s">
        <v>10</v>
      </c>
      <c r="E10" s="46" t="s">
        <v>179</v>
      </c>
      <c r="F10" s="45" t="s">
        <v>11</v>
      </c>
      <c r="G10" s="36" t="s">
        <v>180</v>
      </c>
    </row>
    <row r="11" spans="2:13">
      <c r="B11" s="35" t="s">
        <v>12</v>
      </c>
      <c r="C11" s="45" t="s">
        <v>0</v>
      </c>
      <c r="D11" s="29" t="s">
        <v>13</v>
      </c>
      <c r="E11" s="46" t="s">
        <v>181</v>
      </c>
      <c r="F11" s="45" t="s">
        <v>14</v>
      </c>
      <c r="G11" s="36" t="s">
        <v>284</v>
      </c>
    </row>
    <row r="12" spans="2:13">
      <c r="B12" s="35" t="s">
        <v>15</v>
      </c>
      <c r="C12" s="45" t="s">
        <v>0</v>
      </c>
      <c r="D12" s="29" t="s">
        <v>16</v>
      </c>
      <c r="E12" s="46" t="s">
        <v>182</v>
      </c>
      <c r="F12" s="45" t="s">
        <v>17</v>
      </c>
      <c r="G12" s="36" t="s">
        <v>285</v>
      </c>
    </row>
    <row r="13" spans="2:13">
      <c r="B13" s="35" t="s">
        <v>183</v>
      </c>
      <c r="C13" s="45" t="s">
        <v>0</v>
      </c>
      <c r="D13" s="29" t="s">
        <v>184</v>
      </c>
      <c r="E13" s="46" t="s">
        <v>185</v>
      </c>
      <c r="F13" s="45" t="s">
        <v>186</v>
      </c>
      <c r="G13" s="36" t="s">
        <v>286</v>
      </c>
    </row>
    <row r="14" spans="2:13">
      <c r="B14" s="35" t="s">
        <v>187</v>
      </c>
      <c r="C14" s="45" t="s">
        <v>0</v>
      </c>
      <c r="D14" s="29" t="s">
        <v>188</v>
      </c>
      <c r="E14" s="46" t="s">
        <v>172</v>
      </c>
      <c r="F14" s="45" t="s">
        <v>177</v>
      </c>
      <c r="G14" s="36" t="s">
        <v>189</v>
      </c>
    </row>
    <row r="15" spans="2:13">
      <c r="B15" s="35" t="s">
        <v>18</v>
      </c>
      <c r="C15" s="45" t="s">
        <v>0</v>
      </c>
      <c r="D15" s="29" t="s">
        <v>19</v>
      </c>
      <c r="E15" s="46" t="s">
        <v>190</v>
      </c>
      <c r="F15" s="45" t="s">
        <v>20</v>
      </c>
      <c r="G15" s="36" t="s">
        <v>191</v>
      </c>
    </row>
    <row r="16" spans="2:13">
      <c r="B16" s="35" t="s">
        <v>192</v>
      </c>
      <c r="C16" s="45" t="s">
        <v>0</v>
      </c>
      <c r="D16" s="29" t="s">
        <v>193</v>
      </c>
      <c r="E16" s="46" t="s">
        <v>194</v>
      </c>
      <c r="F16" s="45" t="s">
        <v>186</v>
      </c>
      <c r="G16" s="36" t="s">
        <v>195</v>
      </c>
    </row>
    <row r="17" spans="2:7">
      <c r="B17" s="35" t="s">
        <v>196</v>
      </c>
      <c r="C17" s="45" t="s">
        <v>0</v>
      </c>
      <c r="D17" s="29" t="s">
        <v>197</v>
      </c>
      <c r="E17" s="46" t="s">
        <v>287</v>
      </c>
      <c r="F17" s="45" t="s">
        <v>198</v>
      </c>
      <c r="G17" s="36" t="s">
        <v>199</v>
      </c>
    </row>
    <row r="18" spans="2:7">
      <c r="B18" s="35" t="s">
        <v>21</v>
      </c>
      <c r="C18" s="47" t="s">
        <v>0</v>
      </c>
      <c r="D18" s="29" t="s">
        <v>22</v>
      </c>
      <c r="E18" s="48" t="s">
        <v>200</v>
      </c>
      <c r="F18" s="47" t="s">
        <v>23</v>
      </c>
      <c r="G18" s="36" t="s">
        <v>285</v>
      </c>
    </row>
    <row r="19" spans="2:7" s="31" customFormat="1">
      <c r="B19" s="260" t="s">
        <v>162</v>
      </c>
      <c r="C19" s="260"/>
      <c r="D19" s="260"/>
      <c r="E19" s="30" t="s">
        <v>288</v>
      </c>
      <c r="F19" s="49" t="s">
        <v>2</v>
      </c>
      <c r="G19" s="50" t="s">
        <v>2</v>
      </c>
    </row>
    <row r="20" spans="2:7">
      <c r="B20" s="11"/>
      <c r="C20" s="11"/>
      <c r="D20" s="11"/>
      <c r="E20" s="12"/>
      <c r="F20" s="13"/>
      <c r="G20" s="14"/>
    </row>
    <row r="21" spans="2:7" ht="24.75" customHeight="1">
      <c r="B21" s="261" t="s">
        <v>263</v>
      </c>
      <c r="C21" s="262"/>
      <c r="D21" s="262"/>
      <c r="E21" s="262"/>
      <c r="F21" s="262"/>
      <c r="G21" s="262"/>
    </row>
    <row r="22" spans="2:7" ht="38.25" customHeight="1">
      <c r="B22" s="263"/>
      <c r="C22" s="263"/>
      <c r="D22" s="263"/>
      <c r="E22" s="263"/>
      <c r="F22" s="263"/>
      <c r="G22" s="263"/>
    </row>
    <row r="23" spans="2:7">
      <c r="B23" s="263"/>
      <c r="C23" s="263"/>
      <c r="D23" s="263"/>
      <c r="E23" s="263"/>
      <c r="F23" s="263"/>
      <c r="G23" s="263"/>
    </row>
    <row r="24" spans="2:7">
      <c r="B24" s="8"/>
    </row>
    <row r="25" spans="2:7">
      <c r="B25" s="8"/>
      <c r="E25" t="s">
        <v>28</v>
      </c>
    </row>
    <row r="26" spans="2:7">
      <c r="B26" s="8"/>
    </row>
  </sheetData>
  <mergeCells count="4">
    <mergeCell ref="B2:G2"/>
    <mergeCell ref="B19:D19"/>
    <mergeCell ref="B21:G21"/>
    <mergeCell ref="B22:G23"/>
  </mergeCells>
  <pageMargins left="0.70866141732283472" right="0.70866141732283472" top="0.74803149606299213" bottom="0.74803149606299213" header="0.31496062992125984" footer="0.31496062992125984"/>
  <pageSetup paperSize="9" orientation="landscape" r:id="rId1"/>
  <ignoredErrors>
    <ignoredError sqref="F5:F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4:I45"/>
  <sheetViews>
    <sheetView showGridLines="0" workbookViewId="0">
      <selection activeCell="B4" sqref="B4:H4"/>
    </sheetView>
  </sheetViews>
  <sheetFormatPr defaultRowHeight="15.75"/>
  <cols>
    <col min="1" max="1" width="1.5" customWidth="1"/>
    <col min="2" max="2" width="33.375" customWidth="1"/>
    <col min="3" max="3" width="12.5" customWidth="1"/>
    <col min="4" max="4" width="8.875" bestFit="1" customWidth="1"/>
    <col min="5" max="5" width="10.625" bestFit="1" customWidth="1"/>
    <col min="6" max="6" width="23.25" customWidth="1"/>
    <col min="7" max="7" width="9.125" bestFit="1" customWidth="1"/>
    <col min="8" max="8" width="17.25" customWidth="1"/>
    <col min="9" max="9" width="3.25" customWidth="1"/>
  </cols>
  <sheetData>
    <row r="4" spans="2:9">
      <c r="B4" s="265" t="s">
        <v>148</v>
      </c>
      <c r="C4" s="265"/>
      <c r="D4" s="265"/>
      <c r="E4" s="265"/>
      <c r="F4" s="265"/>
      <c r="G4" s="265"/>
      <c r="H4" s="265"/>
    </row>
    <row r="5" spans="2:9">
      <c r="B5" s="265" t="s">
        <v>290</v>
      </c>
      <c r="C5" s="265"/>
      <c r="D5" s="265"/>
      <c r="E5" s="265"/>
      <c r="F5" s="265"/>
      <c r="G5" s="265"/>
      <c r="H5" s="265"/>
    </row>
    <row r="6" spans="2:9">
      <c r="B6" s="21"/>
      <c r="C6" s="21"/>
      <c r="D6" s="21"/>
      <c r="E6" s="21"/>
      <c r="F6" s="21"/>
      <c r="G6" s="21"/>
      <c r="H6" s="21"/>
    </row>
    <row r="7" spans="2:9">
      <c r="B7" s="266" t="s">
        <v>123</v>
      </c>
      <c r="C7" s="196" t="s">
        <v>129</v>
      </c>
      <c r="D7" s="196" t="s">
        <v>130</v>
      </c>
      <c r="E7" s="196" t="s">
        <v>131</v>
      </c>
      <c r="F7" s="196" t="s">
        <v>132</v>
      </c>
      <c r="G7" s="196" t="s">
        <v>133</v>
      </c>
      <c r="H7" s="196" t="s">
        <v>134</v>
      </c>
      <c r="I7" s="9"/>
    </row>
    <row r="8" spans="2:9">
      <c r="B8" s="267"/>
      <c r="C8" s="197" t="s">
        <v>135</v>
      </c>
      <c r="D8" s="197" t="s">
        <v>136</v>
      </c>
      <c r="E8" s="197" t="s">
        <v>137</v>
      </c>
      <c r="F8" s="197" t="s">
        <v>138</v>
      </c>
      <c r="G8" s="197" t="s">
        <v>139</v>
      </c>
      <c r="H8" s="197" t="s">
        <v>140</v>
      </c>
      <c r="I8" s="9"/>
    </row>
    <row r="9" spans="2:9" s="101" customFormat="1">
      <c r="B9" s="198" t="s">
        <v>141</v>
      </c>
      <c r="C9" s="199" t="s">
        <v>0</v>
      </c>
      <c r="D9" s="203">
        <v>42089</v>
      </c>
      <c r="E9" s="203">
        <v>46472</v>
      </c>
      <c r="F9" s="204">
        <v>1000000000</v>
      </c>
      <c r="G9" s="205">
        <v>2.625</v>
      </c>
      <c r="H9" s="203">
        <v>46472</v>
      </c>
      <c r="I9" s="150"/>
    </row>
    <row r="10" spans="2:9" s="101" customFormat="1">
      <c r="B10" s="200"/>
      <c r="C10" s="201"/>
      <c r="D10" s="206"/>
      <c r="E10" s="206"/>
      <c r="F10" s="207"/>
      <c r="G10" s="208"/>
      <c r="H10" s="206"/>
      <c r="I10" s="150"/>
    </row>
    <row r="11" spans="2:9" s="101" customFormat="1">
      <c r="B11" s="198" t="s">
        <v>142</v>
      </c>
      <c r="C11" s="199" t="s">
        <v>0</v>
      </c>
      <c r="D11" s="203">
        <v>42089</v>
      </c>
      <c r="E11" s="203">
        <v>49394</v>
      </c>
      <c r="F11" s="204">
        <v>900000000</v>
      </c>
      <c r="G11" s="205">
        <v>3.125</v>
      </c>
      <c r="H11" s="203">
        <v>46472</v>
      </c>
      <c r="I11" s="150"/>
    </row>
    <row r="12" spans="2:9" s="101" customFormat="1">
      <c r="B12" s="200"/>
      <c r="C12" s="201"/>
      <c r="D12" s="206"/>
      <c r="E12" s="206"/>
      <c r="F12" s="207"/>
      <c r="G12" s="208"/>
      <c r="H12" s="206"/>
      <c r="I12" s="150"/>
    </row>
    <row r="13" spans="2:9" s="101" customFormat="1">
      <c r="B13" s="198" t="s">
        <v>143</v>
      </c>
      <c r="C13" s="199" t="s">
        <v>0</v>
      </c>
      <c r="D13" s="203">
        <v>42450</v>
      </c>
      <c r="E13" s="203">
        <v>46833</v>
      </c>
      <c r="F13" s="204">
        <v>850000000</v>
      </c>
      <c r="G13" s="205">
        <v>3</v>
      </c>
      <c r="H13" s="203">
        <v>46467</v>
      </c>
      <c r="I13" s="150"/>
    </row>
    <row r="14" spans="2:9" s="101" customFormat="1">
      <c r="B14" s="200"/>
      <c r="C14" s="201"/>
      <c r="D14" s="206"/>
      <c r="E14" s="206"/>
      <c r="F14" s="207"/>
      <c r="G14" s="208"/>
      <c r="H14" s="206"/>
      <c r="I14" s="150"/>
    </row>
    <row r="15" spans="2:9" s="101" customFormat="1">
      <c r="B15" s="198" t="s">
        <v>144</v>
      </c>
      <c r="C15" s="199" t="s">
        <v>0</v>
      </c>
      <c r="D15" s="203">
        <v>44097</v>
      </c>
      <c r="E15" s="203">
        <v>47749</v>
      </c>
      <c r="F15" s="204">
        <v>1250000000</v>
      </c>
      <c r="G15" s="205">
        <v>0.375</v>
      </c>
      <c r="H15" s="203">
        <v>46288</v>
      </c>
      <c r="I15" s="150"/>
    </row>
    <row r="16" spans="2:9" s="101" customFormat="1">
      <c r="B16" s="200"/>
      <c r="C16" s="201"/>
      <c r="D16" s="206"/>
      <c r="E16" s="206"/>
      <c r="F16" s="207"/>
      <c r="G16" s="208"/>
      <c r="H16" s="206"/>
      <c r="I16" s="150"/>
    </row>
    <row r="17" spans="2:9" s="101" customFormat="1">
      <c r="B17" s="198" t="s">
        <v>145</v>
      </c>
      <c r="C17" s="199" t="s">
        <v>0</v>
      </c>
      <c r="D17" s="203">
        <v>44097</v>
      </c>
      <c r="E17" s="203">
        <v>55054</v>
      </c>
      <c r="F17" s="204">
        <v>1250000000</v>
      </c>
      <c r="G17" s="205">
        <v>1.375</v>
      </c>
      <c r="H17" s="203">
        <v>46288</v>
      </c>
      <c r="I17" s="150"/>
    </row>
    <row r="18" spans="2:9" s="101" customFormat="1">
      <c r="B18" s="200"/>
      <c r="C18" s="201"/>
      <c r="D18" s="206"/>
      <c r="E18" s="206"/>
      <c r="F18" s="207"/>
      <c r="G18" s="208"/>
      <c r="H18" s="206"/>
      <c r="I18" s="150"/>
    </row>
    <row r="19" spans="2:9" s="101" customFormat="1" ht="24.75">
      <c r="B19" s="198" t="s">
        <v>24</v>
      </c>
      <c r="C19" s="199" t="s">
        <v>0</v>
      </c>
      <c r="D19" s="203">
        <v>44827</v>
      </c>
      <c r="E19" s="203">
        <v>47384</v>
      </c>
      <c r="F19" s="204">
        <v>1500000000</v>
      </c>
      <c r="G19" s="205">
        <v>4.125</v>
      </c>
      <c r="H19" s="203">
        <v>46288</v>
      </c>
      <c r="I19" s="150"/>
    </row>
    <row r="20" spans="2:9" s="101" customFormat="1">
      <c r="B20" s="200"/>
      <c r="C20" s="201"/>
      <c r="D20" s="206"/>
      <c r="E20" s="206"/>
      <c r="F20" s="207"/>
      <c r="G20" s="208"/>
      <c r="H20" s="206"/>
      <c r="I20" s="150"/>
    </row>
    <row r="21" spans="2:9" s="101" customFormat="1" ht="24.75">
      <c r="B21" s="198" t="s">
        <v>25</v>
      </c>
      <c r="C21" s="199" t="s">
        <v>0</v>
      </c>
      <c r="D21" s="203">
        <v>44827</v>
      </c>
      <c r="E21" s="203">
        <v>49210</v>
      </c>
      <c r="F21" s="204">
        <v>750000000</v>
      </c>
      <c r="G21" s="205">
        <v>4.625</v>
      </c>
      <c r="H21" s="203">
        <v>46288</v>
      </c>
      <c r="I21" s="150"/>
    </row>
    <row r="22" spans="2:9" s="101" customFormat="1">
      <c r="B22" s="200"/>
      <c r="C22" s="201"/>
      <c r="D22" s="206"/>
      <c r="E22" s="206"/>
      <c r="F22" s="207"/>
      <c r="G22" s="208"/>
      <c r="H22" s="206"/>
      <c r="I22" s="150"/>
    </row>
    <row r="23" spans="2:9" s="101" customFormat="1" ht="48.75">
      <c r="B23" s="198" t="s">
        <v>26</v>
      </c>
      <c r="C23" s="199" t="s">
        <v>0</v>
      </c>
      <c r="D23" s="203">
        <v>44953</v>
      </c>
      <c r="E23" s="203">
        <v>48606</v>
      </c>
      <c r="F23" s="204">
        <v>1500000000</v>
      </c>
      <c r="G23" s="205">
        <v>4.5</v>
      </c>
      <c r="H23" s="203">
        <v>46414</v>
      </c>
      <c r="I23" s="150"/>
    </row>
    <row r="24" spans="2:9" s="101" customFormat="1">
      <c r="B24" s="200"/>
      <c r="C24" s="201"/>
      <c r="D24" s="206"/>
      <c r="E24" s="206"/>
      <c r="F24" s="207"/>
      <c r="G24" s="208"/>
      <c r="H24" s="206"/>
      <c r="I24" s="150"/>
    </row>
    <row r="25" spans="2:9" s="101" customFormat="1" ht="24.75">
      <c r="B25" s="198" t="s">
        <v>146</v>
      </c>
      <c r="C25" s="199" t="s">
        <v>0</v>
      </c>
      <c r="D25" s="203">
        <v>45243</v>
      </c>
      <c r="E25" s="203">
        <v>49808</v>
      </c>
      <c r="F25" s="204">
        <v>1000000000</v>
      </c>
      <c r="G25" s="205">
        <v>4.875</v>
      </c>
      <c r="H25" s="203">
        <v>46520</v>
      </c>
      <c r="I25" s="150"/>
    </row>
    <row r="26" spans="2:9" s="101" customFormat="1">
      <c r="B26" s="200"/>
      <c r="C26" s="201"/>
      <c r="D26" s="206"/>
      <c r="E26" s="206"/>
      <c r="F26" s="207"/>
      <c r="G26" s="208"/>
      <c r="H26" s="206"/>
      <c r="I26" s="150"/>
    </row>
    <row r="27" spans="2:9" s="101" customFormat="1" ht="24.75">
      <c r="B27" s="198" t="s">
        <v>147</v>
      </c>
      <c r="C27" s="199" t="s">
        <v>0</v>
      </c>
      <c r="D27" s="203">
        <v>45243</v>
      </c>
      <c r="E27" s="203">
        <v>47981</v>
      </c>
      <c r="F27" s="204">
        <v>1300000000</v>
      </c>
      <c r="G27" s="205">
        <v>4.375</v>
      </c>
      <c r="H27" s="203">
        <v>46520</v>
      </c>
      <c r="I27" s="150"/>
    </row>
    <row r="28" spans="2:9" s="101" customFormat="1">
      <c r="B28" s="200"/>
      <c r="C28" s="201"/>
      <c r="D28" s="206"/>
      <c r="E28" s="206"/>
      <c r="F28" s="207"/>
      <c r="G28" s="208"/>
      <c r="H28" s="206"/>
      <c r="I28" s="150"/>
    </row>
    <row r="29" spans="2:9" s="101" customFormat="1" ht="24.75">
      <c r="B29" s="198" t="s">
        <v>265</v>
      </c>
      <c r="C29" s="199" t="s">
        <v>0</v>
      </c>
      <c r="D29" s="203">
        <v>45540</v>
      </c>
      <c r="E29" s="203">
        <v>48462</v>
      </c>
      <c r="F29" s="204">
        <v>1750000000</v>
      </c>
      <c r="G29" s="205">
        <v>3.625</v>
      </c>
      <c r="H29" s="203">
        <v>46270</v>
      </c>
      <c r="I29" s="150"/>
    </row>
    <row r="30" spans="2:9" s="101" customFormat="1">
      <c r="B30" s="200"/>
      <c r="C30" s="201"/>
      <c r="D30" s="206"/>
      <c r="E30" s="206"/>
      <c r="F30" s="207"/>
      <c r="G30" s="208"/>
      <c r="H30" s="206"/>
      <c r="I30" s="150"/>
    </row>
    <row r="31" spans="2:9" s="101" customFormat="1" ht="24.75">
      <c r="B31" s="198" t="s">
        <v>266</v>
      </c>
      <c r="C31" s="199" t="s">
        <v>0</v>
      </c>
      <c r="D31" s="203">
        <v>45540</v>
      </c>
      <c r="E31" s="203">
        <v>52845</v>
      </c>
      <c r="F31" s="204">
        <v>1250000000</v>
      </c>
      <c r="G31" s="205">
        <v>4.25</v>
      </c>
      <c r="H31" s="203">
        <v>46270</v>
      </c>
      <c r="I31" s="150"/>
    </row>
    <row r="32" spans="2:9" s="101" customFormat="1">
      <c r="B32" s="200"/>
      <c r="C32" s="201"/>
      <c r="D32" s="206"/>
      <c r="E32" s="206"/>
      <c r="F32" s="207"/>
      <c r="G32" s="208"/>
      <c r="H32" s="206"/>
      <c r="I32" s="150"/>
    </row>
    <row r="33" spans="2:9" s="101" customFormat="1" ht="24.75">
      <c r="B33" s="198" t="s">
        <v>267</v>
      </c>
      <c r="C33" s="199" t="s">
        <v>268</v>
      </c>
      <c r="D33" s="203">
        <v>45540</v>
      </c>
      <c r="E33" s="203">
        <v>50104</v>
      </c>
      <c r="F33" s="204">
        <v>1500000000</v>
      </c>
      <c r="G33" s="205">
        <v>5</v>
      </c>
      <c r="H33" s="203">
        <v>46270</v>
      </c>
      <c r="I33" s="150"/>
    </row>
    <row r="34" spans="2:9" s="101" customFormat="1" ht="36">
      <c r="B34" s="200"/>
      <c r="C34" s="201" t="s">
        <v>273</v>
      </c>
      <c r="D34" s="206"/>
      <c r="E34" s="206"/>
      <c r="F34" s="207">
        <f>F33*0.8777</f>
        <v>1316550000</v>
      </c>
      <c r="G34" s="208"/>
      <c r="H34" s="206"/>
      <c r="I34" s="150"/>
    </row>
    <row r="35" spans="2:9" s="101" customFormat="1" ht="24.75">
      <c r="B35" s="198" t="s">
        <v>269</v>
      </c>
      <c r="C35" s="199" t="s">
        <v>0</v>
      </c>
      <c r="D35" s="203">
        <v>45784</v>
      </c>
      <c r="E35" s="203">
        <v>49071</v>
      </c>
      <c r="F35" s="204">
        <v>2250000000</v>
      </c>
      <c r="G35" s="205">
        <v>3.5</v>
      </c>
      <c r="H35" s="203">
        <v>46514</v>
      </c>
      <c r="I35" s="150"/>
    </row>
    <row r="36" spans="2:9" s="101" customFormat="1">
      <c r="B36" s="200"/>
      <c r="C36" s="201"/>
      <c r="D36" s="206"/>
      <c r="E36" s="206"/>
      <c r="F36" s="207"/>
      <c r="G36" s="208"/>
      <c r="H36" s="206"/>
      <c r="I36" s="150"/>
    </row>
    <row r="37" spans="2:9" s="101" customFormat="1" ht="24.75">
      <c r="B37" s="198" t="s">
        <v>270</v>
      </c>
      <c r="C37" s="199" t="s">
        <v>0</v>
      </c>
      <c r="D37" s="203">
        <v>45784</v>
      </c>
      <c r="E37" s="203">
        <v>50532</v>
      </c>
      <c r="F37" s="204">
        <v>1750000000</v>
      </c>
      <c r="G37" s="205">
        <v>4.125</v>
      </c>
      <c r="H37" s="203">
        <v>46514</v>
      </c>
      <c r="I37" s="150"/>
    </row>
    <row r="38" spans="2:9" s="101" customFormat="1">
      <c r="B38" s="200"/>
      <c r="C38" s="201"/>
      <c r="D38" s="206"/>
      <c r="E38" s="206"/>
      <c r="F38" s="207"/>
      <c r="G38" s="208"/>
      <c r="H38" s="206"/>
      <c r="I38" s="150"/>
    </row>
    <row r="39" spans="2:9" s="101" customFormat="1" ht="24.75">
      <c r="B39" s="198" t="s">
        <v>271</v>
      </c>
      <c r="C39" s="199" t="s">
        <v>0</v>
      </c>
      <c r="D39" s="203">
        <v>45856</v>
      </c>
      <c r="E39" s="203">
        <v>49508</v>
      </c>
      <c r="F39" s="204">
        <v>2000000000</v>
      </c>
      <c r="G39" s="205">
        <v>3.375</v>
      </c>
      <c r="H39" s="203">
        <v>46221</v>
      </c>
      <c r="I39" s="150"/>
    </row>
    <row r="40" spans="2:9" s="101" customFormat="1">
      <c r="B40" s="200"/>
      <c r="C40" s="201"/>
      <c r="D40" s="206"/>
      <c r="E40" s="206"/>
      <c r="F40" s="207"/>
      <c r="G40" s="208"/>
      <c r="H40" s="206"/>
      <c r="I40" s="150"/>
    </row>
    <row r="41" spans="2:9" s="101" customFormat="1" ht="24.75">
      <c r="B41" s="198" t="s">
        <v>272</v>
      </c>
      <c r="C41" s="199" t="s">
        <v>0</v>
      </c>
      <c r="D41" s="203">
        <v>45856</v>
      </c>
      <c r="E41" s="203">
        <v>53161</v>
      </c>
      <c r="F41" s="204">
        <v>1200000000</v>
      </c>
      <c r="G41" s="205">
        <v>4.125</v>
      </c>
      <c r="H41" s="203">
        <v>46221</v>
      </c>
      <c r="I41" s="150"/>
    </row>
    <row r="42" spans="2:9" s="101" customFormat="1">
      <c r="B42" s="200"/>
      <c r="C42" s="201"/>
      <c r="D42" s="206"/>
      <c r="E42" s="206"/>
      <c r="F42" s="207"/>
      <c r="G42" s="208"/>
      <c r="H42" s="206"/>
      <c r="I42" s="150"/>
    </row>
    <row r="43" spans="2:9" s="39" customFormat="1">
      <c r="B43" s="202" t="s">
        <v>162</v>
      </c>
      <c r="C43" s="202"/>
      <c r="D43" s="209"/>
      <c r="E43" s="209"/>
      <c r="F43" s="210">
        <f>F41+F39+F37+F35+F34+F31+F29+F27+F25+F23+F21+F19+F17+F15+F13+F11+F9</f>
        <v>22816550000</v>
      </c>
      <c r="G43" s="209"/>
      <c r="H43" s="209"/>
      <c r="I43" s="38"/>
    </row>
    <row r="44" spans="2:9">
      <c r="B44" s="268"/>
      <c r="C44" s="268"/>
      <c r="D44" s="268"/>
      <c r="E44" s="268"/>
      <c r="F44" s="268"/>
      <c r="G44" s="268"/>
      <c r="H44" s="268"/>
    </row>
    <row r="45" spans="2:9" ht="36" customHeight="1">
      <c r="B45" s="264" t="s">
        <v>291</v>
      </c>
      <c r="C45" s="261"/>
      <c r="D45" s="261"/>
      <c r="E45" s="261"/>
      <c r="F45" s="261"/>
      <c r="G45" s="261"/>
    </row>
  </sheetData>
  <mergeCells count="5">
    <mergeCell ref="B45:G45"/>
    <mergeCell ref="B4:H4"/>
    <mergeCell ref="B5:H5"/>
    <mergeCell ref="B7:B8"/>
    <mergeCell ref="B44:H44"/>
  </mergeCells>
  <pageMargins left="0.70866141732283472" right="0.70866141732283472" top="0.74803149606299213" bottom="0.74803149606299213" header="0.31496062992125984" footer="0.31496062992125984"/>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S254"/>
  <sheetViews>
    <sheetView showGridLines="0" topLeftCell="A77" zoomScale="90" zoomScaleNormal="90" workbookViewId="0">
      <selection activeCell="A79" sqref="A79:R127"/>
    </sheetView>
  </sheetViews>
  <sheetFormatPr defaultRowHeight="12"/>
  <cols>
    <col min="1" max="1" width="3.5" style="53" customWidth="1"/>
    <col min="2" max="2" width="12.125" style="53" customWidth="1"/>
    <col min="3" max="3" width="10.75" style="53" customWidth="1"/>
    <col min="4" max="4" width="9.625" style="53" customWidth="1"/>
    <col min="5" max="5" width="7.75" style="53" customWidth="1"/>
    <col min="6" max="6" width="14.125" style="53" customWidth="1"/>
    <col min="7" max="7" width="14.5" style="53" customWidth="1"/>
    <col min="8" max="8" width="13.75" style="53" customWidth="1"/>
    <col min="9" max="9" width="14.125" style="53" customWidth="1"/>
    <col min="10" max="10" width="13.25" style="53" customWidth="1"/>
    <col min="11" max="11" width="13.5" style="53" customWidth="1"/>
    <col min="12" max="12" width="13.375" style="53" customWidth="1"/>
    <col min="13" max="14" width="11.5" style="53" customWidth="1"/>
    <col min="15" max="15" width="9.625" style="53" customWidth="1"/>
    <col min="16" max="16" width="8.625" style="53" customWidth="1"/>
    <col min="17" max="17" width="12" style="53" customWidth="1"/>
    <col min="18" max="18" width="10.25" style="53" customWidth="1"/>
    <col min="19" max="19" width="5.375" style="53" customWidth="1"/>
    <col min="20" max="257" width="9" style="53"/>
    <col min="258" max="258" width="12.125" style="53" customWidth="1"/>
    <col min="259" max="259" width="10.75" style="53" customWidth="1"/>
    <col min="260" max="260" width="9.625" style="53" customWidth="1"/>
    <col min="261" max="261" width="7.75" style="53" customWidth="1"/>
    <col min="262" max="262" width="14.125" style="53" customWidth="1"/>
    <col min="263" max="263" width="14.5" style="53" customWidth="1"/>
    <col min="264" max="264" width="13.75" style="53" customWidth="1"/>
    <col min="265" max="265" width="14.125" style="53" customWidth="1"/>
    <col min="266" max="266" width="13.25" style="53" customWidth="1"/>
    <col min="267" max="267" width="13.5" style="53" customWidth="1"/>
    <col min="268" max="268" width="13.375" style="53" customWidth="1"/>
    <col min="269" max="270" width="11.5" style="53" customWidth="1"/>
    <col min="271" max="271" width="9.625" style="53" customWidth="1"/>
    <col min="272" max="272" width="8.625" style="53" customWidth="1"/>
    <col min="273" max="273" width="12" style="53" customWidth="1"/>
    <col min="274" max="274" width="10.625" style="53" customWidth="1"/>
    <col min="275" max="513" width="9" style="53"/>
    <col min="514" max="514" width="12.125" style="53" customWidth="1"/>
    <col min="515" max="515" width="10.75" style="53" customWidth="1"/>
    <col min="516" max="516" width="9.625" style="53" customWidth="1"/>
    <col min="517" max="517" width="7.75" style="53" customWidth="1"/>
    <col min="518" max="518" width="14.125" style="53" customWidth="1"/>
    <col min="519" max="519" width="14.5" style="53" customWidth="1"/>
    <col min="520" max="520" width="13.75" style="53" customWidth="1"/>
    <col min="521" max="521" width="14.125" style="53" customWidth="1"/>
    <col min="522" max="522" width="13.25" style="53" customWidth="1"/>
    <col min="523" max="523" width="13.5" style="53" customWidth="1"/>
    <col min="524" max="524" width="13.375" style="53" customWidth="1"/>
    <col min="525" max="526" width="11.5" style="53" customWidth="1"/>
    <col min="527" max="527" width="9.625" style="53" customWidth="1"/>
    <col min="528" max="528" width="8.625" style="53" customWidth="1"/>
    <col min="529" max="529" width="12" style="53" customWidth="1"/>
    <col min="530" max="530" width="10.625" style="53" customWidth="1"/>
    <col min="531" max="769" width="9" style="53"/>
    <col min="770" max="770" width="12.125" style="53" customWidth="1"/>
    <col min="771" max="771" width="10.75" style="53" customWidth="1"/>
    <col min="772" max="772" width="9.625" style="53" customWidth="1"/>
    <col min="773" max="773" width="7.75" style="53" customWidth="1"/>
    <col min="774" max="774" width="14.125" style="53" customWidth="1"/>
    <col min="775" max="775" width="14.5" style="53" customWidth="1"/>
    <col min="776" max="776" width="13.75" style="53" customWidth="1"/>
    <col min="777" max="777" width="14.125" style="53" customWidth="1"/>
    <col min="778" max="778" width="13.25" style="53" customWidth="1"/>
    <col min="779" max="779" width="13.5" style="53" customWidth="1"/>
    <col min="780" max="780" width="13.375" style="53" customWidth="1"/>
    <col min="781" max="782" width="11.5" style="53" customWidth="1"/>
    <col min="783" max="783" width="9.625" style="53" customWidth="1"/>
    <col min="784" max="784" width="8.625" style="53" customWidth="1"/>
    <col min="785" max="785" width="12" style="53" customWidth="1"/>
    <col min="786" max="786" width="10.625" style="53" customWidth="1"/>
    <col min="787" max="1025" width="9" style="53"/>
    <col min="1026" max="1026" width="12.125" style="53" customWidth="1"/>
    <col min="1027" max="1027" width="10.75" style="53" customWidth="1"/>
    <col min="1028" max="1028" width="9.625" style="53" customWidth="1"/>
    <col min="1029" max="1029" width="7.75" style="53" customWidth="1"/>
    <col min="1030" max="1030" width="14.125" style="53" customWidth="1"/>
    <col min="1031" max="1031" width="14.5" style="53" customWidth="1"/>
    <col min="1032" max="1032" width="13.75" style="53" customWidth="1"/>
    <col min="1033" max="1033" width="14.125" style="53" customWidth="1"/>
    <col min="1034" max="1034" width="13.25" style="53" customWidth="1"/>
    <col min="1035" max="1035" width="13.5" style="53" customWidth="1"/>
    <col min="1036" max="1036" width="13.375" style="53" customWidth="1"/>
    <col min="1037" max="1038" width="11.5" style="53" customWidth="1"/>
    <col min="1039" max="1039" width="9.625" style="53" customWidth="1"/>
    <col min="1040" max="1040" width="8.625" style="53" customWidth="1"/>
    <col min="1041" max="1041" width="12" style="53" customWidth="1"/>
    <col min="1042" max="1042" width="10.625" style="53" customWidth="1"/>
    <col min="1043" max="1281" width="9" style="53"/>
    <col min="1282" max="1282" width="12.125" style="53" customWidth="1"/>
    <col min="1283" max="1283" width="10.75" style="53" customWidth="1"/>
    <col min="1284" max="1284" width="9.625" style="53" customWidth="1"/>
    <col min="1285" max="1285" width="7.75" style="53" customWidth="1"/>
    <col min="1286" max="1286" width="14.125" style="53" customWidth="1"/>
    <col min="1287" max="1287" width="14.5" style="53" customWidth="1"/>
    <col min="1288" max="1288" width="13.75" style="53" customWidth="1"/>
    <col min="1289" max="1289" width="14.125" style="53" customWidth="1"/>
    <col min="1290" max="1290" width="13.25" style="53" customWidth="1"/>
    <col min="1291" max="1291" width="13.5" style="53" customWidth="1"/>
    <col min="1292" max="1292" width="13.375" style="53" customWidth="1"/>
    <col min="1293" max="1294" width="11.5" style="53" customWidth="1"/>
    <col min="1295" max="1295" width="9.625" style="53" customWidth="1"/>
    <col min="1296" max="1296" width="8.625" style="53" customWidth="1"/>
    <col min="1297" max="1297" width="12" style="53" customWidth="1"/>
    <col min="1298" max="1298" width="10.625" style="53" customWidth="1"/>
    <col min="1299" max="1537" width="9" style="53"/>
    <col min="1538" max="1538" width="12.125" style="53" customWidth="1"/>
    <col min="1539" max="1539" width="10.75" style="53" customWidth="1"/>
    <col min="1540" max="1540" width="9.625" style="53" customWidth="1"/>
    <col min="1541" max="1541" width="7.75" style="53" customWidth="1"/>
    <col min="1542" max="1542" width="14.125" style="53" customWidth="1"/>
    <col min="1543" max="1543" width="14.5" style="53" customWidth="1"/>
    <col min="1544" max="1544" width="13.75" style="53" customWidth="1"/>
    <col min="1545" max="1545" width="14.125" style="53" customWidth="1"/>
    <col min="1546" max="1546" width="13.25" style="53" customWidth="1"/>
    <col min="1547" max="1547" width="13.5" style="53" customWidth="1"/>
    <col min="1548" max="1548" width="13.375" style="53" customWidth="1"/>
    <col min="1549" max="1550" width="11.5" style="53" customWidth="1"/>
    <col min="1551" max="1551" width="9.625" style="53" customWidth="1"/>
    <col min="1552" max="1552" width="8.625" style="53" customWidth="1"/>
    <col min="1553" max="1553" width="12" style="53" customWidth="1"/>
    <col min="1554" max="1554" width="10.625" style="53" customWidth="1"/>
    <col min="1555" max="1793" width="9" style="53"/>
    <col min="1794" max="1794" width="12.125" style="53" customWidth="1"/>
    <col min="1795" max="1795" width="10.75" style="53" customWidth="1"/>
    <col min="1796" max="1796" width="9.625" style="53" customWidth="1"/>
    <col min="1797" max="1797" width="7.75" style="53" customWidth="1"/>
    <col min="1798" max="1798" width="14.125" style="53" customWidth="1"/>
    <col min="1799" max="1799" width="14.5" style="53" customWidth="1"/>
    <col min="1800" max="1800" width="13.75" style="53" customWidth="1"/>
    <col min="1801" max="1801" width="14.125" style="53" customWidth="1"/>
    <col min="1802" max="1802" width="13.25" style="53" customWidth="1"/>
    <col min="1803" max="1803" width="13.5" style="53" customWidth="1"/>
    <col min="1804" max="1804" width="13.375" style="53" customWidth="1"/>
    <col min="1805" max="1806" width="11.5" style="53" customWidth="1"/>
    <col min="1807" max="1807" width="9.625" style="53" customWidth="1"/>
    <col min="1808" max="1808" width="8.625" style="53" customWidth="1"/>
    <col min="1809" max="1809" width="12" style="53" customWidth="1"/>
    <col min="1810" max="1810" width="10.625" style="53" customWidth="1"/>
    <col min="1811" max="2049" width="9" style="53"/>
    <col min="2050" max="2050" width="12.125" style="53" customWidth="1"/>
    <col min="2051" max="2051" width="10.75" style="53" customWidth="1"/>
    <col min="2052" max="2052" width="9.625" style="53" customWidth="1"/>
    <col min="2053" max="2053" width="7.75" style="53" customWidth="1"/>
    <col min="2054" max="2054" width="14.125" style="53" customWidth="1"/>
    <col min="2055" max="2055" width="14.5" style="53" customWidth="1"/>
    <col min="2056" max="2056" width="13.75" style="53" customWidth="1"/>
    <col min="2057" max="2057" width="14.125" style="53" customWidth="1"/>
    <col min="2058" max="2058" width="13.25" style="53" customWidth="1"/>
    <col min="2059" max="2059" width="13.5" style="53" customWidth="1"/>
    <col min="2060" max="2060" width="13.375" style="53" customWidth="1"/>
    <col min="2061" max="2062" width="11.5" style="53" customWidth="1"/>
    <col min="2063" max="2063" width="9.625" style="53" customWidth="1"/>
    <col min="2064" max="2064" width="8.625" style="53" customWidth="1"/>
    <col min="2065" max="2065" width="12" style="53" customWidth="1"/>
    <col min="2066" max="2066" width="10.625" style="53" customWidth="1"/>
    <col min="2067" max="2305" width="9" style="53"/>
    <col min="2306" max="2306" width="12.125" style="53" customWidth="1"/>
    <col min="2307" max="2307" width="10.75" style="53" customWidth="1"/>
    <col min="2308" max="2308" width="9.625" style="53" customWidth="1"/>
    <col min="2309" max="2309" width="7.75" style="53" customWidth="1"/>
    <col min="2310" max="2310" width="14.125" style="53" customWidth="1"/>
    <col min="2311" max="2311" width="14.5" style="53" customWidth="1"/>
    <col min="2312" max="2312" width="13.75" style="53" customWidth="1"/>
    <col min="2313" max="2313" width="14.125" style="53" customWidth="1"/>
    <col min="2314" max="2314" width="13.25" style="53" customWidth="1"/>
    <col min="2315" max="2315" width="13.5" style="53" customWidth="1"/>
    <col min="2316" max="2316" width="13.375" style="53" customWidth="1"/>
    <col min="2317" max="2318" width="11.5" style="53" customWidth="1"/>
    <col min="2319" max="2319" width="9.625" style="53" customWidth="1"/>
    <col min="2320" max="2320" width="8.625" style="53" customWidth="1"/>
    <col min="2321" max="2321" width="12" style="53" customWidth="1"/>
    <col min="2322" max="2322" width="10.625" style="53" customWidth="1"/>
    <col min="2323" max="2561" width="9" style="53"/>
    <col min="2562" max="2562" width="12.125" style="53" customWidth="1"/>
    <col min="2563" max="2563" width="10.75" style="53" customWidth="1"/>
    <col min="2564" max="2564" width="9.625" style="53" customWidth="1"/>
    <col min="2565" max="2565" width="7.75" style="53" customWidth="1"/>
    <col min="2566" max="2566" width="14.125" style="53" customWidth="1"/>
    <col min="2567" max="2567" width="14.5" style="53" customWidth="1"/>
    <col min="2568" max="2568" width="13.75" style="53" customWidth="1"/>
    <col min="2569" max="2569" width="14.125" style="53" customWidth="1"/>
    <col min="2570" max="2570" width="13.25" style="53" customWidth="1"/>
    <col min="2571" max="2571" width="13.5" style="53" customWidth="1"/>
    <col min="2572" max="2572" width="13.375" style="53" customWidth="1"/>
    <col min="2573" max="2574" width="11.5" style="53" customWidth="1"/>
    <col min="2575" max="2575" width="9.625" style="53" customWidth="1"/>
    <col min="2576" max="2576" width="8.625" style="53" customWidth="1"/>
    <col min="2577" max="2577" width="12" style="53" customWidth="1"/>
    <col min="2578" max="2578" width="10.625" style="53" customWidth="1"/>
    <col min="2579" max="2817" width="9" style="53"/>
    <col min="2818" max="2818" width="12.125" style="53" customWidth="1"/>
    <col min="2819" max="2819" width="10.75" style="53" customWidth="1"/>
    <col min="2820" max="2820" width="9.625" style="53" customWidth="1"/>
    <col min="2821" max="2821" width="7.75" style="53" customWidth="1"/>
    <col min="2822" max="2822" width="14.125" style="53" customWidth="1"/>
    <col min="2823" max="2823" width="14.5" style="53" customWidth="1"/>
    <col min="2824" max="2824" width="13.75" style="53" customWidth="1"/>
    <col min="2825" max="2825" width="14.125" style="53" customWidth="1"/>
    <col min="2826" max="2826" width="13.25" style="53" customWidth="1"/>
    <col min="2827" max="2827" width="13.5" style="53" customWidth="1"/>
    <col min="2828" max="2828" width="13.375" style="53" customWidth="1"/>
    <col min="2829" max="2830" width="11.5" style="53" customWidth="1"/>
    <col min="2831" max="2831" width="9.625" style="53" customWidth="1"/>
    <col min="2832" max="2832" width="8.625" style="53" customWidth="1"/>
    <col min="2833" max="2833" width="12" style="53" customWidth="1"/>
    <col min="2834" max="2834" width="10.625" style="53" customWidth="1"/>
    <col min="2835" max="3073" width="9" style="53"/>
    <col min="3074" max="3074" width="12.125" style="53" customWidth="1"/>
    <col min="3075" max="3075" width="10.75" style="53" customWidth="1"/>
    <col min="3076" max="3076" width="9.625" style="53" customWidth="1"/>
    <col min="3077" max="3077" width="7.75" style="53" customWidth="1"/>
    <col min="3078" max="3078" width="14.125" style="53" customWidth="1"/>
    <col min="3079" max="3079" width="14.5" style="53" customWidth="1"/>
    <col min="3080" max="3080" width="13.75" style="53" customWidth="1"/>
    <col min="3081" max="3081" width="14.125" style="53" customWidth="1"/>
    <col min="3082" max="3082" width="13.25" style="53" customWidth="1"/>
    <col min="3083" max="3083" width="13.5" style="53" customWidth="1"/>
    <col min="3084" max="3084" width="13.375" style="53" customWidth="1"/>
    <col min="3085" max="3086" width="11.5" style="53" customWidth="1"/>
    <col min="3087" max="3087" width="9.625" style="53" customWidth="1"/>
    <col min="3088" max="3088" width="8.625" style="53" customWidth="1"/>
    <col min="3089" max="3089" width="12" style="53" customWidth="1"/>
    <col min="3090" max="3090" width="10.625" style="53" customWidth="1"/>
    <col min="3091" max="3329" width="9" style="53"/>
    <col min="3330" max="3330" width="12.125" style="53" customWidth="1"/>
    <col min="3331" max="3331" width="10.75" style="53" customWidth="1"/>
    <col min="3332" max="3332" width="9.625" style="53" customWidth="1"/>
    <col min="3333" max="3333" width="7.75" style="53" customWidth="1"/>
    <col min="3334" max="3334" width="14.125" style="53" customWidth="1"/>
    <col min="3335" max="3335" width="14.5" style="53" customWidth="1"/>
    <col min="3336" max="3336" width="13.75" style="53" customWidth="1"/>
    <col min="3337" max="3337" width="14.125" style="53" customWidth="1"/>
    <col min="3338" max="3338" width="13.25" style="53" customWidth="1"/>
    <col min="3339" max="3339" width="13.5" style="53" customWidth="1"/>
    <col min="3340" max="3340" width="13.375" style="53" customWidth="1"/>
    <col min="3341" max="3342" width="11.5" style="53" customWidth="1"/>
    <col min="3343" max="3343" width="9.625" style="53" customWidth="1"/>
    <col min="3344" max="3344" width="8.625" style="53" customWidth="1"/>
    <col min="3345" max="3345" width="12" style="53" customWidth="1"/>
    <col min="3346" max="3346" width="10.625" style="53" customWidth="1"/>
    <col min="3347" max="3585" width="9" style="53"/>
    <col min="3586" max="3586" width="12.125" style="53" customWidth="1"/>
    <col min="3587" max="3587" width="10.75" style="53" customWidth="1"/>
    <col min="3588" max="3588" width="9.625" style="53" customWidth="1"/>
    <col min="3589" max="3589" width="7.75" style="53" customWidth="1"/>
    <col min="3590" max="3590" width="14.125" style="53" customWidth="1"/>
    <col min="3591" max="3591" width="14.5" style="53" customWidth="1"/>
    <col min="3592" max="3592" width="13.75" style="53" customWidth="1"/>
    <col min="3593" max="3593" width="14.125" style="53" customWidth="1"/>
    <col min="3594" max="3594" width="13.25" style="53" customWidth="1"/>
    <col min="3595" max="3595" width="13.5" style="53" customWidth="1"/>
    <col min="3596" max="3596" width="13.375" style="53" customWidth="1"/>
    <col min="3597" max="3598" width="11.5" style="53" customWidth="1"/>
    <col min="3599" max="3599" width="9.625" style="53" customWidth="1"/>
    <col min="3600" max="3600" width="8.625" style="53" customWidth="1"/>
    <col min="3601" max="3601" width="12" style="53" customWidth="1"/>
    <col min="3602" max="3602" width="10.625" style="53" customWidth="1"/>
    <col min="3603" max="3841" width="9" style="53"/>
    <col min="3842" max="3842" width="12.125" style="53" customWidth="1"/>
    <col min="3843" max="3843" width="10.75" style="53" customWidth="1"/>
    <col min="3844" max="3844" width="9.625" style="53" customWidth="1"/>
    <col min="3845" max="3845" width="7.75" style="53" customWidth="1"/>
    <col min="3846" max="3846" width="14.125" style="53" customWidth="1"/>
    <col min="3847" max="3847" width="14.5" style="53" customWidth="1"/>
    <col min="3848" max="3848" width="13.75" style="53" customWidth="1"/>
    <col min="3849" max="3849" width="14.125" style="53" customWidth="1"/>
    <col min="3850" max="3850" width="13.25" style="53" customWidth="1"/>
    <col min="3851" max="3851" width="13.5" style="53" customWidth="1"/>
    <col min="3852" max="3852" width="13.375" style="53" customWidth="1"/>
    <col min="3853" max="3854" width="11.5" style="53" customWidth="1"/>
    <col min="3855" max="3855" width="9.625" style="53" customWidth="1"/>
    <col min="3856" max="3856" width="8.625" style="53" customWidth="1"/>
    <col min="3857" max="3857" width="12" style="53" customWidth="1"/>
    <col min="3858" max="3858" width="10.625" style="53" customWidth="1"/>
    <col min="3859" max="4097" width="9" style="53"/>
    <col min="4098" max="4098" width="12.125" style="53" customWidth="1"/>
    <col min="4099" max="4099" width="10.75" style="53" customWidth="1"/>
    <col min="4100" max="4100" width="9.625" style="53" customWidth="1"/>
    <col min="4101" max="4101" width="7.75" style="53" customWidth="1"/>
    <col min="4102" max="4102" width="14.125" style="53" customWidth="1"/>
    <col min="4103" max="4103" width="14.5" style="53" customWidth="1"/>
    <col min="4104" max="4104" width="13.75" style="53" customWidth="1"/>
    <col min="4105" max="4105" width="14.125" style="53" customWidth="1"/>
    <col min="4106" max="4106" width="13.25" style="53" customWidth="1"/>
    <col min="4107" max="4107" width="13.5" style="53" customWidth="1"/>
    <col min="4108" max="4108" width="13.375" style="53" customWidth="1"/>
    <col min="4109" max="4110" width="11.5" style="53" customWidth="1"/>
    <col min="4111" max="4111" width="9.625" style="53" customWidth="1"/>
    <col min="4112" max="4112" width="8.625" style="53" customWidth="1"/>
    <col min="4113" max="4113" width="12" style="53" customWidth="1"/>
    <col min="4114" max="4114" width="10.625" style="53" customWidth="1"/>
    <col min="4115" max="4353" width="9" style="53"/>
    <col min="4354" max="4354" width="12.125" style="53" customWidth="1"/>
    <col min="4355" max="4355" width="10.75" style="53" customWidth="1"/>
    <col min="4356" max="4356" width="9.625" style="53" customWidth="1"/>
    <col min="4357" max="4357" width="7.75" style="53" customWidth="1"/>
    <col min="4358" max="4358" width="14.125" style="53" customWidth="1"/>
    <col min="4359" max="4359" width="14.5" style="53" customWidth="1"/>
    <col min="4360" max="4360" width="13.75" style="53" customWidth="1"/>
    <col min="4361" max="4361" width="14.125" style="53" customWidth="1"/>
    <col min="4362" max="4362" width="13.25" style="53" customWidth="1"/>
    <col min="4363" max="4363" width="13.5" style="53" customWidth="1"/>
    <col min="4364" max="4364" width="13.375" style="53" customWidth="1"/>
    <col min="4365" max="4366" width="11.5" style="53" customWidth="1"/>
    <col min="4367" max="4367" width="9.625" style="53" customWidth="1"/>
    <col min="4368" max="4368" width="8.625" style="53" customWidth="1"/>
    <col min="4369" max="4369" width="12" style="53" customWidth="1"/>
    <col min="4370" max="4370" width="10.625" style="53" customWidth="1"/>
    <col min="4371" max="4609" width="9" style="53"/>
    <col min="4610" max="4610" width="12.125" style="53" customWidth="1"/>
    <col min="4611" max="4611" width="10.75" style="53" customWidth="1"/>
    <col min="4612" max="4612" width="9.625" style="53" customWidth="1"/>
    <col min="4613" max="4613" width="7.75" style="53" customWidth="1"/>
    <col min="4614" max="4614" width="14.125" style="53" customWidth="1"/>
    <col min="4615" max="4615" width="14.5" style="53" customWidth="1"/>
    <col min="4616" max="4616" width="13.75" style="53" customWidth="1"/>
    <col min="4617" max="4617" width="14.125" style="53" customWidth="1"/>
    <col min="4618" max="4618" width="13.25" style="53" customWidth="1"/>
    <col min="4619" max="4619" width="13.5" style="53" customWidth="1"/>
    <col min="4620" max="4620" width="13.375" style="53" customWidth="1"/>
    <col min="4621" max="4622" width="11.5" style="53" customWidth="1"/>
    <col min="4623" max="4623" width="9.625" style="53" customWidth="1"/>
    <col min="4624" max="4624" width="8.625" style="53" customWidth="1"/>
    <col min="4625" max="4625" width="12" style="53" customWidth="1"/>
    <col min="4626" max="4626" width="10.625" style="53" customWidth="1"/>
    <col min="4627" max="4865" width="9" style="53"/>
    <col min="4866" max="4866" width="12.125" style="53" customWidth="1"/>
    <col min="4867" max="4867" width="10.75" style="53" customWidth="1"/>
    <col min="4868" max="4868" width="9.625" style="53" customWidth="1"/>
    <col min="4869" max="4869" width="7.75" style="53" customWidth="1"/>
    <col min="4870" max="4870" width="14.125" style="53" customWidth="1"/>
    <col min="4871" max="4871" width="14.5" style="53" customWidth="1"/>
    <col min="4872" max="4872" width="13.75" style="53" customWidth="1"/>
    <col min="4873" max="4873" width="14.125" style="53" customWidth="1"/>
    <col min="4874" max="4874" width="13.25" style="53" customWidth="1"/>
    <col min="4875" max="4875" width="13.5" style="53" customWidth="1"/>
    <col min="4876" max="4876" width="13.375" style="53" customWidth="1"/>
    <col min="4877" max="4878" width="11.5" style="53" customWidth="1"/>
    <col min="4879" max="4879" width="9.625" style="53" customWidth="1"/>
    <col min="4880" max="4880" width="8.625" style="53" customWidth="1"/>
    <col min="4881" max="4881" width="12" style="53" customWidth="1"/>
    <col min="4882" max="4882" width="10.625" style="53" customWidth="1"/>
    <col min="4883" max="5121" width="9" style="53"/>
    <col min="5122" max="5122" width="12.125" style="53" customWidth="1"/>
    <col min="5123" max="5123" width="10.75" style="53" customWidth="1"/>
    <col min="5124" max="5124" width="9.625" style="53" customWidth="1"/>
    <col min="5125" max="5125" width="7.75" style="53" customWidth="1"/>
    <col min="5126" max="5126" width="14.125" style="53" customWidth="1"/>
    <col min="5127" max="5127" width="14.5" style="53" customWidth="1"/>
    <col min="5128" max="5128" width="13.75" style="53" customWidth="1"/>
    <col min="5129" max="5129" width="14.125" style="53" customWidth="1"/>
    <col min="5130" max="5130" width="13.25" style="53" customWidth="1"/>
    <col min="5131" max="5131" width="13.5" style="53" customWidth="1"/>
    <col min="5132" max="5132" width="13.375" style="53" customWidth="1"/>
    <col min="5133" max="5134" width="11.5" style="53" customWidth="1"/>
    <col min="5135" max="5135" width="9.625" style="53" customWidth="1"/>
    <col min="5136" max="5136" width="8.625" style="53" customWidth="1"/>
    <col min="5137" max="5137" width="12" style="53" customWidth="1"/>
    <col min="5138" max="5138" width="10.625" style="53" customWidth="1"/>
    <col min="5139" max="5377" width="9" style="53"/>
    <col min="5378" max="5378" width="12.125" style="53" customWidth="1"/>
    <col min="5379" max="5379" width="10.75" style="53" customWidth="1"/>
    <col min="5380" max="5380" width="9.625" style="53" customWidth="1"/>
    <col min="5381" max="5381" width="7.75" style="53" customWidth="1"/>
    <col min="5382" max="5382" width="14.125" style="53" customWidth="1"/>
    <col min="5383" max="5383" width="14.5" style="53" customWidth="1"/>
    <col min="5384" max="5384" width="13.75" style="53" customWidth="1"/>
    <col min="5385" max="5385" width="14.125" style="53" customWidth="1"/>
    <col min="5386" max="5386" width="13.25" style="53" customWidth="1"/>
    <col min="5387" max="5387" width="13.5" style="53" customWidth="1"/>
    <col min="5388" max="5388" width="13.375" style="53" customWidth="1"/>
    <col min="5389" max="5390" width="11.5" style="53" customWidth="1"/>
    <col min="5391" max="5391" width="9.625" style="53" customWidth="1"/>
    <col min="5392" max="5392" width="8.625" style="53" customWidth="1"/>
    <col min="5393" max="5393" width="12" style="53" customWidth="1"/>
    <col min="5394" max="5394" width="10.625" style="53" customWidth="1"/>
    <col min="5395" max="5633" width="9" style="53"/>
    <col min="5634" max="5634" width="12.125" style="53" customWidth="1"/>
    <col min="5635" max="5635" width="10.75" style="53" customWidth="1"/>
    <col min="5636" max="5636" width="9.625" style="53" customWidth="1"/>
    <col min="5637" max="5637" width="7.75" style="53" customWidth="1"/>
    <col min="5638" max="5638" width="14.125" style="53" customWidth="1"/>
    <col min="5639" max="5639" width="14.5" style="53" customWidth="1"/>
    <col min="5640" max="5640" width="13.75" style="53" customWidth="1"/>
    <col min="5641" max="5641" width="14.125" style="53" customWidth="1"/>
    <col min="5642" max="5642" width="13.25" style="53" customWidth="1"/>
    <col min="5643" max="5643" width="13.5" style="53" customWidth="1"/>
    <col min="5644" max="5644" width="13.375" style="53" customWidth="1"/>
    <col min="5645" max="5646" width="11.5" style="53" customWidth="1"/>
    <col min="5647" max="5647" width="9.625" style="53" customWidth="1"/>
    <col min="5648" max="5648" width="8.625" style="53" customWidth="1"/>
    <col min="5649" max="5649" width="12" style="53" customWidth="1"/>
    <col min="5650" max="5650" width="10.625" style="53" customWidth="1"/>
    <col min="5651" max="5889" width="9" style="53"/>
    <col min="5890" max="5890" width="12.125" style="53" customWidth="1"/>
    <col min="5891" max="5891" width="10.75" style="53" customWidth="1"/>
    <col min="5892" max="5892" width="9.625" style="53" customWidth="1"/>
    <col min="5893" max="5893" width="7.75" style="53" customWidth="1"/>
    <col min="5894" max="5894" width="14.125" style="53" customWidth="1"/>
    <col min="5895" max="5895" width="14.5" style="53" customWidth="1"/>
    <col min="5896" max="5896" width="13.75" style="53" customWidth="1"/>
    <col min="5897" max="5897" width="14.125" style="53" customWidth="1"/>
    <col min="5898" max="5898" width="13.25" style="53" customWidth="1"/>
    <col min="5899" max="5899" width="13.5" style="53" customWidth="1"/>
    <col min="5900" max="5900" width="13.375" style="53" customWidth="1"/>
    <col min="5901" max="5902" width="11.5" style="53" customWidth="1"/>
    <col min="5903" max="5903" width="9.625" style="53" customWidth="1"/>
    <col min="5904" max="5904" width="8.625" style="53" customWidth="1"/>
    <col min="5905" max="5905" width="12" style="53" customWidth="1"/>
    <col min="5906" max="5906" width="10.625" style="53" customWidth="1"/>
    <col min="5907" max="6145" width="9" style="53"/>
    <col min="6146" max="6146" width="12.125" style="53" customWidth="1"/>
    <col min="6147" max="6147" width="10.75" style="53" customWidth="1"/>
    <col min="6148" max="6148" width="9.625" style="53" customWidth="1"/>
    <col min="6149" max="6149" width="7.75" style="53" customWidth="1"/>
    <col min="6150" max="6150" width="14.125" style="53" customWidth="1"/>
    <col min="6151" max="6151" width="14.5" style="53" customWidth="1"/>
    <col min="6152" max="6152" width="13.75" style="53" customWidth="1"/>
    <col min="6153" max="6153" width="14.125" style="53" customWidth="1"/>
    <col min="6154" max="6154" width="13.25" style="53" customWidth="1"/>
    <col min="6155" max="6155" width="13.5" style="53" customWidth="1"/>
    <col min="6156" max="6156" width="13.375" style="53" customWidth="1"/>
    <col min="6157" max="6158" width="11.5" style="53" customWidth="1"/>
    <col min="6159" max="6159" width="9.625" style="53" customWidth="1"/>
    <col min="6160" max="6160" width="8.625" style="53" customWidth="1"/>
    <col min="6161" max="6161" width="12" style="53" customWidth="1"/>
    <col min="6162" max="6162" width="10.625" style="53" customWidth="1"/>
    <col min="6163" max="6401" width="9" style="53"/>
    <col min="6402" max="6402" width="12.125" style="53" customWidth="1"/>
    <col min="6403" max="6403" width="10.75" style="53" customWidth="1"/>
    <col min="6404" max="6404" width="9.625" style="53" customWidth="1"/>
    <col min="6405" max="6405" width="7.75" style="53" customWidth="1"/>
    <col min="6406" max="6406" width="14.125" style="53" customWidth="1"/>
    <col min="6407" max="6407" width="14.5" style="53" customWidth="1"/>
    <col min="6408" max="6408" width="13.75" style="53" customWidth="1"/>
    <col min="6409" max="6409" width="14.125" style="53" customWidth="1"/>
    <col min="6410" max="6410" width="13.25" style="53" customWidth="1"/>
    <col min="6411" max="6411" width="13.5" style="53" customWidth="1"/>
    <col min="6412" max="6412" width="13.375" style="53" customWidth="1"/>
    <col min="6413" max="6414" width="11.5" style="53" customWidth="1"/>
    <col min="6415" max="6415" width="9.625" style="53" customWidth="1"/>
    <col min="6416" max="6416" width="8.625" style="53" customWidth="1"/>
    <col min="6417" max="6417" width="12" style="53" customWidth="1"/>
    <col min="6418" max="6418" width="10.625" style="53" customWidth="1"/>
    <col min="6419" max="6657" width="9" style="53"/>
    <col min="6658" max="6658" width="12.125" style="53" customWidth="1"/>
    <col min="6659" max="6659" width="10.75" style="53" customWidth="1"/>
    <col min="6660" max="6660" width="9.625" style="53" customWidth="1"/>
    <col min="6661" max="6661" width="7.75" style="53" customWidth="1"/>
    <col min="6662" max="6662" width="14.125" style="53" customWidth="1"/>
    <col min="6663" max="6663" width="14.5" style="53" customWidth="1"/>
    <col min="6664" max="6664" width="13.75" style="53" customWidth="1"/>
    <col min="6665" max="6665" width="14.125" style="53" customWidth="1"/>
    <col min="6666" max="6666" width="13.25" style="53" customWidth="1"/>
    <col min="6667" max="6667" width="13.5" style="53" customWidth="1"/>
    <col min="6668" max="6668" width="13.375" style="53" customWidth="1"/>
    <col min="6669" max="6670" width="11.5" style="53" customWidth="1"/>
    <col min="6671" max="6671" width="9.625" style="53" customWidth="1"/>
    <col min="6672" max="6672" width="8.625" style="53" customWidth="1"/>
    <col min="6673" max="6673" width="12" style="53" customWidth="1"/>
    <col min="6674" max="6674" width="10.625" style="53" customWidth="1"/>
    <col min="6675" max="6913" width="9" style="53"/>
    <col min="6914" max="6914" width="12.125" style="53" customWidth="1"/>
    <col min="6915" max="6915" width="10.75" style="53" customWidth="1"/>
    <col min="6916" max="6916" width="9.625" style="53" customWidth="1"/>
    <col min="6917" max="6917" width="7.75" style="53" customWidth="1"/>
    <col min="6918" max="6918" width="14.125" style="53" customWidth="1"/>
    <col min="6919" max="6919" width="14.5" style="53" customWidth="1"/>
    <col min="6920" max="6920" width="13.75" style="53" customWidth="1"/>
    <col min="6921" max="6921" width="14.125" style="53" customWidth="1"/>
    <col min="6922" max="6922" width="13.25" style="53" customWidth="1"/>
    <col min="6923" max="6923" width="13.5" style="53" customWidth="1"/>
    <col min="6924" max="6924" width="13.375" style="53" customWidth="1"/>
    <col min="6925" max="6926" width="11.5" style="53" customWidth="1"/>
    <col min="6927" max="6927" width="9.625" style="53" customWidth="1"/>
    <col min="6928" max="6928" width="8.625" style="53" customWidth="1"/>
    <col min="6929" max="6929" width="12" style="53" customWidth="1"/>
    <col min="6930" max="6930" width="10.625" style="53" customWidth="1"/>
    <col min="6931" max="7169" width="9" style="53"/>
    <col min="7170" max="7170" width="12.125" style="53" customWidth="1"/>
    <col min="7171" max="7171" width="10.75" style="53" customWidth="1"/>
    <col min="7172" max="7172" width="9.625" style="53" customWidth="1"/>
    <col min="7173" max="7173" width="7.75" style="53" customWidth="1"/>
    <col min="7174" max="7174" width="14.125" style="53" customWidth="1"/>
    <col min="7175" max="7175" width="14.5" style="53" customWidth="1"/>
    <col min="7176" max="7176" width="13.75" style="53" customWidth="1"/>
    <col min="7177" max="7177" width="14.125" style="53" customWidth="1"/>
    <col min="7178" max="7178" width="13.25" style="53" customWidth="1"/>
    <col min="7179" max="7179" width="13.5" style="53" customWidth="1"/>
    <col min="7180" max="7180" width="13.375" style="53" customWidth="1"/>
    <col min="7181" max="7182" width="11.5" style="53" customWidth="1"/>
    <col min="7183" max="7183" width="9.625" style="53" customWidth="1"/>
    <col min="7184" max="7184" width="8.625" style="53" customWidth="1"/>
    <col min="7185" max="7185" width="12" style="53" customWidth="1"/>
    <col min="7186" max="7186" width="10.625" style="53" customWidth="1"/>
    <col min="7187" max="7425" width="9" style="53"/>
    <col min="7426" max="7426" width="12.125" style="53" customWidth="1"/>
    <col min="7427" max="7427" width="10.75" style="53" customWidth="1"/>
    <col min="7428" max="7428" width="9.625" style="53" customWidth="1"/>
    <col min="7429" max="7429" width="7.75" style="53" customWidth="1"/>
    <col min="7430" max="7430" width="14.125" style="53" customWidth="1"/>
    <col min="7431" max="7431" width="14.5" style="53" customWidth="1"/>
    <col min="7432" max="7432" width="13.75" style="53" customWidth="1"/>
    <col min="7433" max="7433" width="14.125" style="53" customWidth="1"/>
    <col min="7434" max="7434" width="13.25" style="53" customWidth="1"/>
    <col min="7435" max="7435" width="13.5" style="53" customWidth="1"/>
    <col min="7436" max="7436" width="13.375" style="53" customWidth="1"/>
    <col min="7437" max="7438" width="11.5" style="53" customWidth="1"/>
    <col min="7439" max="7439" width="9.625" style="53" customWidth="1"/>
    <col min="7440" max="7440" width="8.625" style="53" customWidth="1"/>
    <col min="7441" max="7441" width="12" style="53" customWidth="1"/>
    <col min="7442" max="7442" width="10.625" style="53" customWidth="1"/>
    <col min="7443" max="7681" width="9" style="53"/>
    <col min="7682" max="7682" width="12.125" style="53" customWidth="1"/>
    <col min="7683" max="7683" width="10.75" style="53" customWidth="1"/>
    <col min="7684" max="7684" width="9.625" style="53" customWidth="1"/>
    <col min="7685" max="7685" width="7.75" style="53" customWidth="1"/>
    <col min="7686" max="7686" width="14.125" style="53" customWidth="1"/>
    <col min="7687" max="7687" width="14.5" style="53" customWidth="1"/>
    <col min="7688" max="7688" width="13.75" style="53" customWidth="1"/>
    <col min="7689" max="7689" width="14.125" style="53" customWidth="1"/>
    <col min="7690" max="7690" width="13.25" style="53" customWidth="1"/>
    <col min="7691" max="7691" width="13.5" style="53" customWidth="1"/>
    <col min="7692" max="7692" width="13.375" style="53" customWidth="1"/>
    <col min="7693" max="7694" width="11.5" style="53" customWidth="1"/>
    <col min="7695" max="7695" width="9.625" style="53" customWidth="1"/>
    <col min="7696" max="7696" width="8.625" style="53" customWidth="1"/>
    <col min="7697" max="7697" width="12" style="53" customWidth="1"/>
    <col min="7698" max="7698" width="10.625" style="53" customWidth="1"/>
    <col min="7699" max="7937" width="9" style="53"/>
    <col min="7938" max="7938" width="12.125" style="53" customWidth="1"/>
    <col min="7939" max="7939" width="10.75" style="53" customWidth="1"/>
    <col min="7940" max="7940" width="9.625" style="53" customWidth="1"/>
    <col min="7941" max="7941" width="7.75" style="53" customWidth="1"/>
    <col min="7942" max="7942" width="14.125" style="53" customWidth="1"/>
    <col min="7943" max="7943" width="14.5" style="53" customWidth="1"/>
    <col min="7944" max="7944" width="13.75" style="53" customWidth="1"/>
    <col min="7945" max="7945" width="14.125" style="53" customWidth="1"/>
    <col min="7946" max="7946" width="13.25" style="53" customWidth="1"/>
    <col min="7947" max="7947" width="13.5" style="53" customWidth="1"/>
    <col min="7948" max="7948" width="13.375" style="53" customWidth="1"/>
    <col min="7949" max="7950" width="11.5" style="53" customWidth="1"/>
    <col min="7951" max="7951" width="9.625" style="53" customWidth="1"/>
    <col min="7952" max="7952" width="8.625" style="53" customWidth="1"/>
    <col min="7953" max="7953" width="12" style="53" customWidth="1"/>
    <col min="7954" max="7954" width="10.625" style="53" customWidth="1"/>
    <col min="7955" max="8193" width="9" style="53"/>
    <col min="8194" max="8194" width="12.125" style="53" customWidth="1"/>
    <col min="8195" max="8195" width="10.75" style="53" customWidth="1"/>
    <col min="8196" max="8196" width="9.625" style="53" customWidth="1"/>
    <col min="8197" max="8197" width="7.75" style="53" customWidth="1"/>
    <col min="8198" max="8198" width="14.125" style="53" customWidth="1"/>
    <col min="8199" max="8199" width="14.5" style="53" customWidth="1"/>
    <col min="8200" max="8200" width="13.75" style="53" customWidth="1"/>
    <col min="8201" max="8201" width="14.125" style="53" customWidth="1"/>
    <col min="8202" max="8202" width="13.25" style="53" customWidth="1"/>
    <col min="8203" max="8203" width="13.5" style="53" customWidth="1"/>
    <col min="8204" max="8204" width="13.375" style="53" customWidth="1"/>
    <col min="8205" max="8206" width="11.5" style="53" customWidth="1"/>
    <col min="8207" max="8207" width="9.625" style="53" customWidth="1"/>
    <col min="8208" max="8208" width="8.625" style="53" customWidth="1"/>
    <col min="8209" max="8209" width="12" style="53" customWidth="1"/>
    <col min="8210" max="8210" width="10.625" style="53" customWidth="1"/>
    <col min="8211" max="8449" width="9" style="53"/>
    <col min="8450" max="8450" width="12.125" style="53" customWidth="1"/>
    <col min="8451" max="8451" width="10.75" style="53" customWidth="1"/>
    <col min="8452" max="8452" width="9.625" style="53" customWidth="1"/>
    <col min="8453" max="8453" width="7.75" style="53" customWidth="1"/>
    <col min="8454" max="8454" width="14.125" style="53" customWidth="1"/>
    <col min="8455" max="8455" width="14.5" style="53" customWidth="1"/>
    <col min="8456" max="8456" width="13.75" style="53" customWidth="1"/>
    <col min="8457" max="8457" width="14.125" style="53" customWidth="1"/>
    <col min="8458" max="8458" width="13.25" style="53" customWidth="1"/>
    <col min="8459" max="8459" width="13.5" style="53" customWidth="1"/>
    <col min="8460" max="8460" width="13.375" style="53" customWidth="1"/>
    <col min="8461" max="8462" width="11.5" style="53" customWidth="1"/>
    <col min="8463" max="8463" width="9.625" style="53" customWidth="1"/>
    <col min="8464" max="8464" width="8.625" style="53" customWidth="1"/>
    <col min="8465" max="8465" width="12" style="53" customWidth="1"/>
    <col min="8466" max="8466" width="10.625" style="53" customWidth="1"/>
    <col min="8467" max="8705" width="9" style="53"/>
    <col min="8706" max="8706" width="12.125" style="53" customWidth="1"/>
    <col min="8707" max="8707" width="10.75" style="53" customWidth="1"/>
    <col min="8708" max="8708" width="9.625" style="53" customWidth="1"/>
    <col min="8709" max="8709" width="7.75" style="53" customWidth="1"/>
    <col min="8710" max="8710" width="14.125" style="53" customWidth="1"/>
    <col min="8711" max="8711" width="14.5" style="53" customWidth="1"/>
    <col min="8712" max="8712" width="13.75" style="53" customWidth="1"/>
    <col min="8713" max="8713" width="14.125" style="53" customWidth="1"/>
    <col min="8714" max="8714" width="13.25" style="53" customWidth="1"/>
    <col min="8715" max="8715" width="13.5" style="53" customWidth="1"/>
    <col min="8716" max="8716" width="13.375" style="53" customWidth="1"/>
    <col min="8717" max="8718" width="11.5" style="53" customWidth="1"/>
    <col min="8719" max="8719" width="9.625" style="53" customWidth="1"/>
    <col min="8720" max="8720" width="8.625" style="53" customWidth="1"/>
    <col min="8721" max="8721" width="12" style="53" customWidth="1"/>
    <col min="8722" max="8722" width="10.625" style="53" customWidth="1"/>
    <col min="8723" max="8961" width="9" style="53"/>
    <col min="8962" max="8962" width="12.125" style="53" customWidth="1"/>
    <col min="8963" max="8963" width="10.75" style="53" customWidth="1"/>
    <col min="8964" max="8964" width="9.625" style="53" customWidth="1"/>
    <col min="8965" max="8965" width="7.75" style="53" customWidth="1"/>
    <col min="8966" max="8966" width="14.125" style="53" customWidth="1"/>
    <col min="8967" max="8967" width="14.5" style="53" customWidth="1"/>
    <col min="8968" max="8968" width="13.75" style="53" customWidth="1"/>
    <col min="8969" max="8969" width="14.125" style="53" customWidth="1"/>
    <col min="8970" max="8970" width="13.25" style="53" customWidth="1"/>
    <col min="8971" max="8971" width="13.5" style="53" customWidth="1"/>
    <col min="8972" max="8972" width="13.375" style="53" customWidth="1"/>
    <col min="8973" max="8974" width="11.5" style="53" customWidth="1"/>
    <col min="8975" max="8975" width="9.625" style="53" customWidth="1"/>
    <col min="8976" max="8976" width="8.625" style="53" customWidth="1"/>
    <col min="8977" max="8977" width="12" style="53" customWidth="1"/>
    <col min="8978" max="8978" width="10.625" style="53" customWidth="1"/>
    <col min="8979" max="9217" width="9" style="53"/>
    <col min="9218" max="9218" width="12.125" style="53" customWidth="1"/>
    <col min="9219" max="9219" width="10.75" style="53" customWidth="1"/>
    <col min="9220" max="9220" width="9.625" style="53" customWidth="1"/>
    <col min="9221" max="9221" width="7.75" style="53" customWidth="1"/>
    <col min="9222" max="9222" width="14.125" style="53" customWidth="1"/>
    <col min="9223" max="9223" width="14.5" style="53" customWidth="1"/>
    <col min="9224" max="9224" width="13.75" style="53" customWidth="1"/>
    <col min="9225" max="9225" width="14.125" style="53" customWidth="1"/>
    <col min="9226" max="9226" width="13.25" style="53" customWidth="1"/>
    <col min="9227" max="9227" width="13.5" style="53" customWidth="1"/>
    <col min="9228" max="9228" width="13.375" style="53" customWidth="1"/>
    <col min="9229" max="9230" width="11.5" style="53" customWidth="1"/>
    <col min="9231" max="9231" width="9.625" style="53" customWidth="1"/>
    <col min="9232" max="9232" width="8.625" style="53" customWidth="1"/>
    <col min="9233" max="9233" width="12" style="53" customWidth="1"/>
    <col min="9234" max="9234" width="10.625" style="53" customWidth="1"/>
    <col min="9235" max="9473" width="9" style="53"/>
    <col min="9474" max="9474" width="12.125" style="53" customWidth="1"/>
    <col min="9475" max="9475" width="10.75" style="53" customWidth="1"/>
    <col min="9476" max="9476" width="9.625" style="53" customWidth="1"/>
    <col min="9477" max="9477" width="7.75" style="53" customWidth="1"/>
    <col min="9478" max="9478" width="14.125" style="53" customWidth="1"/>
    <col min="9479" max="9479" width="14.5" style="53" customWidth="1"/>
    <col min="9480" max="9480" width="13.75" style="53" customWidth="1"/>
    <col min="9481" max="9481" width="14.125" style="53" customWidth="1"/>
    <col min="9482" max="9482" width="13.25" style="53" customWidth="1"/>
    <col min="9483" max="9483" width="13.5" style="53" customWidth="1"/>
    <col min="9484" max="9484" width="13.375" style="53" customWidth="1"/>
    <col min="9485" max="9486" width="11.5" style="53" customWidth="1"/>
    <col min="9487" max="9487" width="9.625" style="53" customWidth="1"/>
    <col min="9488" max="9488" width="8.625" style="53" customWidth="1"/>
    <col min="9489" max="9489" width="12" style="53" customWidth="1"/>
    <col min="9490" max="9490" width="10.625" style="53" customWidth="1"/>
    <col min="9491" max="9729" width="9" style="53"/>
    <col min="9730" max="9730" width="12.125" style="53" customWidth="1"/>
    <col min="9731" max="9731" width="10.75" style="53" customWidth="1"/>
    <col min="9732" max="9732" width="9.625" style="53" customWidth="1"/>
    <col min="9733" max="9733" width="7.75" style="53" customWidth="1"/>
    <col min="9734" max="9734" width="14.125" style="53" customWidth="1"/>
    <col min="9735" max="9735" width="14.5" style="53" customWidth="1"/>
    <col min="9736" max="9736" width="13.75" style="53" customWidth="1"/>
    <col min="9737" max="9737" width="14.125" style="53" customWidth="1"/>
    <col min="9738" max="9738" width="13.25" style="53" customWidth="1"/>
    <col min="9739" max="9739" width="13.5" style="53" customWidth="1"/>
    <col min="9740" max="9740" width="13.375" style="53" customWidth="1"/>
    <col min="9741" max="9742" width="11.5" style="53" customWidth="1"/>
    <col min="9743" max="9743" width="9.625" style="53" customWidth="1"/>
    <col min="9744" max="9744" width="8.625" style="53" customWidth="1"/>
    <col min="9745" max="9745" width="12" style="53" customWidth="1"/>
    <col min="9746" max="9746" width="10.625" style="53" customWidth="1"/>
    <col min="9747" max="9985" width="9" style="53"/>
    <col min="9986" max="9986" width="12.125" style="53" customWidth="1"/>
    <col min="9987" max="9987" width="10.75" style="53" customWidth="1"/>
    <col min="9988" max="9988" width="9.625" style="53" customWidth="1"/>
    <col min="9989" max="9989" width="7.75" style="53" customWidth="1"/>
    <col min="9990" max="9990" width="14.125" style="53" customWidth="1"/>
    <col min="9991" max="9991" width="14.5" style="53" customWidth="1"/>
    <col min="9992" max="9992" width="13.75" style="53" customWidth="1"/>
    <col min="9993" max="9993" width="14.125" style="53" customWidth="1"/>
    <col min="9994" max="9994" width="13.25" style="53" customWidth="1"/>
    <col min="9995" max="9995" width="13.5" style="53" customWidth="1"/>
    <col min="9996" max="9996" width="13.375" style="53" customWidth="1"/>
    <col min="9997" max="9998" width="11.5" style="53" customWidth="1"/>
    <col min="9999" max="9999" width="9.625" style="53" customWidth="1"/>
    <col min="10000" max="10000" width="8.625" style="53" customWidth="1"/>
    <col min="10001" max="10001" width="12" style="53" customWidth="1"/>
    <col min="10002" max="10002" width="10.625" style="53" customWidth="1"/>
    <col min="10003" max="10241" width="9" style="53"/>
    <col min="10242" max="10242" width="12.125" style="53" customWidth="1"/>
    <col min="10243" max="10243" width="10.75" style="53" customWidth="1"/>
    <col min="10244" max="10244" width="9.625" style="53" customWidth="1"/>
    <col min="10245" max="10245" width="7.75" style="53" customWidth="1"/>
    <col min="10246" max="10246" width="14.125" style="53" customWidth="1"/>
    <col min="10247" max="10247" width="14.5" style="53" customWidth="1"/>
    <col min="10248" max="10248" width="13.75" style="53" customWidth="1"/>
    <col min="10249" max="10249" width="14.125" style="53" customWidth="1"/>
    <col min="10250" max="10250" width="13.25" style="53" customWidth="1"/>
    <col min="10251" max="10251" width="13.5" style="53" customWidth="1"/>
    <col min="10252" max="10252" width="13.375" style="53" customWidth="1"/>
    <col min="10253" max="10254" width="11.5" style="53" customWidth="1"/>
    <col min="10255" max="10255" width="9.625" style="53" customWidth="1"/>
    <col min="10256" max="10256" width="8.625" style="53" customWidth="1"/>
    <col min="10257" max="10257" width="12" style="53" customWidth="1"/>
    <col min="10258" max="10258" width="10.625" style="53" customWidth="1"/>
    <col min="10259" max="10497" width="9" style="53"/>
    <col min="10498" max="10498" width="12.125" style="53" customWidth="1"/>
    <col min="10499" max="10499" width="10.75" style="53" customWidth="1"/>
    <col min="10500" max="10500" width="9.625" style="53" customWidth="1"/>
    <col min="10501" max="10501" width="7.75" style="53" customWidth="1"/>
    <col min="10502" max="10502" width="14.125" style="53" customWidth="1"/>
    <col min="10503" max="10503" width="14.5" style="53" customWidth="1"/>
    <col min="10504" max="10504" width="13.75" style="53" customWidth="1"/>
    <col min="10505" max="10505" width="14.125" style="53" customWidth="1"/>
    <col min="10506" max="10506" width="13.25" style="53" customWidth="1"/>
    <col min="10507" max="10507" width="13.5" style="53" customWidth="1"/>
    <col min="10508" max="10508" width="13.375" style="53" customWidth="1"/>
    <col min="10509" max="10510" width="11.5" style="53" customWidth="1"/>
    <col min="10511" max="10511" width="9.625" style="53" customWidth="1"/>
    <col min="10512" max="10512" width="8.625" style="53" customWidth="1"/>
    <col min="10513" max="10513" width="12" style="53" customWidth="1"/>
    <col min="10514" max="10514" width="10.625" style="53" customWidth="1"/>
    <col min="10515" max="10753" width="9" style="53"/>
    <col min="10754" max="10754" width="12.125" style="53" customWidth="1"/>
    <col min="10755" max="10755" width="10.75" style="53" customWidth="1"/>
    <col min="10756" max="10756" width="9.625" style="53" customWidth="1"/>
    <col min="10757" max="10757" width="7.75" style="53" customWidth="1"/>
    <col min="10758" max="10758" width="14.125" style="53" customWidth="1"/>
    <col min="10759" max="10759" width="14.5" style="53" customWidth="1"/>
    <col min="10760" max="10760" width="13.75" style="53" customWidth="1"/>
    <col min="10761" max="10761" width="14.125" style="53" customWidth="1"/>
    <col min="10762" max="10762" width="13.25" style="53" customWidth="1"/>
    <col min="10763" max="10763" width="13.5" style="53" customWidth="1"/>
    <col min="10764" max="10764" width="13.375" style="53" customWidth="1"/>
    <col min="10765" max="10766" width="11.5" style="53" customWidth="1"/>
    <col min="10767" max="10767" width="9.625" style="53" customWidth="1"/>
    <col min="10768" max="10768" width="8.625" style="53" customWidth="1"/>
    <col min="10769" max="10769" width="12" style="53" customWidth="1"/>
    <col min="10770" max="10770" width="10.625" style="53" customWidth="1"/>
    <col min="10771" max="11009" width="9" style="53"/>
    <col min="11010" max="11010" width="12.125" style="53" customWidth="1"/>
    <col min="11011" max="11011" width="10.75" style="53" customWidth="1"/>
    <col min="11012" max="11012" width="9.625" style="53" customWidth="1"/>
    <col min="11013" max="11013" width="7.75" style="53" customWidth="1"/>
    <col min="11014" max="11014" width="14.125" style="53" customWidth="1"/>
    <col min="11015" max="11015" width="14.5" style="53" customWidth="1"/>
    <col min="11016" max="11016" width="13.75" style="53" customWidth="1"/>
    <col min="11017" max="11017" width="14.125" style="53" customWidth="1"/>
    <col min="11018" max="11018" width="13.25" style="53" customWidth="1"/>
    <col min="11019" max="11019" width="13.5" style="53" customWidth="1"/>
    <col min="11020" max="11020" width="13.375" style="53" customWidth="1"/>
    <col min="11021" max="11022" width="11.5" style="53" customWidth="1"/>
    <col min="11023" max="11023" width="9.625" style="53" customWidth="1"/>
    <col min="11024" max="11024" width="8.625" style="53" customWidth="1"/>
    <col min="11025" max="11025" width="12" style="53" customWidth="1"/>
    <col min="11026" max="11026" width="10.625" style="53" customWidth="1"/>
    <col min="11027" max="11265" width="9" style="53"/>
    <col min="11266" max="11266" width="12.125" style="53" customWidth="1"/>
    <col min="11267" max="11267" width="10.75" style="53" customWidth="1"/>
    <col min="11268" max="11268" width="9.625" style="53" customWidth="1"/>
    <col min="11269" max="11269" width="7.75" style="53" customWidth="1"/>
    <col min="11270" max="11270" width="14.125" style="53" customWidth="1"/>
    <col min="11271" max="11271" width="14.5" style="53" customWidth="1"/>
    <col min="11272" max="11272" width="13.75" style="53" customWidth="1"/>
    <col min="11273" max="11273" width="14.125" style="53" customWidth="1"/>
    <col min="11274" max="11274" width="13.25" style="53" customWidth="1"/>
    <col min="11275" max="11275" width="13.5" style="53" customWidth="1"/>
    <col min="11276" max="11276" width="13.375" style="53" customWidth="1"/>
    <col min="11277" max="11278" width="11.5" style="53" customWidth="1"/>
    <col min="11279" max="11279" width="9.625" style="53" customWidth="1"/>
    <col min="11280" max="11280" width="8.625" style="53" customWidth="1"/>
    <col min="11281" max="11281" width="12" style="53" customWidth="1"/>
    <col min="11282" max="11282" width="10.625" style="53" customWidth="1"/>
    <col min="11283" max="11521" width="9" style="53"/>
    <col min="11522" max="11522" width="12.125" style="53" customWidth="1"/>
    <col min="11523" max="11523" width="10.75" style="53" customWidth="1"/>
    <col min="11524" max="11524" width="9.625" style="53" customWidth="1"/>
    <col min="11525" max="11525" width="7.75" style="53" customWidth="1"/>
    <col min="11526" max="11526" width="14.125" style="53" customWidth="1"/>
    <col min="11527" max="11527" width="14.5" style="53" customWidth="1"/>
    <col min="11528" max="11528" width="13.75" style="53" customWidth="1"/>
    <col min="11529" max="11529" width="14.125" style="53" customWidth="1"/>
    <col min="11530" max="11530" width="13.25" style="53" customWidth="1"/>
    <col min="11531" max="11531" width="13.5" style="53" customWidth="1"/>
    <col min="11532" max="11532" width="13.375" style="53" customWidth="1"/>
    <col min="11533" max="11534" width="11.5" style="53" customWidth="1"/>
    <col min="11535" max="11535" width="9.625" style="53" customWidth="1"/>
    <col min="11536" max="11536" width="8.625" style="53" customWidth="1"/>
    <col min="11537" max="11537" width="12" style="53" customWidth="1"/>
    <col min="11538" max="11538" width="10.625" style="53" customWidth="1"/>
    <col min="11539" max="11777" width="9" style="53"/>
    <col min="11778" max="11778" width="12.125" style="53" customWidth="1"/>
    <col min="11779" max="11779" width="10.75" style="53" customWidth="1"/>
    <col min="11780" max="11780" width="9.625" style="53" customWidth="1"/>
    <col min="11781" max="11781" width="7.75" style="53" customWidth="1"/>
    <col min="11782" max="11782" width="14.125" style="53" customWidth="1"/>
    <col min="11783" max="11783" width="14.5" style="53" customWidth="1"/>
    <col min="11784" max="11784" width="13.75" style="53" customWidth="1"/>
    <col min="11785" max="11785" width="14.125" style="53" customWidth="1"/>
    <col min="11786" max="11786" width="13.25" style="53" customWidth="1"/>
    <col min="11787" max="11787" width="13.5" style="53" customWidth="1"/>
    <col min="11788" max="11788" width="13.375" style="53" customWidth="1"/>
    <col min="11789" max="11790" width="11.5" style="53" customWidth="1"/>
    <col min="11791" max="11791" width="9.625" style="53" customWidth="1"/>
    <col min="11792" max="11792" width="8.625" style="53" customWidth="1"/>
    <col min="11793" max="11793" width="12" style="53" customWidth="1"/>
    <col min="11794" max="11794" width="10.625" style="53" customWidth="1"/>
    <col min="11795" max="12033" width="9" style="53"/>
    <col min="12034" max="12034" width="12.125" style="53" customWidth="1"/>
    <col min="12035" max="12035" width="10.75" style="53" customWidth="1"/>
    <col min="12036" max="12036" width="9.625" style="53" customWidth="1"/>
    <col min="12037" max="12037" width="7.75" style="53" customWidth="1"/>
    <col min="12038" max="12038" width="14.125" style="53" customWidth="1"/>
    <col min="12039" max="12039" width="14.5" style="53" customWidth="1"/>
    <col min="12040" max="12040" width="13.75" style="53" customWidth="1"/>
    <col min="12041" max="12041" width="14.125" style="53" customWidth="1"/>
    <col min="12042" max="12042" width="13.25" style="53" customWidth="1"/>
    <col min="12043" max="12043" width="13.5" style="53" customWidth="1"/>
    <col min="12044" max="12044" width="13.375" style="53" customWidth="1"/>
    <col min="12045" max="12046" width="11.5" style="53" customWidth="1"/>
    <col min="12047" max="12047" width="9.625" style="53" customWidth="1"/>
    <col min="12048" max="12048" width="8.625" style="53" customWidth="1"/>
    <col min="12049" max="12049" width="12" style="53" customWidth="1"/>
    <col min="12050" max="12050" width="10.625" style="53" customWidth="1"/>
    <col min="12051" max="12289" width="9" style="53"/>
    <col min="12290" max="12290" width="12.125" style="53" customWidth="1"/>
    <col min="12291" max="12291" width="10.75" style="53" customWidth="1"/>
    <col min="12292" max="12292" width="9.625" style="53" customWidth="1"/>
    <col min="12293" max="12293" width="7.75" style="53" customWidth="1"/>
    <col min="12294" max="12294" width="14.125" style="53" customWidth="1"/>
    <col min="12295" max="12295" width="14.5" style="53" customWidth="1"/>
    <col min="12296" max="12296" width="13.75" style="53" customWidth="1"/>
    <col min="12297" max="12297" width="14.125" style="53" customWidth="1"/>
    <col min="12298" max="12298" width="13.25" style="53" customWidth="1"/>
    <col min="12299" max="12299" width="13.5" style="53" customWidth="1"/>
    <col min="12300" max="12300" width="13.375" style="53" customWidth="1"/>
    <col min="12301" max="12302" width="11.5" style="53" customWidth="1"/>
    <col min="12303" max="12303" width="9.625" style="53" customWidth="1"/>
    <col min="12304" max="12304" width="8.625" style="53" customWidth="1"/>
    <col min="12305" max="12305" width="12" style="53" customWidth="1"/>
    <col min="12306" max="12306" width="10.625" style="53" customWidth="1"/>
    <col min="12307" max="12545" width="9" style="53"/>
    <col min="12546" max="12546" width="12.125" style="53" customWidth="1"/>
    <col min="12547" max="12547" width="10.75" style="53" customWidth="1"/>
    <col min="12548" max="12548" width="9.625" style="53" customWidth="1"/>
    <col min="12549" max="12549" width="7.75" style="53" customWidth="1"/>
    <col min="12550" max="12550" width="14.125" style="53" customWidth="1"/>
    <col min="12551" max="12551" width="14.5" style="53" customWidth="1"/>
    <col min="12552" max="12552" width="13.75" style="53" customWidth="1"/>
    <col min="12553" max="12553" width="14.125" style="53" customWidth="1"/>
    <col min="12554" max="12554" width="13.25" style="53" customWidth="1"/>
    <col min="12555" max="12555" width="13.5" style="53" customWidth="1"/>
    <col min="12556" max="12556" width="13.375" style="53" customWidth="1"/>
    <col min="12557" max="12558" width="11.5" style="53" customWidth="1"/>
    <col min="12559" max="12559" width="9.625" style="53" customWidth="1"/>
    <col min="12560" max="12560" width="8.625" style="53" customWidth="1"/>
    <col min="12561" max="12561" width="12" style="53" customWidth="1"/>
    <col min="12562" max="12562" width="10.625" style="53" customWidth="1"/>
    <col min="12563" max="12801" width="9" style="53"/>
    <col min="12802" max="12802" width="12.125" style="53" customWidth="1"/>
    <col min="12803" max="12803" width="10.75" style="53" customWidth="1"/>
    <col min="12804" max="12804" width="9.625" style="53" customWidth="1"/>
    <col min="12805" max="12805" width="7.75" style="53" customWidth="1"/>
    <col min="12806" max="12806" width="14.125" style="53" customWidth="1"/>
    <col min="12807" max="12807" width="14.5" style="53" customWidth="1"/>
    <col min="12808" max="12808" width="13.75" style="53" customWidth="1"/>
    <col min="12809" max="12809" width="14.125" style="53" customWidth="1"/>
    <col min="12810" max="12810" width="13.25" style="53" customWidth="1"/>
    <col min="12811" max="12811" width="13.5" style="53" customWidth="1"/>
    <col min="12812" max="12812" width="13.375" style="53" customWidth="1"/>
    <col min="12813" max="12814" width="11.5" style="53" customWidth="1"/>
    <col min="12815" max="12815" width="9.625" style="53" customWidth="1"/>
    <col min="12816" max="12816" width="8.625" style="53" customWidth="1"/>
    <col min="12817" max="12817" width="12" style="53" customWidth="1"/>
    <col min="12818" max="12818" width="10.625" style="53" customWidth="1"/>
    <col min="12819" max="13057" width="9" style="53"/>
    <col min="13058" max="13058" width="12.125" style="53" customWidth="1"/>
    <col min="13059" max="13059" width="10.75" style="53" customWidth="1"/>
    <col min="13060" max="13060" width="9.625" style="53" customWidth="1"/>
    <col min="13061" max="13061" width="7.75" style="53" customWidth="1"/>
    <col min="13062" max="13062" width="14.125" style="53" customWidth="1"/>
    <col min="13063" max="13063" width="14.5" style="53" customWidth="1"/>
    <col min="13064" max="13064" width="13.75" style="53" customWidth="1"/>
    <col min="13065" max="13065" width="14.125" style="53" customWidth="1"/>
    <col min="13066" max="13066" width="13.25" style="53" customWidth="1"/>
    <col min="13067" max="13067" width="13.5" style="53" customWidth="1"/>
    <col min="13068" max="13068" width="13.375" style="53" customWidth="1"/>
    <col min="13069" max="13070" width="11.5" style="53" customWidth="1"/>
    <col min="13071" max="13071" width="9.625" style="53" customWidth="1"/>
    <col min="13072" max="13072" width="8.625" style="53" customWidth="1"/>
    <col min="13073" max="13073" width="12" style="53" customWidth="1"/>
    <col min="13074" max="13074" width="10.625" style="53" customWidth="1"/>
    <col min="13075" max="13313" width="9" style="53"/>
    <col min="13314" max="13314" width="12.125" style="53" customWidth="1"/>
    <col min="13315" max="13315" width="10.75" style="53" customWidth="1"/>
    <col min="13316" max="13316" width="9.625" style="53" customWidth="1"/>
    <col min="13317" max="13317" width="7.75" style="53" customWidth="1"/>
    <col min="13318" max="13318" width="14.125" style="53" customWidth="1"/>
    <col min="13319" max="13319" width="14.5" style="53" customWidth="1"/>
    <col min="13320" max="13320" width="13.75" style="53" customWidth="1"/>
    <col min="13321" max="13321" width="14.125" style="53" customWidth="1"/>
    <col min="13322" max="13322" width="13.25" style="53" customWidth="1"/>
    <col min="13323" max="13323" width="13.5" style="53" customWidth="1"/>
    <col min="13324" max="13324" width="13.375" style="53" customWidth="1"/>
    <col min="13325" max="13326" width="11.5" style="53" customWidth="1"/>
    <col min="13327" max="13327" width="9.625" style="53" customWidth="1"/>
    <col min="13328" max="13328" width="8.625" style="53" customWidth="1"/>
    <col min="13329" max="13329" width="12" style="53" customWidth="1"/>
    <col min="13330" max="13330" width="10.625" style="53" customWidth="1"/>
    <col min="13331" max="13569" width="9" style="53"/>
    <col min="13570" max="13570" width="12.125" style="53" customWidth="1"/>
    <col min="13571" max="13571" width="10.75" style="53" customWidth="1"/>
    <col min="13572" max="13572" width="9.625" style="53" customWidth="1"/>
    <col min="13573" max="13573" width="7.75" style="53" customWidth="1"/>
    <col min="13574" max="13574" width="14.125" style="53" customWidth="1"/>
    <col min="13575" max="13575" width="14.5" style="53" customWidth="1"/>
    <col min="13576" max="13576" width="13.75" style="53" customWidth="1"/>
    <col min="13577" max="13577" width="14.125" style="53" customWidth="1"/>
    <col min="13578" max="13578" width="13.25" style="53" customWidth="1"/>
    <col min="13579" max="13579" width="13.5" style="53" customWidth="1"/>
    <col min="13580" max="13580" width="13.375" style="53" customWidth="1"/>
    <col min="13581" max="13582" width="11.5" style="53" customWidth="1"/>
    <col min="13583" max="13583" width="9.625" style="53" customWidth="1"/>
    <col min="13584" max="13584" width="8.625" style="53" customWidth="1"/>
    <col min="13585" max="13585" width="12" style="53" customWidth="1"/>
    <col min="13586" max="13586" width="10.625" style="53" customWidth="1"/>
    <col min="13587" max="13825" width="9" style="53"/>
    <col min="13826" max="13826" width="12.125" style="53" customWidth="1"/>
    <col min="13827" max="13827" width="10.75" style="53" customWidth="1"/>
    <col min="13828" max="13828" width="9.625" style="53" customWidth="1"/>
    <col min="13829" max="13829" width="7.75" style="53" customWidth="1"/>
    <col min="13830" max="13830" width="14.125" style="53" customWidth="1"/>
    <col min="13831" max="13831" width="14.5" style="53" customWidth="1"/>
    <col min="13832" max="13832" width="13.75" style="53" customWidth="1"/>
    <col min="13833" max="13833" width="14.125" style="53" customWidth="1"/>
    <col min="13834" max="13834" width="13.25" style="53" customWidth="1"/>
    <col min="13835" max="13835" width="13.5" style="53" customWidth="1"/>
    <col min="13836" max="13836" width="13.375" style="53" customWidth="1"/>
    <col min="13837" max="13838" width="11.5" style="53" customWidth="1"/>
    <col min="13839" max="13839" width="9.625" style="53" customWidth="1"/>
    <col min="13840" max="13840" width="8.625" style="53" customWidth="1"/>
    <col min="13841" max="13841" width="12" style="53" customWidth="1"/>
    <col min="13842" max="13842" width="10.625" style="53" customWidth="1"/>
    <col min="13843" max="14081" width="9" style="53"/>
    <col min="14082" max="14082" width="12.125" style="53" customWidth="1"/>
    <col min="14083" max="14083" width="10.75" style="53" customWidth="1"/>
    <col min="14084" max="14084" width="9.625" style="53" customWidth="1"/>
    <col min="14085" max="14085" width="7.75" style="53" customWidth="1"/>
    <col min="14086" max="14086" width="14.125" style="53" customWidth="1"/>
    <col min="14087" max="14087" width="14.5" style="53" customWidth="1"/>
    <col min="14088" max="14088" width="13.75" style="53" customWidth="1"/>
    <col min="14089" max="14089" width="14.125" style="53" customWidth="1"/>
    <col min="14090" max="14090" width="13.25" style="53" customWidth="1"/>
    <col min="14091" max="14091" width="13.5" style="53" customWidth="1"/>
    <col min="14092" max="14092" width="13.375" style="53" customWidth="1"/>
    <col min="14093" max="14094" width="11.5" style="53" customWidth="1"/>
    <col min="14095" max="14095" width="9.625" style="53" customWidth="1"/>
    <col min="14096" max="14096" width="8.625" style="53" customWidth="1"/>
    <col min="14097" max="14097" width="12" style="53" customWidth="1"/>
    <col min="14098" max="14098" width="10.625" style="53" customWidth="1"/>
    <col min="14099" max="14337" width="9" style="53"/>
    <col min="14338" max="14338" width="12.125" style="53" customWidth="1"/>
    <col min="14339" max="14339" width="10.75" style="53" customWidth="1"/>
    <col min="14340" max="14340" width="9.625" style="53" customWidth="1"/>
    <col min="14341" max="14341" width="7.75" style="53" customWidth="1"/>
    <col min="14342" max="14342" width="14.125" style="53" customWidth="1"/>
    <col min="14343" max="14343" width="14.5" style="53" customWidth="1"/>
    <col min="14344" max="14344" width="13.75" style="53" customWidth="1"/>
    <col min="14345" max="14345" width="14.125" style="53" customWidth="1"/>
    <col min="14346" max="14346" width="13.25" style="53" customWidth="1"/>
    <col min="14347" max="14347" width="13.5" style="53" customWidth="1"/>
    <col min="14348" max="14348" width="13.375" style="53" customWidth="1"/>
    <col min="14349" max="14350" width="11.5" style="53" customWidth="1"/>
    <col min="14351" max="14351" width="9.625" style="53" customWidth="1"/>
    <col min="14352" max="14352" width="8.625" style="53" customWidth="1"/>
    <col min="14353" max="14353" width="12" style="53" customWidth="1"/>
    <col min="14354" max="14354" width="10.625" style="53" customWidth="1"/>
    <col min="14355" max="14593" width="9" style="53"/>
    <col min="14594" max="14594" width="12.125" style="53" customWidth="1"/>
    <col min="14595" max="14595" width="10.75" style="53" customWidth="1"/>
    <col min="14596" max="14596" width="9.625" style="53" customWidth="1"/>
    <col min="14597" max="14597" width="7.75" style="53" customWidth="1"/>
    <col min="14598" max="14598" width="14.125" style="53" customWidth="1"/>
    <col min="14599" max="14599" width="14.5" style="53" customWidth="1"/>
    <col min="14600" max="14600" width="13.75" style="53" customWidth="1"/>
    <col min="14601" max="14601" width="14.125" style="53" customWidth="1"/>
    <col min="14602" max="14602" width="13.25" style="53" customWidth="1"/>
    <col min="14603" max="14603" width="13.5" style="53" customWidth="1"/>
    <col min="14604" max="14604" width="13.375" style="53" customWidth="1"/>
    <col min="14605" max="14606" width="11.5" style="53" customWidth="1"/>
    <col min="14607" max="14607" width="9.625" style="53" customWidth="1"/>
    <col min="14608" max="14608" width="8.625" style="53" customWidth="1"/>
    <col min="14609" max="14609" width="12" style="53" customWidth="1"/>
    <col min="14610" max="14610" width="10.625" style="53" customWidth="1"/>
    <col min="14611" max="14849" width="9" style="53"/>
    <col min="14850" max="14850" width="12.125" style="53" customWidth="1"/>
    <col min="14851" max="14851" width="10.75" style="53" customWidth="1"/>
    <col min="14852" max="14852" width="9.625" style="53" customWidth="1"/>
    <col min="14853" max="14853" width="7.75" style="53" customWidth="1"/>
    <col min="14854" max="14854" width="14.125" style="53" customWidth="1"/>
    <col min="14855" max="14855" width="14.5" style="53" customWidth="1"/>
    <col min="14856" max="14856" width="13.75" style="53" customWidth="1"/>
    <col min="14857" max="14857" width="14.125" style="53" customWidth="1"/>
    <col min="14858" max="14858" width="13.25" style="53" customWidth="1"/>
    <col min="14859" max="14859" width="13.5" style="53" customWidth="1"/>
    <col min="14860" max="14860" width="13.375" style="53" customWidth="1"/>
    <col min="14861" max="14862" width="11.5" style="53" customWidth="1"/>
    <col min="14863" max="14863" width="9.625" style="53" customWidth="1"/>
    <col min="14864" max="14864" width="8.625" style="53" customWidth="1"/>
    <col min="14865" max="14865" width="12" style="53" customWidth="1"/>
    <col min="14866" max="14866" width="10.625" style="53" customWidth="1"/>
    <col min="14867" max="15105" width="9" style="53"/>
    <col min="15106" max="15106" width="12.125" style="53" customWidth="1"/>
    <col min="15107" max="15107" width="10.75" style="53" customWidth="1"/>
    <col min="15108" max="15108" width="9.625" style="53" customWidth="1"/>
    <col min="15109" max="15109" width="7.75" style="53" customWidth="1"/>
    <col min="15110" max="15110" width="14.125" style="53" customWidth="1"/>
    <col min="15111" max="15111" width="14.5" style="53" customWidth="1"/>
    <col min="15112" max="15112" width="13.75" style="53" customWidth="1"/>
    <col min="15113" max="15113" width="14.125" style="53" customWidth="1"/>
    <col min="15114" max="15114" width="13.25" style="53" customWidth="1"/>
    <col min="15115" max="15115" width="13.5" style="53" customWidth="1"/>
    <col min="15116" max="15116" width="13.375" style="53" customWidth="1"/>
    <col min="15117" max="15118" width="11.5" style="53" customWidth="1"/>
    <col min="15119" max="15119" width="9.625" style="53" customWidth="1"/>
    <col min="15120" max="15120" width="8.625" style="53" customWidth="1"/>
    <col min="15121" max="15121" width="12" style="53" customWidth="1"/>
    <col min="15122" max="15122" width="10.625" style="53" customWidth="1"/>
    <col min="15123" max="15361" width="9" style="53"/>
    <col min="15362" max="15362" width="12.125" style="53" customWidth="1"/>
    <col min="15363" max="15363" width="10.75" style="53" customWidth="1"/>
    <col min="15364" max="15364" width="9.625" style="53" customWidth="1"/>
    <col min="15365" max="15365" width="7.75" style="53" customWidth="1"/>
    <col min="15366" max="15366" width="14.125" style="53" customWidth="1"/>
    <col min="15367" max="15367" width="14.5" style="53" customWidth="1"/>
    <col min="15368" max="15368" width="13.75" style="53" customWidth="1"/>
    <col min="15369" max="15369" width="14.125" style="53" customWidth="1"/>
    <col min="15370" max="15370" width="13.25" style="53" customWidth="1"/>
    <col min="15371" max="15371" width="13.5" style="53" customWidth="1"/>
    <col min="15372" max="15372" width="13.375" style="53" customWidth="1"/>
    <col min="15373" max="15374" width="11.5" style="53" customWidth="1"/>
    <col min="15375" max="15375" width="9.625" style="53" customWidth="1"/>
    <col min="15376" max="15376" width="8.625" style="53" customWidth="1"/>
    <col min="15377" max="15377" width="12" style="53" customWidth="1"/>
    <col min="15378" max="15378" width="10.625" style="53" customWidth="1"/>
    <col min="15379" max="15617" width="9" style="53"/>
    <col min="15618" max="15618" width="12.125" style="53" customWidth="1"/>
    <col min="15619" max="15619" width="10.75" style="53" customWidth="1"/>
    <col min="15620" max="15620" width="9.625" style="53" customWidth="1"/>
    <col min="15621" max="15621" width="7.75" style="53" customWidth="1"/>
    <col min="15622" max="15622" width="14.125" style="53" customWidth="1"/>
    <col min="15623" max="15623" width="14.5" style="53" customWidth="1"/>
    <col min="15624" max="15624" width="13.75" style="53" customWidth="1"/>
    <col min="15625" max="15625" width="14.125" style="53" customWidth="1"/>
    <col min="15626" max="15626" width="13.25" style="53" customWidth="1"/>
    <col min="15627" max="15627" width="13.5" style="53" customWidth="1"/>
    <col min="15628" max="15628" width="13.375" style="53" customWidth="1"/>
    <col min="15629" max="15630" width="11.5" style="53" customWidth="1"/>
    <col min="15631" max="15631" width="9.625" style="53" customWidth="1"/>
    <col min="15632" max="15632" width="8.625" style="53" customWidth="1"/>
    <col min="15633" max="15633" width="12" style="53" customWidth="1"/>
    <col min="15634" max="15634" width="10.625" style="53" customWidth="1"/>
    <col min="15635" max="15873" width="9" style="53"/>
    <col min="15874" max="15874" width="12.125" style="53" customWidth="1"/>
    <col min="15875" max="15875" width="10.75" style="53" customWidth="1"/>
    <col min="15876" max="15876" width="9.625" style="53" customWidth="1"/>
    <col min="15877" max="15877" width="7.75" style="53" customWidth="1"/>
    <col min="15878" max="15878" width="14.125" style="53" customWidth="1"/>
    <col min="15879" max="15879" width="14.5" style="53" customWidth="1"/>
    <col min="15880" max="15880" width="13.75" style="53" customWidth="1"/>
    <col min="15881" max="15881" width="14.125" style="53" customWidth="1"/>
    <col min="15882" max="15882" width="13.25" style="53" customWidth="1"/>
    <col min="15883" max="15883" width="13.5" style="53" customWidth="1"/>
    <col min="15884" max="15884" width="13.375" style="53" customWidth="1"/>
    <col min="15885" max="15886" width="11.5" style="53" customWidth="1"/>
    <col min="15887" max="15887" width="9.625" style="53" customWidth="1"/>
    <col min="15888" max="15888" width="8.625" style="53" customWidth="1"/>
    <col min="15889" max="15889" width="12" style="53" customWidth="1"/>
    <col min="15890" max="15890" width="10.625" style="53" customWidth="1"/>
    <col min="15891" max="16129" width="9" style="53"/>
    <col min="16130" max="16130" width="12.125" style="53" customWidth="1"/>
    <col min="16131" max="16131" width="10.75" style="53" customWidth="1"/>
    <col min="16132" max="16132" width="9.625" style="53" customWidth="1"/>
    <col min="16133" max="16133" width="7.75" style="53" customWidth="1"/>
    <col min="16134" max="16134" width="14.125" style="53" customWidth="1"/>
    <col min="16135" max="16135" width="14.5" style="53" customWidth="1"/>
    <col min="16136" max="16136" width="13.75" style="53" customWidth="1"/>
    <col min="16137" max="16137" width="14.125" style="53" customWidth="1"/>
    <col min="16138" max="16138" width="13.25" style="53" customWidth="1"/>
    <col min="16139" max="16139" width="13.5" style="53" customWidth="1"/>
    <col min="16140" max="16140" width="13.375" style="53" customWidth="1"/>
    <col min="16141" max="16142" width="11.5" style="53" customWidth="1"/>
    <col min="16143" max="16143" width="9.625" style="53" customWidth="1"/>
    <col min="16144" max="16144" width="8.625" style="53" customWidth="1"/>
    <col min="16145" max="16145" width="12" style="53" customWidth="1"/>
    <col min="16146" max="16146" width="10.625" style="53" customWidth="1"/>
    <col min="16147" max="16384" width="9" style="53"/>
  </cols>
  <sheetData>
    <row r="2" spans="2:18">
      <c r="B2" s="51"/>
      <c r="C2" s="51"/>
      <c r="D2" s="51"/>
      <c r="E2" s="52"/>
      <c r="F2" s="52"/>
      <c r="G2" s="52"/>
      <c r="H2" s="52"/>
      <c r="I2" s="52"/>
      <c r="J2" s="52"/>
      <c r="K2" s="52"/>
      <c r="L2" s="52"/>
      <c r="M2" s="52"/>
      <c r="N2" s="52"/>
      <c r="O2" s="52"/>
      <c r="P2" s="52"/>
      <c r="Q2" s="52"/>
      <c r="R2" s="52"/>
    </row>
    <row r="3" spans="2:18">
      <c r="B3" s="54"/>
      <c r="C3" s="54"/>
      <c r="D3" s="55"/>
      <c r="E3" s="55"/>
      <c r="F3" s="55"/>
      <c r="G3" s="55"/>
      <c r="H3" s="55"/>
      <c r="I3" s="55"/>
      <c r="J3" s="55"/>
      <c r="K3" s="55"/>
      <c r="L3" s="55"/>
      <c r="M3" s="56"/>
    </row>
    <row r="4" spans="2:18" s="54" customFormat="1" ht="15">
      <c r="B4" s="269" t="s">
        <v>149</v>
      </c>
      <c r="C4" s="269"/>
      <c r="D4" s="269"/>
      <c r="E4" s="269"/>
      <c r="F4" s="269"/>
      <c r="G4" s="269"/>
      <c r="H4" s="269"/>
      <c r="I4" s="269"/>
      <c r="J4" s="269"/>
      <c r="K4" s="269"/>
      <c r="L4" s="269"/>
      <c r="M4" s="269"/>
      <c r="N4" s="269"/>
      <c r="O4" s="269"/>
      <c r="P4" s="269"/>
      <c r="Q4" s="269"/>
      <c r="R4" s="269"/>
    </row>
    <row r="5" spans="2:18" s="54" customFormat="1" ht="15">
      <c r="B5" s="270" t="s">
        <v>302</v>
      </c>
      <c r="C5" s="270"/>
      <c r="D5" s="270"/>
      <c r="E5" s="270"/>
      <c r="F5" s="270"/>
      <c r="G5" s="270"/>
      <c r="H5" s="270"/>
      <c r="I5" s="270"/>
      <c r="J5" s="270"/>
      <c r="K5" s="270"/>
      <c r="L5" s="270"/>
      <c r="M5" s="270"/>
      <c r="N5" s="270"/>
      <c r="O5" s="270"/>
      <c r="P5" s="270"/>
      <c r="Q5" s="270"/>
      <c r="R5" s="270"/>
    </row>
    <row r="6" spans="2:18" ht="6" customHeight="1">
      <c r="B6" s="57"/>
      <c r="C6" s="16"/>
      <c r="D6" s="58"/>
      <c r="E6" s="58"/>
      <c r="F6" s="58"/>
      <c r="G6" s="59"/>
      <c r="H6" s="60"/>
      <c r="I6" s="60"/>
      <c r="J6" s="61"/>
      <c r="K6" s="62"/>
      <c r="L6" s="58"/>
      <c r="M6" s="58"/>
      <c r="N6" s="58"/>
      <c r="O6" s="15"/>
      <c r="P6" s="15"/>
      <c r="Q6" s="15"/>
      <c r="R6" s="63"/>
    </row>
    <row r="7" spans="2:18" ht="29.25" customHeight="1">
      <c r="B7" s="271" t="s">
        <v>150</v>
      </c>
      <c r="C7" s="271" t="s">
        <v>201</v>
      </c>
      <c r="D7" s="271" t="s">
        <v>151</v>
      </c>
      <c r="E7" s="271" t="s">
        <v>152</v>
      </c>
      <c r="F7" s="274" t="s">
        <v>160</v>
      </c>
      <c r="G7" s="274"/>
      <c r="H7" s="275"/>
      <c r="I7" s="276" t="s">
        <v>202</v>
      </c>
      <c r="J7" s="276" t="s">
        <v>203</v>
      </c>
      <c r="K7" s="279" t="s">
        <v>204</v>
      </c>
      <c r="L7" s="280" t="s">
        <v>205</v>
      </c>
      <c r="M7" s="281"/>
      <c r="N7" s="281"/>
      <c r="O7" s="282"/>
      <c r="P7" s="271" t="s">
        <v>206</v>
      </c>
      <c r="Q7" s="286" t="s">
        <v>207</v>
      </c>
      <c r="R7" s="287"/>
    </row>
    <row r="8" spans="2:18">
      <c r="B8" s="272"/>
      <c r="C8" s="272"/>
      <c r="D8" s="272"/>
      <c r="E8" s="272"/>
      <c r="F8" s="288" t="s">
        <v>208</v>
      </c>
      <c r="G8" s="291" t="s">
        <v>153</v>
      </c>
      <c r="H8" s="291" t="s">
        <v>154</v>
      </c>
      <c r="I8" s="277"/>
      <c r="J8" s="277"/>
      <c r="K8" s="272"/>
      <c r="L8" s="283"/>
      <c r="M8" s="284"/>
      <c r="N8" s="284"/>
      <c r="O8" s="285"/>
      <c r="P8" s="272"/>
      <c r="Q8" s="291" t="s">
        <v>158</v>
      </c>
      <c r="R8" s="291" t="s">
        <v>159</v>
      </c>
    </row>
    <row r="9" spans="2:18">
      <c r="B9" s="272"/>
      <c r="C9" s="272"/>
      <c r="D9" s="272"/>
      <c r="E9" s="272"/>
      <c r="F9" s="289"/>
      <c r="G9" s="289"/>
      <c r="H9" s="289"/>
      <c r="I9" s="277"/>
      <c r="J9" s="277"/>
      <c r="K9" s="272"/>
      <c r="L9" s="291" t="s">
        <v>209</v>
      </c>
      <c r="M9" s="291" t="s">
        <v>155</v>
      </c>
      <c r="N9" s="291" t="s">
        <v>156</v>
      </c>
      <c r="O9" s="291" t="s">
        <v>157</v>
      </c>
      <c r="P9" s="272"/>
      <c r="Q9" s="289"/>
      <c r="R9" s="289"/>
    </row>
    <row r="10" spans="2:18">
      <c r="B10" s="272"/>
      <c r="C10" s="272"/>
      <c r="D10" s="272"/>
      <c r="E10" s="272"/>
      <c r="F10" s="289"/>
      <c r="G10" s="289"/>
      <c r="H10" s="289"/>
      <c r="I10" s="277"/>
      <c r="J10" s="277"/>
      <c r="K10" s="272"/>
      <c r="L10" s="289"/>
      <c r="M10" s="289"/>
      <c r="N10" s="289"/>
      <c r="O10" s="289"/>
      <c r="P10" s="272"/>
      <c r="Q10" s="289"/>
      <c r="R10" s="289"/>
    </row>
    <row r="11" spans="2:18" ht="39" customHeight="1">
      <c r="B11" s="273"/>
      <c r="C11" s="273"/>
      <c r="D11" s="273"/>
      <c r="E11" s="273"/>
      <c r="F11" s="290"/>
      <c r="G11" s="290"/>
      <c r="H11" s="290"/>
      <c r="I11" s="278"/>
      <c r="J11" s="278"/>
      <c r="K11" s="273"/>
      <c r="L11" s="290"/>
      <c r="M11" s="290"/>
      <c r="N11" s="290"/>
      <c r="O11" s="290"/>
      <c r="P11" s="273"/>
      <c r="Q11" s="290"/>
      <c r="R11" s="290"/>
    </row>
    <row r="12" spans="2:18">
      <c r="B12" s="64">
        <v>1</v>
      </c>
      <c r="C12" s="64">
        <v>2</v>
      </c>
      <c r="D12" s="64">
        <v>3</v>
      </c>
      <c r="E12" s="64">
        <v>4</v>
      </c>
      <c r="F12" s="65">
        <v>5</v>
      </c>
      <c r="G12" s="64">
        <v>6</v>
      </c>
      <c r="H12" s="64">
        <v>7</v>
      </c>
      <c r="I12" s="64">
        <v>8</v>
      </c>
      <c r="J12" s="64">
        <v>9</v>
      </c>
      <c r="K12" s="64">
        <v>10</v>
      </c>
      <c r="L12" s="64">
        <v>11</v>
      </c>
      <c r="M12" s="64">
        <v>12</v>
      </c>
      <c r="N12" s="64">
        <v>13</v>
      </c>
      <c r="O12" s="65">
        <v>14</v>
      </c>
      <c r="P12" s="66">
        <v>15</v>
      </c>
      <c r="Q12" s="66">
        <v>16</v>
      </c>
      <c r="R12" s="67">
        <v>17</v>
      </c>
    </row>
    <row r="13" spans="2:18">
      <c r="B13" s="68" t="s">
        <v>210</v>
      </c>
      <c r="C13" s="68"/>
      <c r="D13" s="68"/>
      <c r="E13" s="68"/>
      <c r="F13" s="69"/>
      <c r="G13" s="69"/>
      <c r="H13" s="69"/>
      <c r="I13" s="69"/>
      <c r="J13" s="69"/>
      <c r="K13" s="69"/>
      <c r="L13" s="69"/>
      <c r="M13" s="69"/>
      <c r="N13" s="69"/>
      <c r="O13" s="69"/>
      <c r="P13" s="69"/>
      <c r="Q13" s="69"/>
      <c r="R13" s="69"/>
    </row>
    <row r="14" spans="2:18">
      <c r="B14" s="70" t="s">
        <v>211</v>
      </c>
      <c r="C14" s="70"/>
      <c r="D14" s="71">
        <v>46773</v>
      </c>
      <c r="E14" s="70">
        <v>730</v>
      </c>
      <c r="F14" s="72">
        <v>450000000</v>
      </c>
      <c r="G14" s="72">
        <v>862720000</v>
      </c>
      <c r="H14" s="72">
        <v>450000000</v>
      </c>
      <c r="I14" s="72"/>
      <c r="J14" s="72"/>
      <c r="K14" s="72"/>
      <c r="L14" s="72"/>
      <c r="M14" s="72"/>
      <c r="N14" s="72"/>
      <c r="O14" s="72"/>
      <c r="P14" s="72">
        <v>2.25</v>
      </c>
      <c r="Q14" s="72"/>
      <c r="R14" s="72"/>
    </row>
    <row r="15" spans="2:18">
      <c r="B15" s="73" t="s">
        <v>212</v>
      </c>
      <c r="C15" s="74">
        <v>46043</v>
      </c>
      <c r="D15" s="68"/>
      <c r="E15" s="68"/>
      <c r="F15" s="69">
        <v>150000000</v>
      </c>
      <c r="G15" s="69">
        <v>336712000</v>
      </c>
      <c r="H15" s="69">
        <v>150000000</v>
      </c>
      <c r="I15" s="69">
        <v>149809504</v>
      </c>
      <c r="J15" s="69">
        <v>190496</v>
      </c>
      <c r="K15" s="69">
        <v>0</v>
      </c>
      <c r="L15" s="69">
        <v>99.74</v>
      </c>
      <c r="M15" s="69">
        <v>99.76</v>
      </c>
      <c r="N15" s="69">
        <v>100</v>
      </c>
      <c r="O15" s="69">
        <v>99.87</v>
      </c>
      <c r="P15" s="69">
        <v>2.25</v>
      </c>
      <c r="Q15" s="69">
        <v>2.4</v>
      </c>
      <c r="R15" s="69">
        <v>2.33</v>
      </c>
    </row>
    <row r="16" spans="2:18">
      <c r="B16" s="75" t="s">
        <v>213</v>
      </c>
      <c r="C16" s="76">
        <v>46078</v>
      </c>
      <c r="D16" s="77"/>
      <c r="E16" s="77"/>
      <c r="F16" s="78">
        <v>150000000</v>
      </c>
      <c r="G16" s="78">
        <v>285808000</v>
      </c>
      <c r="H16" s="78">
        <v>150000000</v>
      </c>
      <c r="I16" s="78">
        <v>150025429.11000001</v>
      </c>
      <c r="J16" s="78">
        <v>298201</v>
      </c>
      <c r="K16" s="78">
        <v>0</v>
      </c>
      <c r="L16" s="78">
        <v>99.67</v>
      </c>
      <c r="M16" s="78">
        <v>99.75</v>
      </c>
      <c r="N16" s="78">
        <v>100.02</v>
      </c>
      <c r="O16" s="78">
        <v>99.8</v>
      </c>
      <c r="P16" s="78">
        <v>2.25</v>
      </c>
      <c r="Q16" s="78">
        <v>2.44</v>
      </c>
      <c r="R16" s="78">
        <v>2.37</v>
      </c>
    </row>
    <row r="17" spans="2:18" ht="12.75" thickBot="1">
      <c r="B17" s="75" t="s">
        <v>214</v>
      </c>
      <c r="C17" s="76">
        <v>46106</v>
      </c>
      <c r="D17" s="77"/>
      <c r="E17" s="77"/>
      <c r="F17" s="78">
        <v>150000000</v>
      </c>
      <c r="G17" s="78">
        <v>240200000</v>
      </c>
      <c r="H17" s="78">
        <v>150000000</v>
      </c>
      <c r="I17" s="78">
        <v>149118649.19</v>
      </c>
      <c r="J17" s="78">
        <v>1463885</v>
      </c>
      <c r="K17" s="78">
        <v>0</v>
      </c>
      <c r="L17" s="78">
        <v>98.89</v>
      </c>
      <c r="M17" s="78">
        <v>98.8</v>
      </c>
      <c r="N17" s="78">
        <v>99.47</v>
      </c>
      <c r="O17" s="78">
        <v>99.02</v>
      </c>
      <c r="P17" s="78">
        <v>2.25</v>
      </c>
      <c r="Q17" s="78">
        <v>2.9</v>
      </c>
      <c r="R17" s="78">
        <v>2.82</v>
      </c>
    </row>
    <row r="18" spans="2:18" ht="13.5" thickTop="1" thickBot="1">
      <c r="B18" s="79" t="s">
        <v>215</v>
      </c>
      <c r="C18" s="79"/>
      <c r="D18" s="79"/>
      <c r="E18" s="79"/>
      <c r="F18" s="80">
        <v>450000000</v>
      </c>
      <c r="G18" s="80">
        <v>862720000</v>
      </c>
      <c r="H18" s="80">
        <v>450000000</v>
      </c>
      <c r="I18" s="80">
        <v>448953582.30000001</v>
      </c>
      <c r="J18" s="80">
        <v>1952582</v>
      </c>
      <c r="K18" s="80">
        <v>0</v>
      </c>
      <c r="L18" s="80"/>
      <c r="M18" s="80"/>
      <c r="N18" s="80"/>
      <c r="O18" s="80"/>
      <c r="P18" s="80"/>
      <c r="Q18" s="80"/>
      <c r="R18" s="80"/>
    </row>
    <row r="19" spans="2:18" ht="12.75" thickTop="1">
      <c r="B19" s="81" t="s">
        <v>210</v>
      </c>
      <c r="C19" s="81"/>
      <c r="D19" s="81"/>
      <c r="E19" s="81"/>
      <c r="F19" s="82"/>
      <c r="G19" s="82"/>
      <c r="H19" s="82"/>
      <c r="I19" s="82"/>
      <c r="J19" s="82"/>
      <c r="K19" s="82"/>
      <c r="L19" s="82"/>
      <c r="M19" s="82"/>
      <c r="N19" s="82"/>
      <c r="O19" s="82"/>
      <c r="P19" s="82"/>
      <c r="Q19" s="82"/>
      <c r="R19" s="82"/>
    </row>
    <row r="20" spans="2:18">
      <c r="B20" s="70" t="s">
        <v>216</v>
      </c>
      <c r="C20" s="70"/>
      <c r="D20" s="71">
        <v>46494</v>
      </c>
      <c r="E20" s="70">
        <v>1095</v>
      </c>
      <c r="F20" s="72">
        <v>460162693.08000004</v>
      </c>
      <c r="G20" s="72">
        <v>732809190.97000003</v>
      </c>
      <c r="H20" s="72">
        <v>460162693.08000004</v>
      </c>
      <c r="I20" s="72"/>
      <c r="J20" s="72"/>
      <c r="K20" s="72"/>
      <c r="L20" s="72"/>
      <c r="M20" s="72"/>
      <c r="N20" s="72"/>
      <c r="O20" s="72"/>
      <c r="P20" s="72">
        <v>3</v>
      </c>
      <c r="Q20" s="72"/>
      <c r="R20" s="72"/>
    </row>
    <row r="21" spans="2:18">
      <c r="B21" s="73" t="s">
        <v>212</v>
      </c>
      <c r="C21" s="74">
        <v>45399</v>
      </c>
      <c r="D21" s="68"/>
      <c r="E21" s="68"/>
      <c r="F21" s="69">
        <v>102258376.23999999</v>
      </c>
      <c r="G21" s="69">
        <v>262037089.11000001</v>
      </c>
      <c r="H21" s="69">
        <v>102258376.23999999</v>
      </c>
      <c r="I21" s="69">
        <v>102286842.41</v>
      </c>
      <c r="J21" s="69">
        <v>4908.3999999999996</v>
      </c>
      <c r="K21" s="69">
        <v>33374.57</v>
      </c>
      <c r="L21" s="69">
        <v>99.5</v>
      </c>
      <c r="M21" s="69">
        <v>99.81</v>
      </c>
      <c r="N21" s="69">
        <v>100.34</v>
      </c>
      <c r="O21" s="69">
        <v>100.03</v>
      </c>
      <c r="P21" s="69">
        <v>3</v>
      </c>
      <c r="Q21" s="69">
        <v>3.2</v>
      </c>
      <c r="R21" s="69">
        <v>3.01</v>
      </c>
    </row>
    <row r="22" spans="2:18">
      <c r="B22" s="75" t="s">
        <v>213</v>
      </c>
      <c r="C22" s="76">
        <v>45441</v>
      </c>
      <c r="D22" s="77"/>
      <c r="E22" s="77"/>
      <c r="F22" s="78">
        <v>153387564.36000001</v>
      </c>
      <c r="G22" s="78">
        <v>182497967.61000001</v>
      </c>
      <c r="H22" s="78">
        <v>153387564.36000001</v>
      </c>
      <c r="I22" s="78">
        <v>153137735.55000001</v>
      </c>
      <c r="J22" s="78">
        <v>779331.03</v>
      </c>
      <c r="K22" s="78">
        <v>0</v>
      </c>
      <c r="L22" s="78">
        <v>99.35</v>
      </c>
      <c r="M22" s="78">
        <v>99.23</v>
      </c>
      <c r="N22" s="78">
        <v>100.19</v>
      </c>
      <c r="O22" s="78">
        <v>99.49</v>
      </c>
      <c r="P22" s="78">
        <v>3</v>
      </c>
      <c r="Q22" s="78">
        <v>3.26</v>
      </c>
      <c r="R22" s="78">
        <v>3.21</v>
      </c>
    </row>
    <row r="23" spans="2:18">
      <c r="B23" s="75" t="s">
        <v>214</v>
      </c>
      <c r="C23" s="76">
        <v>45469</v>
      </c>
      <c r="D23" s="77"/>
      <c r="E23" s="77"/>
      <c r="F23" s="78">
        <v>102258376.23999999</v>
      </c>
      <c r="G23" s="78">
        <v>112266914.81</v>
      </c>
      <c r="H23" s="78">
        <v>102258376.23999999</v>
      </c>
      <c r="I23" s="78">
        <v>101738224.88</v>
      </c>
      <c r="J23" s="78">
        <v>1108487.19</v>
      </c>
      <c r="K23" s="78">
        <v>0</v>
      </c>
      <c r="L23" s="78">
        <v>98.8</v>
      </c>
      <c r="M23" s="78">
        <v>98.49</v>
      </c>
      <c r="N23" s="78">
        <v>99.33</v>
      </c>
      <c r="O23" s="78">
        <v>98.92</v>
      </c>
      <c r="P23" s="78">
        <v>3</v>
      </c>
      <c r="Q23" s="78">
        <v>3.48</v>
      </c>
      <c r="R23" s="78">
        <v>3.44</v>
      </c>
    </row>
    <row r="24" spans="2:18">
      <c r="B24" s="75" t="s">
        <v>217</v>
      </c>
      <c r="C24" s="76">
        <v>45497</v>
      </c>
      <c r="D24" s="77"/>
      <c r="E24" s="77"/>
      <c r="F24" s="78">
        <v>102258376.23999999</v>
      </c>
      <c r="G24" s="78">
        <v>176007219.44</v>
      </c>
      <c r="H24" s="78">
        <v>102258376.23999999</v>
      </c>
      <c r="I24" s="78">
        <v>101485314.76000001</v>
      </c>
      <c r="J24" s="78">
        <v>1596731.69</v>
      </c>
      <c r="K24" s="78">
        <v>0</v>
      </c>
      <c r="L24" s="78">
        <v>98.2</v>
      </c>
      <c r="M24" s="78">
        <v>98.19</v>
      </c>
      <c r="N24" s="78">
        <v>98.68</v>
      </c>
      <c r="O24" s="78">
        <v>98.44</v>
      </c>
      <c r="P24" s="78">
        <v>3</v>
      </c>
      <c r="Q24" s="78">
        <v>3.73</v>
      </c>
      <c r="R24" s="78">
        <v>3.64</v>
      </c>
    </row>
    <row r="25" spans="2:18">
      <c r="B25" s="70" t="s">
        <v>218</v>
      </c>
      <c r="C25" s="70"/>
      <c r="D25" s="71">
        <v>46774</v>
      </c>
      <c r="E25" s="70">
        <v>1095</v>
      </c>
      <c r="F25" s="72">
        <v>818067009.92000008</v>
      </c>
      <c r="G25" s="72">
        <v>1324707157.5699999</v>
      </c>
      <c r="H25" s="72">
        <v>818067009.92000008</v>
      </c>
      <c r="I25" s="72"/>
      <c r="J25" s="72"/>
      <c r="K25" s="72"/>
      <c r="L25" s="72"/>
      <c r="M25" s="72"/>
      <c r="N25" s="72"/>
      <c r="O25" s="72"/>
      <c r="P25" s="72">
        <v>2.75</v>
      </c>
      <c r="Q25" s="72"/>
      <c r="R25" s="72"/>
    </row>
    <row r="26" spans="2:18">
      <c r="B26" s="73" t="s">
        <v>212</v>
      </c>
      <c r="C26" s="74">
        <v>45679</v>
      </c>
      <c r="D26" s="68"/>
      <c r="E26" s="68"/>
      <c r="F26" s="69">
        <v>153387564.36000001</v>
      </c>
      <c r="G26" s="69">
        <v>232592812.25999999</v>
      </c>
      <c r="H26" s="69">
        <v>153387564.36000001</v>
      </c>
      <c r="I26" s="69">
        <v>152830624.34</v>
      </c>
      <c r="J26" s="69">
        <v>556940.02</v>
      </c>
      <c r="K26" s="69">
        <v>0</v>
      </c>
      <c r="L26" s="69">
        <v>99.41</v>
      </c>
      <c r="M26" s="69">
        <v>99.43</v>
      </c>
      <c r="N26" s="69">
        <v>100</v>
      </c>
      <c r="O26" s="69">
        <v>99.64</v>
      </c>
      <c r="P26" s="69">
        <v>2.75</v>
      </c>
      <c r="Q26" s="69">
        <v>2.98</v>
      </c>
      <c r="R26" s="69">
        <v>2.9</v>
      </c>
    </row>
    <row r="27" spans="2:18">
      <c r="B27" s="75" t="s">
        <v>213</v>
      </c>
      <c r="C27" s="76">
        <v>45700</v>
      </c>
      <c r="D27" s="77"/>
      <c r="E27" s="77"/>
      <c r="F27" s="78">
        <v>51129188.119999997</v>
      </c>
      <c r="G27" s="78">
        <v>113143780.39</v>
      </c>
      <c r="H27" s="78">
        <v>51129188.119999997</v>
      </c>
      <c r="I27" s="78">
        <v>51219741.100000001</v>
      </c>
      <c r="J27" s="78">
        <v>22779.95</v>
      </c>
      <c r="K27" s="78">
        <v>32436.73</v>
      </c>
      <c r="L27" s="78">
        <v>99.64</v>
      </c>
      <c r="M27" s="78">
        <v>99.75</v>
      </c>
      <c r="N27" s="78">
        <v>100.55</v>
      </c>
      <c r="O27" s="78">
        <v>100.02</v>
      </c>
      <c r="P27" s="78">
        <v>2.75</v>
      </c>
      <c r="Q27" s="78">
        <v>2.9</v>
      </c>
      <c r="R27" s="78">
        <v>2.76</v>
      </c>
    </row>
    <row r="28" spans="2:18">
      <c r="B28" s="75" t="s">
        <v>214</v>
      </c>
      <c r="C28" s="76">
        <v>45728</v>
      </c>
      <c r="D28" s="77"/>
      <c r="E28" s="77"/>
      <c r="F28" s="78">
        <v>51129188.119999997</v>
      </c>
      <c r="G28" s="78">
        <v>96992069.859999999</v>
      </c>
      <c r="H28" s="78">
        <v>51129188.119999997</v>
      </c>
      <c r="I28" s="78">
        <v>51198993.810000002</v>
      </c>
      <c r="J28" s="78">
        <v>118952.06</v>
      </c>
      <c r="K28" s="78">
        <v>0</v>
      </c>
      <c r="L28" s="78">
        <v>99.47</v>
      </c>
      <c r="M28" s="78">
        <v>99.47</v>
      </c>
      <c r="N28" s="78">
        <v>100</v>
      </c>
      <c r="O28" s="78">
        <v>99.77</v>
      </c>
      <c r="P28" s="78">
        <v>2.75</v>
      </c>
      <c r="Q28" s="78">
        <v>2.97</v>
      </c>
      <c r="R28" s="78">
        <v>2.85</v>
      </c>
    </row>
    <row r="29" spans="2:18">
      <c r="B29" s="75" t="s">
        <v>217</v>
      </c>
      <c r="C29" s="76">
        <v>45756</v>
      </c>
      <c r="D29" s="77"/>
      <c r="E29" s="77"/>
      <c r="F29" s="78">
        <v>255645940.59999999</v>
      </c>
      <c r="G29" s="78">
        <v>496924579.32999998</v>
      </c>
      <c r="H29" s="78">
        <v>255645940.59999999</v>
      </c>
      <c r="I29" s="78">
        <v>256405763.77000001</v>
      </c>
      <c r="J29" s="78">
        <v>723273.5</v>
      </c>
      <c r="K29" s="78">
        <v>0</v>
      </c>
      <c r="L29" s="78">
        <v>99.49</v>
      </c>
      <c r="M29" s="78">
        <v>99.52</v>
      </c>
      <c r="N29" s="78">
        <v>100.13</v>
      </c>
      <c r="O29" s="78">
        <v>99.72</v>
      </c>
      <c r="P29" s="78">
        <v>2.75</v>
      </c>
      <c r="Q29" s="78">
        <v>2.96</v>
      </c>
      <c r="R29" s="78">
        <v>2.88</v>
      </c>
    </row>
    <row r="30" spans="2:18">
      <c r="B30" s="75" t="s">
        <v>219</v>
      </c>
      <c r="C30" s="76">
        <v>45896</v>
      </c>
      <c r="D30" s="77"/>
      <c r="E30" s="77"/>
      <c r="F30" s="78">
        <v>153387564.36000001</v>
      </c>
      <c r="G30" s="78">
        <v>197793264.24000001</v>
      </c>
      <c r="H30" s="78">
        <v>153387564.36000001</v>
      </c>
      <c r="I30" s="78">
        <v>155103497.58000001</v>
      </c>
      <c r="J30" s="78">
        <v>0</v>
      </c>
      <c r="K30" s="78">
        <v>1299895.7</v>
      </c>
      <c r="L30" s="78">
        <v>100.73</v>
      </c>
      <c r="M30" s="78">
        <v>100.6</v>
      </c>
      <c r="N30" s="78">
        <v>101.21</v>
      </c>
      <c r="O30" s="78">
        <v>100.85</v>
      </c>
      <c r="P30" s="78">
        <v>2.75</v>
      </c>
      <c r="Q30" s="78">
        <v>2.4500000000000002</v>
      </c>
      <c r="R30" s="78">
        <v>2.4</v>
      </c>
    </row>
    <row r="31" spans="2:18" ht="12.75" thickBot="1">
      <c r="B31" s="75" t="s">
        <v>220</v>
      </c>
      <c r="C31" s="76">
        <v>45952</v>
      </c>
      <c r="D31" s="77"/>
      <c r="E31" s="77"/>
      <c r="F31" s="78">
        <v>153387564.36000001</v>
      </c>
      <c r="G31" s="78">
        <v>187260651.49000001</v>
      </c>
      <c r="H31" s="78">
        <v>153387564.36000001</v>
      </c>
      <c r="I31" s="78">
        <v>155436363.06999999</v>
      </c>
      <c r="J31" s="78">
        <v>0</v>
      </c>
      <c r="K31" s="78">
        <v>985591.79</v>
      </c>
      <c r="L31" s="78">
        <v>100.54</v>
      </c>
      <c r="M31" s="78">
        <v>100.43</v>
      </c>
      <c r="N31" s="78">
        <v>101.09</v>
      </c>
      <c r="O31" s="78">
        <v>100.64</v>
      </c>
      <c r="P31" s="78">
        <v>2.75</v>
      </c>
      <c r="Q31" s="78">
        <v>2.52</v>
      </c>
      <c r="R31" s="78">
        <v>2.4700000000000002</v>
      </c>
    </row>
    <row r="32" spans="2:18" ht="13.5" thickTop="1" thickBot="1">
      <c r="B32" s="79" t="s">
        <v>221</v>
      </c>
      <c r="C32" s="79"/>
      <c r="D32" s="79"/>
      <c r="E32" s="79"/>
      <c r="F32" s="80">
        <v>1278229703</v>
      </c>
      <c r="G32" s="80">
        <v>2057516348.54</v>
      </c>
      <c r="H32" s="80">
        <v>1278229703</v>
      </c>
      <c r="I32" s="80">
        <v>1280843101.27</v>
      </c>
      <c r="J32" s="80">
        <v>4911403.84</v>
      </c>
      <c r="K32" s="80">
        <v>2351298.79</v>
      </c>
      <c r="L32" s="80"/>
      <c r="M32" s="80"/>
      <c r="N32" s="80"/>
      <c r="O32" s="80"/>
      <c r="P32" s="80"/>
      <c r="Q32" s="80"/>
      <c r="R32" s="80"/>
    </row>
    <row r="33" spans="2:18" ht="12.75" thickTop="1">
      <c r="B33" s="81" t="s">
        <v>210</v>
      </c>
      <c r="C33" s="81"/>
      <c r="D33" s="81"/>
      <c r="E33" s="81"/>
      <c r="F33" s="82"/>
      <c r="G33" s="82"/>
      <c r="H33" s="82"/>
      <c r="I33" s="82"/>
      <c r="J33" s="82"/>
      <c r="K33" s="82"/>
      <c r="L33" s="82"/>
      <c r="M33" s="82"/>
      <c r="N33" s="82"/>
      <c r="O33" s="82"/>
      <c r="P33" s="82"/>
      <c r="Q33" s="82"/>
      <c r="R33" s="82"/>
    </row>
    <row r="34" spans="2:18">
      <c r="B34" s="70" t="s">
        <v>222</v>
      </c>
      <c r="C34" s="70"/>
      <c r="D34" s="71">
        <v>47876</v>
      </c>
      <c r="E34" s="70">
        <v>1826</v>
      </c>
      <c r="F34" s="72">
        <f>F35+F36+F37</f>
        <v>450000000</v>
      </c>
      <c r="G34" s="72">
        <f>G35+G36+G37</f>
        <v>724010000</v>
      </c>
      <c r="H34" s="72">
        <f>H35+H36+H37</f>
        <v>450000000</v>
      </c>
      <c r="I34" s="72"/>
      <c r="J34" s="72"/>
      <c r="K34" s="72"/>
      <c r="L34" s="72"/>
      <c r="M34" s="72"/>
      <c r="N34" s="72"/>
      <c r="O34" s="72"/>
      <c r="P34" s="72">
        <v>2.75</v>
      </c>
      <c r="Q34" s="72"/>
      <c r="R34" s="72"/>
    </row>
    <row r="35" spans="2:18">
      <c r="B35" s="73" t="s">
        <v>212</v>
      </c>
      <c r="C35" s="74">
        <v>46050</v>
      </c>
      <c r="D35" s="68"/>
      <c r="E35" s="68"/>
      <c r="F35" s="69">
        <v>150000000</v>
      </c>
      <c r="G35" s="69">
        <v>224370000</v>
      </c>
      <c r="H35" s="69">
        <v>150000000</v>
      </c>
      <c r="I35" s="69">
        <v>148847183</v>
      </c>
      <c r="J35" s="69">
        <v>1152817</v>
      </c>
      <c r="K35" s="69">
        <v>0</v>
      </c>
      <c r="L35" s="69">
        <v>99.02</v>
      </c>
      <c r="M35" s="69">
        <v>98.89</v>
      </c>
      <c r="N35" s="69">
        <v>99.68</v>
      </c>
      <c r="O35" s="69">
        <v>99.23</v>
      </c>
      <c r="P35" s="69">
        <v>2.75</v>
      </c>
      <c r="Q35" s="69">
        <v>2.98</v>
      </c>
      <c r="R35" s="69">
        <v>2.94</v>
      </c>
    </row>
    <row r="36" spans="2:18">
      <c r="B36" s="75" t="s">
        <v>213</v>
      </c>
      <c r="C36" s="211">
        <v>46092</v>
      </c>
      <c r="D36" s="77"/>
      <c r="E36" s="77"/>
      <c r="F36" s="78">
        <v>150000000</v>
      </c>
      <c r="G36" s="78">
        <v>275540000</v>
      </c>
      <c r="H36" s="78">
        <v>150000000</v>
      </c>
      <c r="I36" s="78">
        <v>148736382.52000001</v>
      </c>
      <c r="J36" s="78">
        <v>1738275</v>
      </c>
      <c r="K36" s="78">
        <v>0</v>
      </c>
      <c r="L36" s="78">
        <v>98.57</v>
      </c>
      <c r="M36" s="78">
        <v>98.51</v>
      </c>
      <c r="N36" s="78">
        <v>99.64</v>
      </c>
      <c r="O36" s="78">
        <v>98.84</v>
      </c>
      <c r="P36" s="78">
        <v>2.75</v>
      </c>
      <c r="Q36" s="78">
        <v>3.09</v>
      </c>
      <c r="R36" s="78">
        <v>3.03</v>
      </c>
    </row>
    <row r="37" spans="2:18" ht="12.75" thickBot="1">
      <c r="B37" s="75" t="s">
        <v>214</v>
      </c>
      <c r="C37" s="94">
        <v>46134</v>
      </c>
      <c r="D37" s="77"/>
      <c r="E37" s="77"/>
      <c r="F37" s="96">
        <v>150000000</v>
      </c>
      <c r="G37" s="96">
        <v>224100000</v>
      </c>
      <c r="H37" s="96">
        <v>150000000</v>
      </c>
      <c r="I37" s="96">
        <v>147301435.08000001</v>
      </c>
      <c r="J37" s="96">
        <v>3647880</v>
      </c>
      <c r="K37" s="96">
        <v>0</v>
      </c>
      <c r="L37" s="96">
        <v>97.16</v>
      </c>
      <c r="M37" s="96">
        <v>97.25</v>
      </c>
      <c r="N37" s="96">
        <v>98.13</v>
      </c>
      <c r="O37" s="96">
        <v>97.57</v>
      </c>
      <c r="P37" s="96">
        <v>2.75</v>
      </c>
      <c r="Q37" s="96">
        <v>3.43</v>
      </c>
      <c r="R37" s="212">
        <v>3.33</v>
      </c>
    </row>
    <row r="38" spans="2:18" ht="13.5" thickTop="1" thickBot="1">
      <c r="B38" s="79" t="s">
        <v>223</v>
      </c>
      <c r="C38" s="79"/>
      <c r="D38" s="79"/>
      <c r="E38" s="79"/>
      <c r="F38" s="80">
        <f>F34</f>
        <v>450000000</v>
      </c>
      <c r="G38" s="80">
        <f>G34</f>
        <v>724010000</v>
      </c>
      <c r="H38" s="80">
        <f>H34</f>
        <v>450000000</v>
      </c>
      <c r="I38" s="80">
        <f>I35+I36+I37</f>
        <v>444885000.60000002</v>
      </c>
      <c r="J38" s="80">
        <f>J35+J36+J37</f>
        <v>6538972</v>
      </c>
      <c r="K38" s="80">
        <v>0</v>
      </c>
      <c r="L38" s="80"/>
      <c r="M38" s="80"/>
      <c r="N38" s="80"/>
      <c r="O38" s="80"/>
      <c r="P38" s="80"/>
      <c r="Q38" s="80"/>
      <c r="R38" s="80"/>
    </row>
    <row r="39" spans="2:18" ht="13.5" thickTop="1" thickBot="1">
      <c r="B39" s="79" t="s">
        <v>224</v>
      </c>
      <c r="C39" s="79"/>
      <c r="D39" s="79"/>
      <c r="E39" s="79"/>
      <c r="F39" s="80">
        <f t="shared" ref="F39:K39" si="0">F38+F32+F18</f>
        <v>2178229703</v>
      </c>
      <c r="G39" s="80">
        <f t="shared" si="0"/>
        <v>3644246348.54</v>
      </c>
      <c r="H39" s="80">
        <f t="shared" si="0"/>
        <v>2178229703</v>
      </c>
      <c r="I39" s="80">
        <f t="shared" si="0"/>
        <v>2174681684.1700001</v>
      </c>
      <c r="J39" s="80">
        <f t="shared" si="0"/>
        <v>13402957.84</v>
      </c>
      <c r="K39" s="80">
        <f t="shared" si="0"/>
        <v>2351298.79</v>
      </c>
      <c r="L39" s="80"/>
      <c r="M39" s="80"/>
      <c r="N39" s="80"/>
      <c r="O39" s="80"/>
      <c r="P39" s="80"/>
      <c r="Q39" s="80"/>
      <c r="R39" s="80"/>
    </row>
    <row r="40" spans="2:18" ht="12.75" thickTop="1">
      <c r="B40" s="81" t="s">
        <v>210</v>
      </c>
      <c r="C40" s="81"/>
      <c r="D40" s="81"/>
      <c r="E40" s="81"/>
      <c r="F40" s="82"/>
      <c r="G40" s="82"/>
      <c r="H40" s="82"/>
      <c r="I40" s="82"/>
      <c r="J40" s="82"/>
      <c r="K40" s="82"/>
      <c r="L40" s="82"/>
      <c r="M40" s="82"/>
      <c r="N40" s="82"/>
      <c r="O40" s="82"/>
      <c r="P40" s="82"/>
      <c r="Q40" s="82"/>
      <c r="R40" s="82"/>
    </row>
    <row r="41" spans="2:18">
      <c r="B41" s="70" t="s">
        <v>225</v>
      </c>
      <c r="C41" s="70"/>
      <c r="D41" s="71">
        <v>46840</v>
      </c>
      <c r="E41" s="70">
        <v>2008</v>
      </c>
      <c r="F41" s="72">
        <v>204516752.47999999</v>
      </c>
      <c r="G41" s="72">
        <v>210677819.65000001</v>
      </c>
      <c r="H41" s="72">
        <v>168981966.74000001</v>
      </c>
      <c r="I41" s="72"/>
      <c r="J41" s="72"/>
      <c r="K41" s="72"/>
      <c r="L41" s="72"/>
      <c r="M41" s="72"/>
      <c r="N41" s="72"/>
      <c r="O41" s="72"/>
      <c r="P41" s="72">
        <v>3.2</v>
      </c>
      <c r="Q41" s="72"/>
      <c r="R41" s="72"/>
    </row>
    <row r="42" spans="2:18">
      <c r="B42" s="73" t="s">
        <v>212</v>
      </c>
      <c r="C42" s="74">
        <v>44832</v>
      </c>
      <c r="D42" s="68"/>
      <c r="E42" s="68"/>
      <c r="F42" s="69">
        <v>102258376.23999999</v>
      </c>
      <c r="G42" s="69">
        <v>104226849.98</v>
      </c>
      <c r="H42" s="69">
        <v>76668217.590000004</v>
      </c>
      <c r="I42" s="69">
        <v>73361025.75</v>
      </c>
      <c r="J42" s="69">
        <v>3307191.83</v>
      </c>
      <c r="K42" s="69">
        <v>0</v>
      </c>
      <c r="L42" s="69">
        <v>94.65</v>
      </c>
      <c r="M42" s="69">
        <v>93.91</v>
      </c>
      <c r="N42" s="69">
        <v>97.53</v>
      </c>
      <c r="O42" s="69">
        <v>95.69</v>
      </c>
      <c r="P42" s="69">
        <v>3.2</v>
      </c>
      <c r="Q42" s="69">
        <v>4.3600000000000003</v>
      </c>
      <c r="R42" s="69">
        <v>4.13</v>
      </c>
    </row>
    <row r="43" spans="2:18" ht="12.75" thickBot="1">
      <c r="B43" s="75" t="s">
        <v>213</v>
      </c>
      <c r="C43" s="76">
        <v>44853</v>
      </c>
      <c r="D43" s="77"/>
      <c r="E43" s="77"/>
      <c r="F43" s="78">
        <v>102258376.23999999</v>
      </c>
      <c r="G43" s="78">
        <v>106450969.67</v>
      </c>
      <c r="H43" s="78">
        <v>92313749.150000006</v>
      </c>
      <c r="I43" s="78">
        <v>82363643.530000001</v>
      </c>
      <c r="J43" s="78">
        <v>10120064.119999999</v>
      </c>
      <c r="K43" s="78">
        <v>0</v>
      </c>
      <c r="L43" s="78">
        <v>88.31</v>
      </c>
      <c r="M43" s="78">
        <v>87.58</v>
      </c>
      <c r="N43" s="78">
        <v>96.5</v>
      </c>
      <c r="O43" s="78">
        <v>89.04</v>
      </c>
      <c r="P43" s="78">
        <v>3.2</v>
      </c>
      <c r="Q43" s="78">
        <v>5.82</v>
      </c>
      <c r="R43" s="78">
        <v>5.65</v>
      </c>
    </row>
    <row r="44" spans="2:18" ht="13.5" thickTop="1" thickBot="1">
      <c r="B44" s="79" t="s">
        <v>226</v>
      </c>
      <c r="C44" s="79"/>
      <c r="D44" s="79"/>
      <c r="E44" s="79"/>
      <c r="F44" s="80">
        <v>204516752.47999999</v>
      </c>
      <c r="G44" s="80">
        <v>210677819.65000001</v>
      </c>
      <c r="H44" s="80">
        <v>168981966.74000001</v>
      </c>
      <c r="I44" s="80">
        <f>I42+I43</f>
        <v>155724669.28</v>
      </c>
      <c r="J44" s="80">
        <v>13427255.949999999</v>
      </c>
      <c r="K44" s="80">
        <v>0</v>
      </c>
      <c r="L44" s="80"/>
      <c r="M44" s="80"/>
      <c r="N44" s="80"/>
      <c r="O44" s="80"/>
      <c r="P44" s="80"/>
      <c r="Q44" s="80"/>
      <c r="R44" s="80"/>
    </row>
    <row r="45" spans="2:18" ht="12.75" thickTop="1">
      <c r="B45" s="81" t="s">
        <v>210</v>
      </c>
      <c r="C45" s="81"/>
      <c r="D45" s="81"/>
      <c r="E45" s="81"/>
      <c r="F45" s="82"/>
      <c r="G45" s="82"/>
      <c r="H45" s="82"/>
      <c r="I45" s="82"/>
      <c r="J45" s="82"/>
      <c r="K45" s="82"/>
      <c r="L45" s="82"/>
      <c r="M45" s="82"/>
      <c r="N45" s="82"/>
      <c r="O45" s="82"/>
      <c r="P45" s="82"/>
      <c r="Q45" s="82"/>
      <c r="R45" s="82"/>
    </row>
    <row r="46" spans="2:18">
      <c r="B46" s="70" t="s">
        <v>227</v>
      </c>
      <c r="C46" s="70"/>
      <c r="D46" s="71">
        <v>47618</v>
      </c>
      <c r="E46" s="70">
        <v>2191</v>
      </c>
      <c r="F46" s="72">
        <v>409033504.95999998</v>
      </c>
      <c r="G46" s="72">
        <v>735133319.36000001</v>
      </c>
      <c r="H46" s="72">
        <v>409033504.95999998</v>
      </c>
      <c r="I46" s="72"/>
      <c r="J46" s="72"/>
      <c r="K46" s="72"/>
      <c r="L46" s="72"/>
      <c r="M46" s="72"/>
      <c r="N46" s="72"/>
      <c r="O46" s="72"/>
      <c r="P46" s="72">
        <v>3.25</v>
      </c>
      <c r="Q46" s="72"/>
      <c r="R46" s="72"/>
    </row>
    <row r="47" spans="2:18">
      <c r="B47" s="73" t="s">
        <v>212</v>
      </c>
      <c r="C47" s="74">
        <v>45427</v>
      </c>
      <c r="D47" s="68"/>
      <c r="E47" s="68"/>
      <c r="F47" s="69">
        <v>102258376.23999999</v>
      </c>
      <c r="G47" s="69">
        <v>227702305.41999999</v>
      </c>
      <c r="H47" s="69">
        <v>102258376.23999999</v>
      </c>
      <c r="I47" s="69">
        <v>101838732.92</v>
      </c>
      <c r="J47" s="69">
        <v>419643.32</v>
      </c>
      <c r="K47" s="69">
        <v>0</v>
      </c>
      <c r="L47" s="69">
        <v>98.93</v>
      </c>
      <c r="M47" s="69">
        <v>99.39</v>
      </c>
      <c r="N47" s="69">
        <v>99.94</v>
      </c>
      <c r="O47" s="69">
        <v>99.59</v>
      </c>
      <c r="P47" s="69">
        <v>3.25</v>
      </c>
      <c r="Q47" s="69">
        <v>3.48</v>
      </c>
      <c r="R47" s="69">
        <v>3.35</v>
      </c>
    </row>
    <row r="48" spans="2:18">
      <c r="B48" s="75" t="s">
        <v>213</v>
      </c>
      <c r="C48" s="76">
        <v>45455</v>
      </c>
      <c r="D48" s="77"/>
      <c r="E48" s="77"/>
      <c r="F48" s="78">
        <v>102258376.23999999</v>
      </c>
      <c r="G48" s="78">
        <v>135604832.72999999</v>
      </c>
      <c r="H48" s="78">
        <v>102258376.23999999</v>
      </c>
      <c r="I48" s="78">
        <v>101123283.52</v>
      </c>
      <c r="J48" s="78">
        <v>1390038.24</v>
      </c>
      <c r="K48" s="78">
        <v>0</v>
      </c>
      <c r="L48" s="78">
        <v>98.41</v>
      </c>
      <c r="M48" s="78">
        <v>98.14</v>
      </c>
      <c r="N48" s="78">
        <v>99.31</v>
      </c>
      <c r="O48" s="78">
        <v>98.64</v>
      </c>
      <c r="P48" s="78">
        <v>3.25</v>
      </c>
      <c r="Q48" s="78">
        <v>3.58</v>
      </c>
      <c r="R48" s="78">
        <v>3.54</v>
      </c>
    </row>
    <row r="49" spans="2:18">
      <c r="B49" s="75" t="s">
        <v>214</v>
      </c>
      <c r="C49" s="76">
        <v>45483</v>
      </c>
      <c r="D49" s="77"/>
      <c r="E49" s="77"/>
      <c r="F49" s="78">
        <v>102258376.23999999</v>
      </c>
      <c r="G49" s="78">
        <v>132615309.09999999</v>
      </c>
      <c r="H49" s="78">
        <v>102258376.23999999</v>
      </c>
      <c r="I49" s="78">
        <v>99937995.569999993</v>
      </c>
      <c r="J49" s="78">
        <v>2830271.75</v>
      </c>
      <c r="K49" s="78">
        <v>0</v>
      </c>
      <c r="L49" s="78">
        <v>97</v>
      </c>
      <c r="M49" s="78">
        <v>96.45</v>
      </c>
      <c r="N49" s="78">
        <v>98.1</v>
      </c>
      <c r="O49" s="78">
        <v>97.23</v>
      </c>
      <c r="P49" s="78">
        <v>3.25</v>
      </c>
      <c r="Q49" s="78">
        <v>3.86</v>
      </c>
      <c r="R49" s="78">
        <v>3.82</v>
      </c>
    </row>
    <row r="50" spans="2:18" ht="12.75" thickBot="1">
      <c r="B50" s="75" t="s">
        <v>217</v>
      </c>
      <c r="C50" s="76">
        <v>45532</v>
      </c>
      <c r="D50" s="77"/>
      <c r="E50" s="77"/>
      <c r="F50" s="78">
        <v>102258376.23999999</v>
      </c>
      <c r="G50" s="78">
        <v>239210872.11000001</v>
      </c>
      <c r="H50" s="78">
        <v>102258376.23999999</v>
      </c>
      <c r="I50" s="78">
        <v>100503671.62</v>
      </c>
      <c r="J50" s="78">
        <v>2710750.42</v>
      </c>
      <c r="K50" s="78">
        <v>0</v>
      </c>
      <c r="L50" s="78">
        <v>96.79</v>
      </c>
      <c r="M50" s="78">
        <v>97.1</v>
      </c>
      <c r="N50" s="78">
        <v>97.84</v>
      </c>
      <c r="O50" s="78">
        <v>97.35</v>
      </c>
      <c r="P50" s="78">
        <v>3.25</v>
      </c>
      <c r="Q50" s="78">
        <v>3.92</v>
      </c>
      <c r="R50" s="78">
        <v>3.8</v>
      </c>
    </row>
    <row r="51" spans="2:18" ht="13.5" thickTop="1" thickBot="1">
      <c r="B51" s="79" t="s">
        <v>228</v>
      </c>
      <c r="C51" s="79"/>
      <c r="D51" s="79"/>
      <c r="E51" s="79"/>
      <c r="F51" s="80">
        <v>409033504.95999998</v>
      </c>
      <c r="G51" s="80">
        <v>735133319.36000001</v>
      </c>
      <c r="H51" s="80">
        <v>409033504.95999998</v>
      </c>
      <c r="I51" s="80">
        <v>403403683.63</v>
      </c>
      <c r="J51" s="80">
        <v>7350703.7300000004</v>
      </c>
      <c r="K51" s="80">
        <v>0</v>
      </c>
      <c r="L51" s="80"/>
      <c r="M51" s="80"/>
      <c r="N51" s="80"/>
      <c r="O51" s="80"/>
      <c r="P51" s="80"/>
      <c r="Q51" s="80"/>
      <c r="R51" s="80"/>
    </row>
    <row r="52" spans="2:18" ht="12.75" thickTop="1">
      <c r="B52" s="81" t="s">
        <v>210</v>
      </c>
      <c r="C52" s="81"/>
      <c r="D52" s="81"/>
      <c r="E52" s="81"/>
      <c r="F52" s="82"/>
      <c r="G52" s="82"/>
      <c r="H52" s="82"/>
      <c r="I52" s="82"/>
      <c r="J52" s="82"/>
      <c r="K52" s="82"/>
      <c r="L52" s="82"/>
      <c r="M52" s="82"/>
      <c r="N52" s="82"/>
      <c r="O52" s="82"/>
      <c r="P52" s="82"/>
      <c r="Q52" s="82"/>
      <c r="R52" s="82"/>
    </row>
    <row r="53" spans="2:18">
      <c r="B53" s="70" t="s">
        <v>229</v>
      </c>
      <c r="C53" s="70"/>
      <c r="D53" s="71">
        <v>48242</v>
      </c>
      <c r="E53" s="70">
        <v>2556</v>
      </c>
      <c r="F53" s="72">
        <v>869196198.04000008</v>
      </c>
      <c r="G53" s="72">
        <v>1536401149.3700001</v>
      </c>
      <c r="H53" s="72">
        <v>869196198.04000008</v>
      </c>
      <c r="I53" s="72"/>
      <c r="J53" s="72"/>
      <c r="K53" s="72"/>
      <c r="L53" s="72"/>
      <c r="M53" s="72"/>
      <c r="N53" s="72"/>
      <c r="O53" s="72"/>
      <c r="P53" s="72">
        <v>3.25</v>
      </c>
      <c r="Q53" s="72"/>
      <c r="R53" s="72"/>
    </row>
    <row r="54" spans="2:18">
      <c r="B54" s="73" t="s">
        <v>212</v>
      </c>
      <c r="C54" s="74">
        <v>45686</v>
      </c>
      <c r="D54" s="68"/>
      <c r="E54" s="68"/>
      <c r="F54" s="69">
        <v>153387564.36000001</v>
      </c>
      <c r="G54" s="69">
        <v>233997842.34999999</v>
      </c>
      <c r="H54" s="69">
        <v>153387564.36000001</v>
      </c>
      <c r="I54" s="69">
        <v>151611111.40000001</v>
      </c>
      <c r="J54" s="69">
        <v>1776452.96</v>
      </c>
      <c r="K54" s="69">
        <v>0</v>
      </c>
      <c r="L54" s="69">
        <v>98.5</v>
      </c>
      <c r="M54" s="69">
        <v>98.42</v>
      </c>
      <c r="N54" s="69">
        <v>99.45</v>
      </c>
      <c r="O54" s="69">
        <v>98.84</v>
      </c>
      <c r="P54" s="69">
        <v>3.25</v>
      </c>
      <c r="Q54" s="69">
        <v>3.52</v>
      </c>
      <c r="R54" s="69">
        <v>3.47</v>
      </c>
    </row>
    <row r="55" spans="2:18">
      <c r="B55" s="75" t="s">
        <v>213</v>
      </c>
      <c r="C55" s="76">
        <v>45714</v>
      </c>
      <c r="D55" s="77"/>
      <c r="E55" s="77"/>
      <c r="F55" s="78">
        <v>51129188.119999997</v>
      </c>
      <c r="G55" s="78">
        <v>128717731.09</v>
      </c>
      <c r="H55" s="78">
        <v>51129188.119999997</v>
      </c>
      <c r="I55" s="78">
        <v>51150028.420000002</v>
      </c>
      <c r="J55" s="78">
        <v>106632.48</v>
      </c>
      <c r="K55" s="78">
        <v>0</v>
      </c>
      <c r="L55" s="78">
        <v>99.19</v>
      </c>
      <c r="M55" s="78">
        <v>99.45</v>
      </c>
      <c r="N55" s="78">
        <v>100.11</v>
      </c>
      <c r="O55" s="78">
        <v>99.79</v>
      </c>
      <c r="P55" s="78">
        <v>3.25</v>
      </c>
      <c r="Q55" s="78">
        <v>3.41</v>
      </c>
      <c r="R55" s="78">
        <v>3.31</v>
      </c>
    </row>
    <row r="56" spans="2:18">
      <c r="B56" s="75" t="s">
        <v>214</v>
      </c>
      <c r="C56" s="76">
        <v>45742</v>
      </c>
      <c r="D56" s="77"/>
      <c r="E56" s="77"/>
      <c r="F56" s="78">
        <v>51129188.119999997</v>
      </c>
      <c r="G56" s="78">
        <v>153975550.02000001</v>
      </c>
      <c r="H56" s="78">
        <v>51129188.119999997</v>
      </c>
      <c r="I56" s="78">
        <v>50902427.670000002</v>
      </c>
      <c r="J56" s="78">
        <v>481705.97</v>
      </c>
      <c r="K56" s="78">
        <v>0</v>
      </c>
      <c r="L56" s="78">
        <v>98.56</v>
      </c>
      <c r="M56" s="78">
        <v>98.85</v>
      </c>
      <c r="N56" s="78">
        <v>99.4</v>
      </c>
      <c r="O56" s="78">
        <v>99.06</v>
      </c>
      <c r="P56" s="78">
        <v>3.25</v>
      </c>
      <c r="Q56" s="78">
        <v>3.52</v>
      </c>
      <c r="R56" s="78">
        <v>3.43</v>
      </c>
    </row>
    <row r="57" spans="2:18">
      <c r="B57" s="75" t="s">
        <v>217</v>
      </c>
      <c r="C57" s="76">
        <v>45763</v>
      </c>
      <c r="D57" s="77"/>
      <c r="E57" s="77"/>
      <c r="F57" s="78">
        <v>153387564.36000001</v>
      </c>
      <c r="G57" s="78">
        <v>253309745.72999999</v>
      </c>
      <c r="H57" s="78">
        <v>153387564.36000001</v>
      </c>
      <c r="I57" s="78">
        <v>152298296.63999999</v>
      </c>
      <c r="J57" s="78">
        <v>2140918.1</v>
      </c>
      <c r="K57" s="78">
        <v>0</v>
      </c>
      <c r="L57" s="78">
        <v>98.34</v>
      </c>
      <c r="M57" s="78">
        <v>98.34</v>
      </c>
      <c r="N57" s="78">
        <v>99.09</v>
      </c>
      <c r="O57" s="78">
        <v>98.6</v>
      </c>
      <c r="P57" s="78">
        <v>3.25</v>
      </c>
      <c r="Q57" s="78">
        <v>3.56</v>
      </c>
      <c r="R57" s="78">
        <v>3.51</v>
      </c>
    </row>
    <row r="58" spans="2:18">
      <c r="B58" s="75" t="s">
        <v>219</v>
      </c>
      <c r="C58" s="76">
        <v>45826</v>
      </c>
      <c r="D58" s="77"/>
      <c r="E58" s="77"/>
      <c r="F58" s="78">
        <v>153387564.36000001</v>
      </c>
      <c r="G58" s="78">
        <v>270441193.75999999</v>
      </c>
      <c r="H58" s="78">
        <v>153387564.36000001</v>
      </c>
      <c r="I58" s="78">
        <v>157233414.58000001</v>
      </c>
      <c r="J58" s="78">
        <v>0</v>
      </c>
      <c r="K58" s="78">
        <v>1933758.66</v>
      </c>
      <c r="L58" s="78">
        <v>100.93</v>
      </c>
      <c r="M58" s="78">
        <v>100.9</v>
      </c>
      <c r="N58" s="78">
        <v>101.92</v>
      </c>
      <c r="O58" s="78">
        <v>101.26</v>
      </c>
      <c r="P58" s="78">
        <v>3.25</v>
      </c>
      <c r="Q58" s="78">
        <v>3.12</v>
      </c>
      <c r="R58" s="78">
        <v>3.06</v>
      </c>
    </row>
    <row r="59" spans="2:18">
      <c r="B59" s="75" t="s">
        <v>220</v>
      </c>
      <c r="C59" s="76">
        <v>45917</v>
      </c>
      <c r="D59" s="77"/>
      <c r="E59" s="77"/>
      <c r="F59" s="78">
        <v>153387564.36000001</v>
      </c>
      <c r="G59" s="78">
        <v>228118834.46000001</v>
      </c>
      <c r="H59" s="78">
        <v>153387564.36000001</v>
      </c>
      <c r="I59" s="78">
        <v>154319226.06999999</v>
      </c>
      <c r="J59" s="78">
        <v>23542.44</v>
      </c>
      <c r="K59" s="78">
        <v>272314.34000000003</v>
      </c>
      <c r="L59" s="78">
        <v>99.89</v>
      </c>
      <c r="M59" s="78">
        <v>99.7</v>
      </c>
      <c r="N59" s="78">
        <v>101.05</v>
      </c>
      <c r="O59" s="78">
        <v>100.16</v>
      </c>
      <c r="P59" s="78">
        <v>3.25</v>
      </c>
      <c r="Q59" s="78">
        <v>3.3</v>
      </c>
      <c r="R59" s="78">
        <v>3.25</v>
      </c>
    </row>
    <row r="60" spans="2:18" ht="12.75" thickBot="1">
      <c r="B60" s="75" t="s">
        <v>230</v>
      </c>
      <c r="C60" s="76">
        <v>45980</v>
      </c>
      <c r="D60" s="77"/>
      <c r="E60" s="77"/>
      <c r="F60" s="78">
        <v>153387564.36000001</v>
      </c>
      <c r="G60" s="78">
        <v>267840251.96000001</v>
      </c>
      <c r="H60" s="78">
        <v>153387564.36000001</v>
      </c>
      <c r="I60" s="78">
        <v>154716324.12</v>
      </c>
      <c r="J60" s="78">
        <v>214571.3</v>
      </c>
      <c r="K60" s="78">
        <v>0</v>
      </c>
      <c r="L60" s="78">
        <v>99.51</v>
      </c>
      <c r="M60" s="78">
        <v>99.73</v>
      </c>
      <c r="N60" s="78">
        <v>100.16</v>
      </c>
      <c r="O60" s="78">
        <v>99.86</v>
      </c>
      <c r="P60" s="78">
        <v>3.25</v>
      </c>
      <c r="Q60" s="78">
        <v>3.37</v>
      </c>
      <c r="R60" s="78">
        <v>3.3</v>
      </c>
    </row>
    <row r="61" spans="2:18" ht="13.5" thickTop="1" thickBot="1">
      <c r="B61" s="79" t="s">
        <v>231</v>
      </c>
      <c r="C61" s="79"/>
      <c r="D61" s="79"/>
      <c r="E61" s="79"/>
      <c r="F61" s="80">
        <v>869196198.04000008</v>
      </c>
      <c r="G61" s="80">
        <v>1536401149.3700001</v>
      </c>
      <c r="H61" s="80">
        <v>869196198.04000008</v>
      </c>
      <c r="I61" s="80">
        <v>872230828.89999998</v>
      </c>
      <c r="J61" s="80">
        <v>4743823.25</v>
      </c>
      <c r="K61" s="80">
        <v>2206073</v>
      </c>
      <c r="L61" s="80"/>
      <c r="M61" s="80"/>
      <c r="N61" s="80"/>
      <c r="O61" s="80"/>
      <c r="P61" s="80"/>
      <c r="Q61" s="80"/>
      <c r="R61" s="80"/>
    </row>
    <row r="62" spans="2:18" ht="12.75" thickTop="1">
      <c r="B62" s="81" t="s">
        <v>210</v>
      </c>
      <c r="C62" s="81"/>
      <c r="D62" s="81"/>
      <c r="E62" s="81"/>
      <c r="F62" s="82"/>
      <c r="G62" s="82"/>
      <c r="H62" s="82"/>
      <c r="I62" s="82"/>
      <c r="J62" s="82"/>
      <c r="K62" s="82"/>
      <c r="L62" s="82"/>
      <c r="M62" s="82"/>
      <c r="N62" s="82"/>
      <c r="O62" s="82"/>
      <c r="P62" s="82"/>
      <c r="Q62" s="82"/>
      <c r="R62" s="82"/>
    </row>
    <row r="63" spans="2:18">
      <c r="B63" s="70" t="s">
        <v>232</v>
      </c>
      <c r="C63" s="70"/>
      <c r="D63" s="71">
        <v>47262</v>
      </c>
      <c r="E63" s="70">
        <v>2738</v>
      </c>
      <c r="F63" s="72">
        <v>511291881.19999999</v>
      </c>
      <c r="G63" s="72">
        <v>719819718.48000002</v>
      </c>
      <c r="H63" s="72">
        <v>511291881.19999999</v>
      </c>
      <c r="I63" s="72"/>
      <c r="J63" s="72"/>
      <c r="K63" s="72"/>
      <c r="L63" s="72"/>
      <c r="M63" s="72"/>
      <c r="N63" s="72"/>
      <c r="O63" s="72"/>
      <c r="P63" s="72">
        <v>0.25</v>
      </c>
      <c r="Q63" s="72"/>
      <c r="R63" s="72"/>
    </row>
    <row r="64" spans="2:18">
      <c r="B64" s="73" t="s">
        <v>212</v>
      </c>
      <c r="C64" s="74">
        <v>44524</v>
      </c>
      <c r="D64" s="68"/>
      <c r="E64" s="68"/>
      <c r="F64" s="69">
        <v>255645940.59999999</v>
      </c>
      <c r="G64" s="69">
        <v>413504752.45999998</v>
      </c>
      <c r="H64" s="69">
        <v>255645940.59999999</v>
      </c>
      <c r="I64" s="69">
        <v>251215806.84</v>
      </c>
      <c r="J64" s="69">
        <v>4430133.75</v>
      </c>
      <c r="K64" s="69">
        <v>0</v>
      </c>
      <c r="L64" s="69">
        <v>97.8</v>
      </c>
      <c r="M64" s="69">
        <v>97.54</v>
      </c>
      <c r="N64" s="69">
        <v>99.08</v>
      </c>
      <c r="O64" s="69">
        <v>98.27</v>
      </c>
      <c r="P64" s="69">
        <v>0.25</v>
      </c>
      <c r="Q64" s="69">
        <v>0.55000000000000004</v>
      </c>
      <c r="R64" s="69">
        <v>0.49</v>
      </c>
    </row>
    <row r="65" spans="1:19" ht="12.75" thickBot="1">
      <c r="B65" s="75" t="s">
        <v>213</v>
      </c>
      <c r="C65" s="76">
        <v>44643</v>
      </c>
      <c r="D65" s="77"/>
      <c r="E65" s="77"/>
      <c r="F65" s="78">
        <v>255645940.59999999</v>
      </c>
      <c r="G65" s="78">
        <v>306314966.01999998</v>
      </c>
      <c r="H65" s="78">
        <v>255645940.59999999</v>
      </c>
      <c r="I65" s="78">
        <v>237131005.33000001</v>
      </c>
      <c r="J65" s="78">
        <v>18723304.170000002</v>
      </c>
      <c r="K65" s="78">
        <v>0</v>
      </c>
      <c r="L65" s="78">
        <v>92.43</v>
      </c>
      <c r="M65" s="78">
        <v>91.21</v>
      </c>
      <c r="N65" s="78">
        <v>94.32</v>
      </c>
      <c r="O65" s="78">
        <v>92.68</v>
      </c>
      <c r="P65" s="78">
        <v>0.25</v>
      </c>
      <c r="Q65" s="78">
        <v>1.37</v>
      </c>
      <c r="R65" s="78">
        <v>1.33</v>
      </c>
    </row>
    <row r="66" spans="1:19" ht="13.5" thickTop="1" thickBot="1">
      <c r="B66" s="79" t="s">
        <v>233</v>
      </c>
      <c r="C66" s="79"/>
      <c r="D66" s="79"/>
      <c r="E66" s="79"/>
      <c r="F66" s="80">
        <v>511291881.19999999</v>
      </c>
      <c r="G66" s="80">
        <v>719819718.48000002</v>
      </c>
      <c r="H66" s="80">
        <v>511291881.19999999</v>
      </c>
      <c r="I66" s="80">
        <v>488346812.17000002</v>
      </c>
      <c r="J66" s="80">
        <v>23153437.920000002</v>
      </c>
      <c r="K66" s="80">
        <v>0</v>
      </c>
      <c r="L66" s="80"/>
      <c r="M66" s="80"/>
      <c r="N66" s="80"/>
      <c r="O66" s="80"/>
      <c r="P66" s="80"/>
      <c r="Q66" s="80"/>
      <c r="R66" s="80"/>
    </row>
    <row r="67" spans="1:19" ht="12.75" thickTop="1">
      <c r="B67" s="81" t="s">
        <v>210</v>
      </c>
      <c r="C67" s="81"/>
      <c r="D67" s="81"/>
      <c r="E67" s="81"/>
      <c r="F67" s="82"/>
      <c r="G67" s="82"/>
      <c r="H67" s="82"/>
      <c r="I67" s="82"/>
      <c r="J67" s="82"/>
      <c r="K67" s="82"/>
      <c r="L67" s="82"/>
      <c r="M67" s="82"/>
      <c r="N67" s="82"/>
      <c r="O67" s="82"/>
      <c r="P67" s="82"/>
      <c r="Q67" s="82"/>
      <c r="R67" s="82"/>
    </row>
    <row r="68" spans="1:19">
      <c r="B68" s="70" t="s">
        <v>234</v>
      </c>
      <c r="C68" s="70"/>
      <c r="D68" s="71">
        <v>49716</v>
      </c>
      <c r="E68" s="70">
        <v>3652</v>
      </c>
      <c r="F68" s="72">
        <f>F69+F70+F71</f>
        <v>510000000</v>
      </c>
      <c r="G68" s="72">
        <f>G69+G70+G71</f>
        <v>699335000</v>
      </c>
      <c r="H68" s="72">
        <f>H69+H70+H71</f>
        <v>510000000</v>
      </c>
      <c r="I68" s="72"/>
      <c r="J68" s="72"/>
      <c r="K68" s="72"/>
      <c r="L68" s="72"/>
      <c r="M68" s="72"/>
      <c r="N68" s="72"/>
      <c r="O68" s="72"/>
      <c r="P68" s="72">
        <v>3.5</v>
      </c>
      <c r="Q68" s="72"/>
      <c r="R68" s="72"/>
    </row>
    <row r="69" spans="1:19">
      <c r="B69" s="73" t="s">
        <v>212</v>
      </c>
      <c r="C69" s="74">
        <v>46064</v>
      </c>
      <c r="D69" s="68"/>
      <c r="E69" s="68"/>
      <c r="F69" s="69">
        <v>150000000</v>
      </c>
      <c r="G69" s="69">
        <v>260630000</v>
      </c>
      <c r="H69" s="69">
        <v>150000000</v>
      </c>
      <c r="I69" s="69">
        <v>146179713</v>
      </c>
      <c r="J69" s="69">
        <v>3820287</v>
      </c>
      <c r="K69" s="69">
        <v>0</v>
      </c>
      <c r="L69" s="69">
        <v>97.1</v>
      </c>
      <c r="M69" s="69">
        <v>97.09</v>
      </c>
      <c r="N69" s="69">
        <v>98.11</v>
      </c>
      <c r="O69" s="69">
        <v>97.45</v>
      </c>
      <c r="P69" s="69">
        <v>3.5</v>
      </c>
      <c r="Q69" s="69">
        <v>3.89</v>
      </c>
      <c r="R69" s="69">
        <v>3.84</v>
      </c>
    </row>
    <row r="70" spans="1:19">
      <c r="A70" s="213"/>
      <c r="B70" s="75" t="s">
        <v>213</v>
      </c>
      <c r="C70" s="94">
        <v>46120</v>
      </c>
      <c r="D70" s="213"/>
      <c r="E70" s="214"/>
      <c r="F70" s="96">
        <v>150000000</v>
      </c>
      <c r="G70" s="96">
        <v>163205000</v>
      </c>
      <c r="H70" s="96">
        <v>150000000</v>
      </c>
      <c r="I70" s="96">
        <v>143119949.93000001</v>
      </c>
      <c r="J70" s="96">
        <v>7685529.5</v>
      </c>
      <c r="K70" s="96">
        <v>0</v>
      </c>
      <c r="L70" s="96">
        <v>94.69</v>
      </c>
      <c r="M70" s="96">
        <v>92.87</v>
      </c>
      <c r="N70" s="96">
        <v>96.15</v>
      </c>
      <c r="O70" s="96">
        <v>94.88</v>
      </c>
      <c r="P70" s="96">
        <v>3.5</v>
      </c>
      <c r="Q70" s="96">
        <v>4.2</v>
      </c>
      <c r="R70" s="212">
        <v>4.18</v>
      </c>
      <c r="S70" s="96"/>
    </row>
    <row r="71" spans="1:19" ht="12.75" thickBot="1">
      <c r="A71" s="213"/>
      <c r="B71" s="75" t="s">
        <v>214</v>
      </c>
      <c r="C71" s="94">
        <v>46155</v>
      </c>
      <c r="D71" s="213"/>
      <c r="E71" s="214"/>
      <c r="F71" s="96">
        <v>210000000</v>
      </c>
      <c r="G71" s="96">
        <v>275500000</v>
      </c>
      <c r="H71" s="96">
        <v>210000000</v>
      </c>
      <c r="I71" s="96">
        <v>198665040.78</v>
      </c>
      <c r="J71" s="96">
        <v>13167425</v>
      </c>
      <c r="K71" s="96">
        <v>0</v>
      </c>
      <c r="L71" s="96">
        <v>93.3</v>
      </c>
      <c r="M71" s="96">
        <v>92.55</v>
      </c>
      <c r="N71" s="96">
        <v>95.37</v>
      </c>
      <c r="O71" s="96">
        <v>93.73</v>
      </c>
      <c r="P71" s="96">
        <v>3.5</v>
      </c>
      <c r="Q71" s="96">
        <v>4.4000000000000004</v>
      </c>
      <c r="R71" s="212">
        <v>4.34</v>
      </c>
      <c r="S71" s="96"/>
    </row>
    <row r="72" spans="1:19" ht="12.75" thickBot="1">
      <c r="B72" s="83" t="s">
        <v>235</v>
      </c>
      <c r="C72" s="84"/>
      <c r="D72" s="84"/>
      <c r="E72" s="84"/>
      <c r="F72" s="85">
        <f>F68</f>
        <v>510000000</v>
      </c>
      <c r="G72" s="85">
        <f>G68</f>
        <v>699335000</v>
      </c>
      <c r="H72" s="85">
        <f>H68</f>
        <v>510000000</v>
      </c>
      <c r="I72" s="85">
        <f>I71+I70+I69</f>
        <v>487964703.71000004</v>
      </c>
      <c r="J72" s="85">
        <f>J71+J70+J69</f>
        <v>24673241.5</v>
      </c>
      <c r="K72" s="85">
        <v>0</v>
      </c>
      <c r="L72" s="85"/>
      <c r="M72" s="85"/>
      <c r="N72" s="85"/>
      <c r="O72" s="85"/>
      <c r="P72" s="85"/>
      <c r="Q72" s="85"/>
      <c r="R72" s="86"/>
    </row>
    <row r="73" spans="1:19">
      <c r="B73" s="87"/>
      <c r="C73" s="87"/>
      <c r="D73" s="87"/>
      <c r="E73" s="87"/>
      <c r="F73" s="88"/>
      <c r="G73" s="88"/>
      <c r="H73" s="88"/>
      <c r="I73" s="88"/>
      <c r="J73" s="88"/>
      <c r="K73" s="88"/>
      <c r="L73" s="88"/>
      <c r="M73" s="88"/>
      <c r="N73" s="88"/>
      <c r="O73" s="88"/>
      <c r="P73" s="88"/>
      <c r="Q73" s="88"/>
      <c r="R73" s="88"/>
    </row>
    <row r="74" spans="1:19">
      <c r="B74" s="87"/>
      <c r="C74" s="87"/>
      <c r="D74" s="87"/>
      <c r="E74" s="87"/>
      <c r="F74" s="88"/>
      <c r="G74" s="88"/>
      <c r="H74" s="88"/>
      <c r="I74" s="88"/>
      <c r="J74" s="88"/>
      <c r="K74" s="88"/>
      <c r="L74" s="88"/>
      <c r="M74" s="88"/>
      <c r="N74" s="88"/>
      <c r="O74" s="88"/>
      <c r="P74" s="88"/>
      <c r="Q74" s="88"/>
      <c r="R74" s="88"/>
    </row>
    <row r="75" spans="1:19">
      <c r="B75" s="87"/>
      <c r="C75" s="87"/>
      <c r="D75" s="87"/>
      <c r="E75" s="87"/>
      <c r="F75" s="88"/>
      <c r="G75" s="88"/>
      <c r="H75" s="88"/>
      <c r="I75" s="88"/>
      <c r="J75" s="88"/>
      <c r="K75" s="88"/>
      <c r="L75" s="88"/>
      <c r="M75" s="88"/>
      <c r="N75" s="88"/>
      <c r="O75" s="88"/>
      <c r="P75" s="88"/>
      <c r="Q75" s="88"/>
      <c r="R75" s="88"/>
    </row>
    <row r="76" spans="1:19">
      <c r="B76" s="87"/>
      <c r="C76" s="87"/>
      <c r="D76" s="87"/>
      <c r="E76" s="87"/>
      <c r="F76" s="88"/>
      <c r="G76" s="88"/>
      <c r="H76" s="88"/>
      <c r="I76" s="88"/>
      <c r="J76" s="88"/>
      <c r="K76" s="88"/>
      <c r="L76" s="88"/>
      <c r="M76" s="88"/>
      <c r="N76" s="88"/>
      <c r="O76" s="88"/>
      <c r="P76" s="88"/>
      <c r="Q76" s="88"/>
      <c r="R76" s="88"/>
    </row>
    <row r="77" spans="1:19" ht="31.5" customHeight="1">
      <c r="B77" s="87"/>
      <c r="C77" s="87"/>
      <c r="D77" s="87"/>
      <c r="E77" s="87"/>
      <c r="F77" s="88"/>
      <c r="G77" s="88"/>
      <c r="H77" s="88"/>
      <c r="I77" s="88"/>
      <c r="J77" s="88"/>
      <c r="K77" s="88"/>
      <c r="L77" s="88"/>
      <c r="M77" s="88"/>
      <c r="N77" s="88"/>
      <c r="O77" s="88"/>
      <c r="P77" s="88"/>
      <c r="Q77" s="88"/>
      <c r="R77" s="88"/>
    </row>
    <row r="78" spans="1:19" ht="12" customHeight="1">
      <c r="B78" s="87"/>
      <c r="C78" s="87"/>
      <c r="D78" s="87"/>
      <c r="E78" s="87"/>
      <c r="F78" s="88"/>
      <c r="G78" s="88"/>
      <c r="H78" s="88"/>
      <c r="I78" s="88"/>
      <c r="J78" s="88"/>
      <c r="K78" s="88"/>
      <c r="L78" s="88"/>
      <c r="M78" s="88"/>
      <c r="N78" s="88"/>
      <c r="O78" s="88"/>
      <c r="P78" s="88"/>
      <c r="Q78" s="88"/>
      <c r="R78" s="88"/>
    </row>
    <row r="79" spans="1:19" ht="12" customHeight="1">
      <c r="B79" s="271" t="s">
        <v>150</v>
      </c>
      <c r="C79" s="271" t="s">
        <v>201</v>
      </c>
      <c r="D79" s="271" t="s">
        <v>151</v>
      </c>
      <c r="E79" s="271" t="s">
        <v>152</v>
      </c>
      <c r="F79" s="274" t="s">
        <v>160</v>
      </c>
      <c r="G79" s="274"/>
      <c r="H79" s="275"/>
      <c r="I79" s="276" t="s">
        <v>202</v>
      </c>
      <c r="J79" s="276" t="s">
        <v>203</v>
      </c>
      <c r="K79" s="279" t="s">
        <v>204</v>
      </c>
      <c r="L79" s="280" t="s">
        <v>205</v>
      </c>
      <c r="M79" s="281"/>
      <c r="N79" s="281"/>
      <c r="O79" s="282"/>
      <c r="P79" s="271" t="s">
        <v>206</v>
      </c>
      <c r="Q79" s="286" t="s">
        <v>207</v>
      </c>
      <c r="R79" s="287"/>
    </row>
    <row r="80" spans="1:19" ht="12" customHeight="1">
      <c r="B80" s="272"/>
      <c r="C80" s="272"/>
      <c r="D80" s="272"/>
      <c r="E80" s="272"/>
      <c r="F80" s="288" t="s">
        <v>208</v>
      </c>
      <c r="G80" s="291" t="s">
        <v>153</v>
      </c>
      <c r="H80" s="291" t="s">
        <v>154</v>
      </c>
      <c r="I80" s="277"/>
      <c r="J80" s="277"/>
      <c r="K80" s="272"/>
      <c r="L80" s="283"/>
      <c r="M80" s="284"/>
      <c r="N80" s="284"/>
      <c r="O80" s="285"/>
      <c r="P80" s="272"/>
      <c r="Q80" s="291" t="s">
        <v>158</v>
      </c>
      <c r="R80" s="291" t="s">
        <v>159</v>
      </c>
    </row>
    <row r="81" spans="2:18" ht="37.5" customHeight="1">
      <c r="B81" s="272"/>
      <c r="C81" s="272"/>
      <c r="D81" s="272"/>
      <c r="E81" s="272"/>
      <c r="F81" s="289"/>
      <c r="G81" s="289"/>
      <c r="H81" s="289"/>
      <c r="I81" s="277"/>
      <c r="J81" s="277"/>
      <c r="K81" s="272"/>
      <c r="L81" s="291" t="s">
        <v>209</v>
      </c>
      <c r="M81" s="291" t="s">
        <v>155</v>
      </c>
      <c r="N81" s="291" t="s">
        <v>156</v>
      </c>
      <c r="O81" s="291" t="s">
        <v>157</v>
      </c>
      <c r="P81" s="272"/>
      <c r="Q81" s="289"/>
      <c r="R81" s="289"/>
    </row>
    <row r="82" spans="2:18">
      <c r="B82" s="272"/>
      <c r="C82" s="272"/>
      <c r="D82" s="272"/>
      <c r="E82" s="272"/>
      <c r="F82" s="289"/>
      <c r="G82" s="289"/>
      <c r="H82" s="289"/>
      <c r="I82" s="277"/>
      <c r="J82" s="277"/>
      <c r="K82" s="272"/>
      <c r="L82" s="289"/>
      <c r="M82" s="289"/>
      <c r="N82" s="289"/>
      <c r="O82" s="289"/>
      <c r="P82" s="272"/>
      <c r="Q82" s="289"/>
      <c r="R82" s="289"/>
    </row>
    <row r="83" spans="2:18" ht="12.75" customHeight="1">
      <c r="B83" s="273"/>
      <c r="C83" s="273"/>
      <c r="D83" s="273"/>
      <c r="E83" s="273"/>
      <c r="F83" s="290"/>
      <c r="G83" s="290"/>
      <c r="H83" s="290"/>
      <c r="I83" s="278"/>
      <c r="J83" s="278"/>
      <c r="K83" s="273"/>
      <c r="L83" s="290"/>
      <c r="M83" s="290"/>
      <c r="N83" s="290"/>
      <c r="O83" s="290"/>
      <c r="P83" s="273"/>
      <c r="Q83" s="290"/>
      <c r="R83" s="290"/>
    </row>
    <row r="84" spans="2:18">
      <c r="B84" s="64">
        <v>1</v>
      </c>
      <c r="C84" s="64">
        <v>2</v>
      </c>
      <c r="D84" s="64">
        <v>3</v>
      </c>
      <c r="E84" s="64">
        <v>4</v>
      </c>
      <c r="F84" s="65">
        <v>5</v>
      </c>
      <c r="G84" s="64">
        <v>6</v>
      </c>
      <c r="H84" s="64">
        <v>7</v>
      </c>
      <c r="I84" s="64">
        <v>8</v>
      </c>
      <c r="J84" s="64">
        <v>9</v>
      </c>
      <c r="K84" s="64">
        <v>10</v>
      </c>
      <c r="L84" s="64">
        <v>11</v>
      </c>
      <c r="M84" s="64">
        <v>12</v>
      </c>
      <c r="N84" s="64">
        <v>13</v>
      </c>
      <c r="O84" s="65">
        <v>14</v>
      </c>
      <c r="P84" s="66">
        <v>15</v>
      </c>
      <c r="Q84" s="66">
        <v>16</v>
      </c>
      <c r="R84" s="67">
        <v>17</v>
      </c>
    </row>
    <row r="85" spans="2:18">
      <c r="B85" s="70" t="s">
        <v>236</v>
      </c>
      <c r="C85" s="70"/>
      <c r="D85" s="71">
        <v>46230</v>
      </c>
      <c r="E85" s="70">
        <v>3834</v>
      </c>
      <c r="F85" s="72">
        <f>SUM(F86:F91)</f>
        <v>562421069.31999993</v>
      </c>
      <c r="G85" s="72">
        <f>SUM(G86:G91)</f>
        <v>732649565.66000009</v>
      </c>
      <c r="H85" s="72">
        <f>SUM(H86:H91)</f>
        <v>410439557.63</v>
      </c>
      <c r="I85" s="72"/>
      <c r="J85" s="72"/>
      <c r="K85" s="72"/>
      <c r="L85" s="72"/>
      <c r="M85" s="72"/>
      <c r="N85" s="72"/>
      <c r="O85" s="72"/>
      <c r="P85" s="72">
        <v>2.25</v>
      </c>
      <c r="Q85" s="72"/>
      <c r="R85" s="72"/>
    </row>
    <row r="86" spans="2:18">
      <c r="B86" s="73" t="s">
        <v>212</v>
      </c>
      <c r="C86" s="74">
        <v>42396</v>
      </c>
      <c r="D86" s="68"/>
      <c r="E86" s="68"/>
      <c r="F86" s="69">
        <v>102258376.23999999</v>
      </c>
      <c r="G86" s="69">
        <v>115142931.65000001</v>
      </c>
      <c r="H86" s="69">
        <v>102258376.23999999</v>
      </c>
      <c r="I86" s="69">
        <v>99286499.849999994</v>
      </c>
      <c r="J86" s="69">
        <v>2971876.38</v>
      </c>
      <c r="K86" s="69">
        <v>0</v>
      </c>
      <c r="L86" s="69">
        <v>96.92</v>
      </c>
      <c r="M86" s="69">
        <v>95.47</v>
      </c>
      <c r="N86" s="69">
        <v>97.9</v>
      </c>
      <c r="O86" s="69">
        <v>97.09</v>
      </c>
      <c r="P86" s="69">
        <v>2.25</v>
      </c>
      <c r="Q86" s="69">
        <v>2.6</v>
      </c>
      <c r="R86" s="69">
        <v>2.58</v>
      </c>
    </row>
    <row r="87" spans="2:18">
      <c r="B87" s="75" t="s">
        <v>213</v>
      </c>
      <c r="C87" s="76">
        <v>42508</v>
      </c>
      <c r="D87" s="77"/>
      <c r="E87" s="77"/>
      <c r="F87" s="78">
        <v>51129188.119999997</v>
      </c>
      <c r="G87" s="78">
        <v>119182137.51000001</v>
      </c>
      <c r="H87" s="78">
        <v>51129188.119999997</v>
      </c>
      <c r="I87" s="78">
        <v>50807598.299999997</v>
      </c>
      <c r="J87" s="78">
        <v>674381.21</v>
      </c>
      <c r="K87" s="78">
        <v>0</v>
      </c>
      <c r="L87" s="78">
        <v>97.81</v>
      </c>
      <c r="M87" s="78">
        <v>98.2</v>
      </c>
      <c r="N87" s="78">
        <v>99.3</v>
      </c>
      <c r="O87" s="78">
        <v>98.68</v>
      </c>
      <c r="P87" s="78">
        <v>2.25</v>
      </c>
      <c r="Q87" s="78">
        <v>2.5099999999999998</v>
      </c>
      <c r="R87" s="78">
        <v>2.41</v>
      </c>
    </row>
    <row r="88" spans="2:18">
      <c r="B88" s="75" t="s">
        <v>214</v>
      </c>
      <c r="C88" s="76">
        <v>44825</v>
      </c>
      <c r="D88" s="77"/>
      <c r="E88" s="77"/>
      <c r="F88" s="78">
        <v>102258376.23999999</v>
      </c>
      <c r="G88" s="78">
        <v>153924420.83000001</v>
      </c>
      <c r="H88" s="78">
        <v>102258376.23999999</v>
      </c>
      <c r="I88" s="78">
        <v>99889055.230000004</v>
      </c>
      <c r="J88" s="78">
        <v>2722322.49</v>
      </c>
      <c r="K88" s="78">
        <v>0</v>
      </c>
      <c r="L88" s="78">
        <v>96.77</v>
      </c>
      <c r="M88" s="78">
        <v>96.22</v>
      </c>
      <c r="N88" s="78">
        <v>98.54</v>
      </c>
      <c r="O88" s="78">
        <v>97.34</v>
      </c>
      <c r="P88" s="78">
        <v>2.25</v>
      </c>
      <c r="Q88" s="78">
        <v>3.17</v>
      </c>
      <c r="R88" s="78">
        <v>3.01</v>
      </c>
    </row>
    <row r="89" spans="2:18">
      <c r="B89" s="75" t="s">
        <v>217</v>
      </c>
      <c r="C89" s="76">
        <v>44839</v>
      </c>
      <c r="D89" s="77"/>
      <c r="E89" s="77"/>
      <c r="F89" s="78">
        <v>102258376.23999999</v>
      </c>
      <c r="G89" s="78">
        <v>79761533.469999999</v>
      </c>
      <c r="H89" s="78">
        <v>52535240.789999999</v>
      </c>
      <c r="I89" s="78">
        <v>49593647.350000001</v>
      </c>
      <c r="J89" s="78">
        <v>3168286.61</v>
      </c>
      <c r="K89" s="78">
        <v>0</v>
      </c>
      <c r="L89" s="78">
        <v>93.41</v>
      </c>
      <c r="M89" s="78">
        <v>93.29</v>
      </c>
      <c r="N89" s="78">
        <v>94.89</v>
      </c>
      <c r="O89" s="78">
        <v>93.97</v>
      </c>
      <c r="P89" s="78">
        <v>2.25</v>
      </c>
      <c r="Q89" s="78">
        <v>4.18</v>
      </c>
      <c r="R89" s="78">
        <v>4.01</v>
      </c>
    </row>
    <row r="90" spans="2:18">
      <c r="B90" s="75" t="s">
        <v>219</v>
      </c>
      <c r="C90" s="76">
        <v>44846</v>
      </c>
      <c r="D90" s="77"/>
      <c r="E90" s="77"/>
      <c r="F90" s="78">
        <v>102258376.23999999</v>
      </c>
      <c r="G90" s="78">
        <v>117776084.83</v>
      </c>
      <c r="H90" s="78">
        <v>102258376.23999999</v>
      </c>
      <c r="I90" s="78">
        <v>95086155.319999993</v>
      </c>
      <c r="J90" s="78">
        <v>7657598.0499999998</v>
      </c>
      <c r="K90" s="78">
        <v>0</v>
      </c>
      <c r="L90" s="78">
        <v>92.22</v>
      </c>
      <c r="M90" s="78">
        <v>91.58</v>
      </c>
      <c r="N90" s="78">
        <v>93.73</v>
      </c>
      <c r="O90" s="78">
        <v>92.51</v>
      </c>
      <c r="P90" s="78">
        <v>2.25</v>
      </c>
      <c r="Q90" s="78">
        <v>4.5599999999999996</v>
      </c>
      <c r="R90" s="78">
        <v>4.47</v>
      </c>
    </row>
    <row r="91" spans="2:18" ht="13.5">
      <c r="B91" s="75" t="s">
        <v>237</v>
      </c>
      <c r="C91" s="76">
        <v>44860</v>
      </c>
      <c r="D91" s="77"/>
      <c r="E91" s="77"/>
      <c r="F91" s="78">
        <v>102258376.23999999</v>
      </c>
      <c r="G91" s="78">
        <v>146862457.37</v>
      </c>
      <c r="H91" s="78">
        <v>0</v>
      </c>
      <c r="I91" s="78">
        <v>0</v>
      </c>
      <c r="J91" s="78">
        <v>0</v>
      </c>
      <c r="K91" s="78">
        <v>0</v>
      </c>
      <c r="L91" s="78">
        <v>88.43</v>
      </c>
      <c r="M91" s="78">
        <v>0</v>
      </c>
      <c r="N91" s="78">
        <v>0</v>
      </c>
      <c r="O91" s="78">
        <v>0</v>
      </c>
      <c r="P91" s="78">
        <v>2.25</v>
      </c>
      <c r="Q91" s="78">
        <v>5.8</v>
      </c>
      <c r="R91" s="78">
        <v>0</v>
      </c>
    </row>
    <row r="92" spans="2:18">
      <c r="B92" s="70" t="s">
        <v>238</v>
      </c>
      <c r="C92" s="70"/>
      <c r="D92" s="71">
        <v>46593</v>
      </c>
      <c r="E92" s="70">
        <v>3833</v>
      </c>
      <c r="F92" s="72">
        <f>SUM(F93:F96)</f>
        <v>178952158.41999999</v>
      </c>
      <c r="G92" s="72">
        <f>SUM(G93:G96)</f>
        <v>384542623.84000003</v>
      </c>
      <c r="H92" s="72">
        <f>SUM(H93:H96)</f>
        <v>173583593.66999999</v>
      </c>
      <c r="I92" s="72"/>
      <c r="J92" s="72"/>
      <c r="K92" s="72"/>
      <c r="L92" s="72"/>
      <c r="M92" s="72"/>
      <c r="N92" s="72"/>
      <c r="O92" s="72"/>
      <c r="P92" s="72">
        <v>1.95</v>
      </c>
      <c r="Q92" s="72"/>
      <c r="R92" s="72"/>
    </row>
    <row r="93" spans="2:18">
      <c r="B93" s="89" t="s">
        <v>212</v>
      </c>
      <c r="C93" s="90">
        <v>42760</v>
      </c>
      <c r="D93" s="91"/>
      <c r="E93" s="91"/>
      <c r="F93" s="92">
        <v>25564594.059999999</v>
      </c>
      <c r="G93" s="92">
        <v>107882586.93000001</v>
      </c>
      <c r="H93" s="92">
        <v>25564594.059999999</v>
      </c>
      <c r="I93" s="92">
        <v>26034351.149999999</v>
      </c>
      <c r="J93" s="92">
        <v>0</v>
      </c>
      <c r="K93" s="92">
        <v>469757.09</v>
      </c>
      <c r="L93" s="92">
        <v>101.12</v>
      </c>
      <c r="M93" s="92">
        <v>101.45</v>
      </c>
      <c r="N93" s="92">
        <v>102.39</v>
      </c>
      <c r="O93" s="92">
        <v>101.84</v>
      </c>
      <c r="P93" s="92">
        <v>1.95</v>
      </c>
      <c r="Q93" s="92">
        <v>1.84</v>
      </c>
      <c r="R93" s="92">
        <v>1.76</v>
      </c>
    </row>
    <row r="94" spans="2:18">
      <c r="B94" s="93" t="s">
        <v>213</v>
      </c>
      <c r="C94" s="94">
        <v>42816</v>
      </c>
      <c r="D94" s="95"/>
      <c r="E94" s="95"/>
      <c r="F94" s="96">
        <v>51129188.119999997</v>
      </c>
      <c r="G94" s="96">
        <v>98295864.159999996</v>
      </c>
      <c r="H94" s="96">
        <v>51129188.119999997</v>
      </c>
      <c r="I94" s="96">
        <v>52034243.740000002</v>
      </c>
      <c r="J94" s="96">
        <v>0</v>
      </c>
      <c r="K94" s="96">
        <v>751668.07</v>
      </c>
      <c r="L94" s="96">
        <v>101</v>
      </c>
      <c r="M94" s="96">
        <v>101.14</v>
      </c>
      <c r="N94" s="96">
        <v>102.08</v>
      </c>
      <c r="O94" s="96">
        <v>101.47</v>
      </c>
      <c r="P94" s="96">
        <v>1.95</v>
      </c>
      <c r="Q94" s="96">
        <v>1.85</v>
      </c>
      <c r="R94" s="96">
        <v>1.8</v>
      </c>
    </row>
    <row r="95" spans="2:18">
      <c r="B95" s="93" t="s">
        <v>214</v>
      </c>
      <c r="C95" s="94">
        <v>42872</v>
      </c>
      <c r="D95" s="95"/>
      <c r="E95" s="95"/>
      <c r="F95" s="96">
        <v>51129188.119999997</v>
      </c>
      <c r="G95" s="96">
        <v>75211035.719999999</v>
      </c>
      <c r="H95" s="96">
        <v>51129188.119999997</v>
      </c>
      <c r="I95" s="96">
        <v>52288951.490000002</v>
      </c>
      <c r="J95" s="96">
        <v>0</v>
      </c>
      <c r="K95" s="96">
        <v>852988.24</v>
      </c>
      <c r="L95" s="96">
        <v>101.36</v>
      </c>
      <c r="M95" s="96">
        <v>101.2</v>
      </c>
      <c r="N95" s="96">
        <v>102.21</v>
      </c>
      <c r="O95" s="96">
        <v>101.67</v>
      </c>
      <c r="P95" s="96">
        <v>1.95</v>
      </c>
      <c r="Q95" s="96">
        <v>1.81</v>
      </c>
      <c r="R95" s="96">
        <v>1.78</v>
      </c>
    </row>
    <row r="96" spans="2:18">
      <c r="B96" s="93" t="s">
        <v>217</v>
      </c>
      <c r="C96" s="94">
        <v>42935</v>
      </c>
      <c r="D96" s="95"/>
      <c r="E96" s="95"/>
      <c r="F96" s="96">
        <v>51129188.119999997</v>
      </c>
      <c r="G96" s="96">
        <v>103153137.03</v>
      </c>
      <c r="H96" s="96">
        <v>45760623.369999997</v>
      </c>
      <c r="I96" s="96">
        <v>47559003.049999997</v>
      </c>
      <c r="J96" s="96">
        <v>0</v>
      </c>
      <c r="K96" s="96">
        <v>1372805.89</v>
      </c>
      <c r="L96" s="96">
        <v>101.67</v>
      </c>
      <c r="M96" s="96">
        <v>102.76</v>
      </c>
      <c r="N96" s="96">
        <v>103.23</v>
      </c>
      <c r="O96" s="96">
        <v>103</v>
      </c>
      <c r="P96" s="96">
        <v>1.95</v>
      </c>
      <c r="Q96" s="96">
        <v>1.77</v>
      </c>
      <c r="R96" s="96">
        <v>1.63</v>
      </c>
    </row>
    <row r="97" spans="2:18">
      <c r="B97" s="70" t="s">
        <v>239</v>
      </c>
      <c r="C97" s="70"/>
      <c r="D97" s="71">
        <v>47473</v>
      </c>
      <c r="E97" s="70">
        <v>3836</v>
      </c>
      <c r="F97" s="72">
        <f>SUM(F98:F102)</f>
        <v>511291881.19999999</v>
      </c>
      <c r="G97" s="72">
        <f>SUM(G98:G102)</f>
        <v>898559690.77999997</v>
      </c>
      <c r="H97" s="72">
        <f>SUM(H98:H102)</f>
        <v>511291881.19999999</v>
      </c>
      <c r="I97" s="72"/>
      <c r="J97" s="72"/>
      <c r="K97" s="72"/>
      <c r="L97" s="72"/>
      <c r="M97" s="72"/>
      <c r="N97" s="72"/>
      <c r="O97" s="72"/>
      <c r="P97" s="72">
        <v>0.5</v>
      </c>
      <c r="Q97" s="72"/>
      <c r="R97" s="72"/>
    </row>
    <row r="98" spans="2:18">
      <c r="B98" s="93" t="s">
        <v>212</v>
      </c>
      <c r="C98" s="94">
        <v>43637</v>
      </c>
      <c r="D98" s="95"/>
      <c r="E98" s="95"/>
      <c r="F98" s="96">
        <v>102258376.23999999</v>
      </c>
      <c r="G98" s="96">
        <v>241345106.68000001</v>
      </c>
      <c r="H98" s="96">
        <v>102258376.23999999</v>
      </c>
      <c r="I98" s="96">
        <v>103221225.75</v>
      </c>
      <c r="J98" s="96">
        <v>0</v>
      </c>
      <c r="K98" s="96">
        <v>962849.51</v>
      </c>
      <c r="L98" s="96">
        <v>99.6</v>
      </c>
      <c r="M98" s="96">
        <v>100</v>
      </c>
      <c r="N98" s="96">
        <v>101.66</v>
      </c>
      <c r="O98" s="96">
        <v>100.94</v>
      </c>
      <c r="P98" s="96">
        <v>0.5</v>
      </c>
      <c r="Q98" s="96">
        <v>0.54</v>
      </c>
      <c r="R98" s="96">
        <v>0.41</v>
      </c>
    </row>
    <row r="99" spans="2:18">
      <c r="B99" s="93" t="s">
        <v>213</v>
      </c>
      <c r="C99" s="94">
        <v>43677</v>
      </c>
      <c r="D99" s="95"/>
      <c r="E99" s="95"/>
      <c r="F99" s="96">
        <v>102258376.23999999</v>
      </c>
      <c r="G99" s="96">
        <v>156327492.68000001</v>
      </c>
      <c r="H99" s="96">
        <v>102258376.23999999</v>
      </c>
      <c r="I99" s="96">
        <v>104190456.23</v>
      </c>
      <c r="J99" s="96">
        <v>0</v>
      </c>
      <c r="K99" s="96">
        <v>1880950.8</v>
      </c>
      <c r="L99" s="96">
        <v>101.29</v>
      </c>
      <c r="M99" s="96">
        <v>100.81</v>
      </c>
      <c r="N99" s="96">
        <v>102.56</v>
      </c>
      <c r="O99" s="96">
        <v>101.84</v>
      </c>
      <c r="P99" s="96">
        <v>0.5</v>
      </c>
      <c r="Q99" s="96">
        <v>0.37</v>
      </c>
      <c r="R99" s="96">
        <v>0.32</v>
      </c>
    </row>
    <row r="100" spans="2:18">
      <c r="B100" s="93" t="s">
        <v>214</v>
      </c>
      <c r="C100" s="94">
        <v>43859</v>
      </c>
      <c r="D100" s="95"/>
      <c r="E100" s="95"/>
      <c r="F100" s="96">
        <v>102258376.23999999</v>
      </c>
      <c r="G100" s="96">
        <v>236804834.78</v>
      </c>
      <c r="H100" s="96">
        <v>102258376.23999999</v>
      </c>
      <c r="I100" s="96">
        <v>106022046.91</v>
      </c>
      <c r="J100" s="96">
        <v>0</v>
      </c>
      <c r="K100" s="96">
        <v>3712541.48</v>
      </c>
      <c r="L100" s="96">
        <v>103.03</v>
      </c>
      <c r="M100" s="96">
        <v>103.45</v>
      </c>
      <c r="N100" s="96">
        <v>103.86</v>
      </c>
      <c r="O100" s="96">
        <v>103.63</v>
      </c>
      <c r="P100" s="96">
        <v>0.5</v>
      </c>
      <c r="Q100" s="96">
        <v>0.19</v>
      </c>
      <c r="R100" s="96">
        <v>0.13</v>
      </c>
    </row>
    <row r="101" spans="2:18">
      <c r="B101" s="93" t="s">
        <v>217</v>
      </c>
      <c r="C101" s="94">
        <v>43887</v>
      </c>
      <c r="D101" s="95"/>
      <c r="E101" s="95"/>
      <c r="F101" s="96">
        <v>102258376.23999999</v>
      </c>
      <c r="G101" s="96">
        <v>135901382.02000001</v>
      </c>
      <c r="H101" s="96">
        <v>102258376.23999999</v>
      </c>
      <c r="I101" s="96">
        <v>106160438.34</v>
      </c>
      <c r="J101" s="96">
        <v>0</v>
      </c>
      <c r="K101" s="96">
        <v>3808464.95</v>
      </c>
      <c r="L101" s="96">
        <v>103.54</v>
      </c>
      <c r="M101" s="96">
        <v>103.2</v>
      </c>
      <c r="N101" s="96">
        <v>104.4</v>
      </c>
      <c r="O101" s="96">
        <v>103.72</v>
      </c>
      <c r="P101" s="96">
        <v>0.5</v>
      </c>
      <c r="Q101" s="96">
        <v>0.14000000000000001</v>
      </c>
      <c r="R101" s="96">
        <v>0.12</v>
      </c>
    </row>
    <row r="102" spans="2:18">
      <c r="B102" s="93" t="s">
        <v>219</v>
      </c>
      <c r="C102" s="94">
        <v>43936</v>
      </c>
      <c r="D102" s="95"/>
      <c r="E102" s="95"/>
      <c r="F102" s="96">
        <v>102258376.23999999</v>
      </c>
      <c r="G102" s="96">
        <v>128180874.62</v>
      </c>
      <c r="H102" s="96">
        <v>102258376.23999999</v>
      </c>
      <c r="I102" s="96">
        <v>101952874.17</v>
      </c>
      <c r="J102" s="96">
        <v>581556.17000000004</v>
      </c>
      <c r="K102" s="96">
        <v>114005.31</v>
      </c>
      <c r="L102" s="96">
        <v>98.83</v>
      </c>
      <c r="M102" s="96">
        <v>96.75</v>
      </c>
      <c r="N102" s="96">
        <v>102</v>
      </c>
      <c r="O102" s="96">
        <v>99.54</v>
      </c>
      <c r="P102" s="96">
        <v>0.5</v>
      </c>
      <c r="Q102" s="96">
        <v>0.63</v>
      </c>
      <c r="R102" s="96">
        <v>0.55000000000000004</v>
      </c>
    </row>
    <row r="103" spans="2:18">
      <c r="B103" s="70" t="s">
        <v>240</v>
      </c>
      <c r="C103" s="70"/>
      <c r="D103" s="71">
        <v>48077</v>
      </c>
      <c r="E103" s="70">
        <v>3833</v>
      </c>
      <c r="F103" s="72">
        <f>SUM(F104:F107)</f>
        <v>664679445.56000006</v>
      </c>
      <c r="G103" s="72">
        <f>SUM(G104:G107)</f>
        <v>989477613.08999991</v>
      </c>
      <c r="H103" s="72">
        <f>SUM(H104:H107)</f>
        <v>562421069.32000005</v>
      </c>
      <c r="I103" s="72"/>
      <c r="J103" s="72"/>
      <c r="K103" s="72"/>
      <c r="L103" s="72"/>
      <c r="M103" s="72"/>
      <c r="N103" s="72"/>
      <c r="O103" s="72"/>
      <c r="P103" s="72">
        <v>0.1</v>
      </c>
      <c r="Q103" s="72"/>
      <c r="R103" s="72"/>
    </row>
    <row r="104" spans="2:18">
      <c r="B104" s="73" t="s">
        <v>212</v>
      </c>
      <c r="C104" s="74">
        <v>44244</v>
      </c>
      <c r="D104" s="68"/>
      <c r="E104" s="68"/>
      <c r="F104" s="69">
        <v>153387564.36000001</v>
      </c>
      <c r="G104" s="69">
        <v>284099333.79000002</v>
      </c>
      <c r="H104" s="69">
        <v>153387564.36000001</v>
      </c>
      <c r="I104" s="69">
        <v>152739005.94999999</v>
      </c>
      <c r="J104" s="69">
        <v>670584.87</v>
      </c>
      <c r="K104" s="69">
        <v>22026.45</v>
      </c>
      <c r="L104" s="69">
        <v>98.85</v>
      </c>
      <c r="M104" s="69">
        <v>98.86</v>
      </c>
      <c r="N104" s="69">
        <v>100.52</v>
      </c>
      <c r="O104" s="69">
        <v>99.58</v>
      </c>
      <c r="P104" s="69">
        <v>0.1</v>
      </c>
      <c r="Q104" s="69">
        <v>0.21</v>
      </c>
      <c r="R104" s="69">
        <v>0.14000000000000001</v>
      </c>
    </row>
    <row r="105" spans="2:18" ht="13.5">
      <c r="B105" s="75" t="s">
        <v>241</v>
      </c>
      <c r="C105" s="76">
        <v>44265</v>
      </c>
      <c r="D105" s="77"/>
      <c r="E105" s="77"/>
      <c r="F105" s="78">
        <v>102258376.23999999</v>
      </c>
      <c r="G105" s="78">
        <v>180767244.59999999</v>
      </c>
      <c r="H105" s="78">
        <v>0</v>
      </c>
      <c r="I105" s="78">
        <v>0</v>
      </c>
      <c r="J105" s="78">
        <v>0</v>
      </c>
      <c r="K105" s="78">
        <v>0</v>
      </c>
      <c r="L105" s="78">
        <v>98.24</v>
      </c>
      <c r="M105" s="78">
        <v>0</v>
      </c>
      <c r="N105" s="78">
        <v>0</v>
      </c>
      <c r="O105" s="78">
        <v>0</v>
      </c>
      <c r="P105" s="78">
        <v>0.1</v>
      </c>
      <c r="Q105" s="78">
        <v>0.27</v>
      </c>
      <c r="R105" s="78">
        <v>0</v>
      </c>
    </row>
    <row r="106" spans="2:18">
      <c r="B106" s="75" t="s">
        <v>214</v>
      </c>
      <c r="C106" s="76">
        <v>44462</v>
      </c>
      <c r="D106" s="77"/>
      <c r="E106" s="77"/>
      <c r="F106" s="78">
        <v>153387564.36000001</v>
      </c>
      <c r="G106" s="78">
        <v>259812969.43000001</v>
      </c>
      <c r="H106" s="78">
        <v>153387564.36000001</v>
      </c>
      <c r="I106" s="78">
        <v>151903195.05000001</v>
      </c>
      <c r="J106" s="78">
        <v>1499918.19</v>
      </c>
      <c r="K106" s="78">
        <v>0</v>
      </c>
      <c r="L106" s="78">
        <v>98.66</v>
      </c>
      <c r="M106" s="78">
        <v>98.49</v>
      </c>
      <c r="N106" s="78">
        <v>100</v>
      </c>
      <c r="O106" s="78">
        <v>99.02</v>
      </c>
      <c r="P106" s="78">
        <v>0.1</v>
      </c>
      <c r="Q106" s="78">
        <v>0.24</v>
      </c>
      <c r="R106" s="78">
        <v>0.2</v>
      </c>
    </row>
    <row r="107" spans="2:18" ht="12.75" thickBot="1">
      <c r="B107" s="75" t="s">
        <v>217</v>
      </c>
      <c r="C107" s="76">
        <v>44496</v>
      </c>
      <c r="D107" s="77"/>
      <c r="E107" s="77"/>
      <c r="F107" s="78">
        <v>255645940.59999999</v>
      </c>
      <c r="G107" s="78">
        <v>264798065.27000001</v>
      </c>
      <c r="H107" s="78">
        <v>255645940.59999999</v>
      </c>
      <c r="I107" s="78">
        <v>245142187.78999999</v>
      </c>
      <c r="J107" s="78">
        <v>10553481.130000001</v>
      </c>
      <c r="K107" s="78">
        <v>0</v>
      </c>
      <c r="L107" s="78">
        <v>95.77</v>
      </c>
      <c r="M107" s="78">
        <v>93.41</v>
      </c>
      <c r="N107" s="78">
        <v>98.07</v>
      </c>
      <c r="O107" s="78">
        <v>95.87</v>
      </c>
      <c r="P107" s="78">
        <v>0.1</v>
      </c>
      <c r="Q107" s="78">
        <v>0.54</v>
      </c>
      <c r="R107" s="78">
        <v>0.53</v>
      </c>
    </row>
    <row r="108" spans="2:18" ht="13.5" thickTop="1" thickBot="1">
      <c r="B108" s="79" t="s">
        <v>242</v>
      </c>
      <c r="C108" s="79"/>
      <c r="D108" s="79"/>
      <c r="E108" s="79"/>
      <c r="F108" s="80">
        <f>F85+F92+F97+F103</f>
        <v>1917344554.5</v>
      </c>
      <c r="G108" s="80">
        <f>G85+G92+G97+G103</f>
        <v>3005229493.3699999</v>
      </c>
      <c r="H108" s="80">
        <f>H85+H92+H97+H103</f>
        <v>1657736101.8200002</v>
      </c>
      <c r="I108" s="80">
        <f>SUM(I86:I107)</f>
        <v>1643910935.6700001</v>
      </c>
      <c r="J108" s="80">
        <f>SUM(J86:J107)</f>
        <v>30500005.100000001</v>
      </c>
      <c r="K108" s="80">
        <f>SUM(K86:K107)</f>
        <v>13948057.790000001</v>
      </c>
      <c r="L108" s="80"/>
      <c r="M108" s="80"/>
      <c r="N108" s="80"/>
      <c r="O108" s="80"/>
      <c r="P108" s="80"/>
      <c r="Q108" s="80"/>
      <c r="R108" s="80"/>
    </row>
    <row r="109" spans="2:18" ht="12.75" thickTop="1">
      <c r="B109" s="81" t="s">
        <v>210</v>
      </c>
      <c r="C109" s="81"/>
      <c r="D109" s="81"/>
      <c r="E109" s="81"/>
      <c r="F109" s="82"/>
      <c r="G109" s="82"/>
      <c r="H109" s="82"/>
      <c r="I109" s="82"/>
      <c r="J109" s="82"/>
      <c r="K109" s="82"/>
      <c r="L109" s="82"/>
      <c r="M109" s="82"/>
      <c r="N109" s="82"/>
      <c r="O109" s="82"/>
      <c r="P109" s="82"/>
      <c r="Q109" s="82"/>
      <c r="R109" s="82"/>
    </row>
    <row r="110" spans="2:18">
      <c r="B110" s="70" t="s">
        <v>243</v>
      </c>
      <c r="C110" s="70"/>
      <c r="D110" s="71">
        <v>50942</v>
      </c>
      <c r="E110" s="70">
        <v>7305</v>
      </c>
      <c r="F110" s="72">
        <f>SUM(F111:F114)</f>
        <v>355347857.42999995</v>
      </c>
      <c r="G110" s="72">
        <f>SUM(G111:G114)</f>
        <v>463977912.70999998</v>
      </c>
      <c r="H110" s="72">
        <f>SUM(H111:H114)</f>
        <v>291323888.07000005</v>
      </c>
      <c r="I110" s="72"/>
      <c r="J110" s="72"/>
      <c r="K110" s="72"/>
      <c r="L110" s="72"/>
      <c r="M110" s="72"/>
      <c r="N110" s="72"/>
      <c r="O110" s="72"/>
      <c r="P110" s="72">
        <v>1.5</v>
      </c>
      <c r="Q110" s="72"/>
      <c r="R110" s="72"/>
    </row>
    <row r="111" spans="2:18">
      <c r="B111" s="73" t="s">
        <v>212</v>
      </c>
      <c r="C111" s="74">
        <v>43637</v>
      </c>
      <c r="D111" s="68"/>
      <c r="E111" s="68"/>
      <c r="F111" s="69">
        <v>102258376.23999999</v>
      </c>
      <c r="G111" s="69">
        <v>126944530.45999999</v>
      </c>
      <c r="H111" s="69">
        <v>51435963.25</v>
      </c>
      <c r="I111" s="69">
        <v>50643297.219999999</v>
      </c>
      <c r="J111" s="69">
        <v>792666.03</v>
      </c>
      <c r="K111" s="69">
        <v>0</v>
      </c>
      <c r="L111" s="69">
        <v>94.1</v>
      </c>
      <c r="M111" s="69">
        <v>96.95</v>
      </c>
      <c r="N111" s="69">
        <v>100</v>
      </c>
      <c r="O111" s="69">
        <v>98.46</v>
      </c>
      <c r="P111" s="69">
        <v>1.5</v>
      </c>
      <c r="Q111" s="69">
        <v>1.86</v>
      </c>
      <c r="R111" s="69">
        <v>1.6</v>
      </c>
    </row>
    <row r="112" spans="2:18">
      <c r="B112" s="75" t="s">
        <v>213</v>
      </c>
      <c r="C112" s="76">
        <v>43670</v>
      </c>
      <c r="D112" s="77"/>
      <c r="E112" s="77"/>
      <c r="F112" s="78">
        <v>102258376.23999999</v>
      </c>
      <c r="G112" s="78">
        <v>144557553.56999999</v>
      </c>
      <c r="H112" s="78">
        <v>102258376.23999999</v>
      </c>
      <c r="I112" s="78">
        <v>102164503.56</v>
      </c>
      <c r="J112" s="78">
        <v>463587.84000000003</v>
      </c>
      <c r="K112" s="78">
        <v>226553.43</v>
      </c>
      <c r="L112" s="78">
        <v>98.08</v>
      </c>
      <c r="M112" s="78">
        <v>97.55</v>
      </c>
      <c r="N112" s="78">
        <v>102.08</v>
      </c>
      <c r="O112" s="78">
        <v>99.77</v>
      </c>
      <c r="P112" s="78">
        <v>1.5</v>
      </c>
      <c r="Q112" s="78">
        <v>1.62</v>
      </c>
      <c r="R112" s="78">
        <v>1.52</v>
      </c>
    </row>
    <row r="113" spans="1:18">
      <c r="B113" s="75" t="s">
        <v>214</v>
      </c>
      <c r="C113" s="76">
        <v>43705</v>
      </c>
      <c r="D113" s="77"/>
      <c r="E113" s="77"/>
      <c r="F113" s="78">
        <v>102258376.23999999</v>
      </c>
      <c r="G113" s="78">
        <v>124857477.39</v>
      </c>
      <c r="H113" s="78">
        <v>102258376.23999999</v>
      </c>
      <c r="I113" s="78">
        <v>103953229.58</v>
      </c>
      <c r="J113" s="78">
        <v>2881.13</v>
      </c>
      <c r="K113" s="78">
        <v>1411411.01</v>
      </c>
      <c r="L113" s="78">
        <v>100.54</v>
      </c>
      <c r="M113" s="78">
        <v>98.81</v>
      </c>
      <c r="N113" s="78">
        <v>104.91</v>
      </c>
      <c r="O113" s="78">
        <v>101.38</v>
      </c>
      <c r="P113" s="78">
        <v>1.5</v>
      </c>
      <c r="Q113" s="78">
        <v>1.47</v>
      </c>
      <c r="R113" s="78">
        <v>1.42</v>
      </c>
    </row>
    <row r="114" spans="1:18" ht="12.75" thickBot="1">
      <c r="B114" s="75" t="s">
        <v>217</v>
      </c>
      <c r="C114" s="76">
        <v>43747</v>
      </c>
      <c r="D114" s="77"/>
      <c r="E114" s="77"/>
      <c r="F114" s="78">
        <v>48572728.710000001</v>
      </c>
      <c r="G114" s="78">
        <v>67618351.290000007</v>
      </c>
      <c r="H114" s="78">
        <v>35371172.340000004</v>
      </c>
      <c r="I114" s="78">
        <v>36311662.060000002</v>
      </c>
      <c r="J114" s="78">
        <v>0</v>
      </c>
      <c r="K114" s="78">
        <v>781319.44</v>
      </c>
      <c r="L114" s="78">
        <v>100.86</v>
      </c>
      <c r="M114" s="78">
        <v>101.5</v>
      </c>
      <c r="N114" s="78">
        <v>104.35</v>
      </c>
      <c r="O114" s="78">
        <v>102.21</v>
      </c>
      <c r="P114" s="78">
        <v>1.5</v>
      </c>
      <c r="Q114" s="78">
        <v>1.45</v>
      </c>
      <c r="R114" s="78">
        <v>1.38</v>
      </c>
    </row>
    <row r="115" spans="1:18" ht="13.5" thickTop="1" thickBot="1">
      <c r="B115" s="79" t="s">
        <v>244</v>
      </c>
      <c r="C115" s="79"/>
      <c r="D115" s="79"/>
      <c r="E115" s="79"/>
      <c r="F115" s="80">
        <f>F110</f>
        <v>355347857.42999995</v>
      </c>
      <c r="G115" s="80">
        <f>G110</f>
        <v>463977912.70999998</v>
      </c>
      <c r="H115" s="80">
        <f>H110</f>
        <v>291323888.07000005</v>
      </c>
      <c r="I115" s="80">
        <f>SUM(I111:I114)</f>
        <v>293072692.42000002</v>
      </c>
      <c r="J115" s="80">
        <f>SUM(J111:J114)</f>
        <v>1259135</v>
      </c>
      <c r="K115" s="80">
        <f>SUM(K111:K114)</f>
        <v>2419283.88</v>
      </c>
      <c r="L115" s="80"/>
      <c r="M115" s="80"/>
      <c r="N115" s="80"/>
      <c r="O115" s="80"/>
      <c r="P115" s="80"/>
      <c r="Q115" s="80"/>
      <c r="R115" s="80"/>
    </row>
    <row r="116" spans="1:18" ht="13.5" thickTop="1" thickBot="1">
      <c r="B116" s="79" t="s">
        <v>245</v>
      </c>
      <c r="C116" s="79"/>
      <c r="D116" s="79"/>
      <c r="E116" s="79"/>
      <c r="F116" s="80">
        <f t="shared" ref="F116:K116" si="1">F44+F51+F61+F66+F72+F108+F115</f>
        <v>4776730748.6100006</v>
      </c>
      <c r="G116" s="80">
        <f t="shared" si="1"/>
        <v>7370574412.9399996</v>
      </c>
      <c r="H116" s="80">
        <f t="shared" si="1"/>
        <v>4417563540.8300009</v>
      </c>
      <c r="I116" s="80">
        <f t="shared" si="1"/>
        <v>4344654325.7799997</v>
      </c>
      <c r="J116" s="80">
        <f t="shared" si="1"/>
        <v>105107602.44999999</v>
      </c>
      <c r="K116" s="80">
        <f t="shared" si="1"/>
        <v>18573414.670000002</v>
      </c>
      <c r="L116" s="80"/>
      <c r="M116" s="80"/>
      <c r="N116" s="80"/>
      <c r="O116" s="80"/>
      <c r="P116" s="80"/>
      <c r="Q116" s="80"/>
      <c r="R116" s="80"/>
    </row>
    <row r="117" spans="1:18" ht="12.75" thickBot="1">
      <c r="B117" s="83" t="s">
        <v>246</v>
      </c>
      <c r="C117" s="84"/>
      <c r="D117" s="84"/>
      <c r="E117" s="84"/>
      <c r="F117" s="85">
        <f>F39+F116</f>
        <v>6954960451.6100006</v>
      </c>
      <c r="G117" s="85">
        <f>G39+G116</f>
        <v>11014820761.48</v>
      </c>
      <c r="H117" s="85">
        <f>H39+H116</f>
        <v>6595793243.8300009</v>
      </c>
      <c r="I117" s="85">
        <f>I39+I116</f>
        <v>6519336009.9499998</v>
      </c>
      <c r="J117" s="85">
        <f>J39+J116</f>
        <v>118510560.28999999</v>
      </c>
      <c r="K117" s="85">
        <v>20924713.460000001</v>
      </c>
      <c r="L117" s="85"/>
      <c r="M117" s="85"/>
      <c r="N117" s="85"/>
      <c r="O117" s="85"/>
      <c r="P117" s="85"/>
      <c r="Q117" s="215"/>
      <c r="R117" s="216"/>
    </row>
    <row r="118" spans="1:18">
      <c r="B118" s="97" t="s">
        <v>28</v>
      </c>
      <c r="C118" s="97"/>
      <c r="D118" s="97"/>
      <c r="E118" s="97"/>
      <c r="F118" s="98"/>
      <c r="G118" s="98"/>
      <c r="H118" s="98"/>
      <c r="I118" s="98"/>
      <c r="J118" s="98"/>
      <c r="K118" s="98"/>
      <c r="L118" s="98"/>
      <c r="M118" s="98"/>
      <c r="N118" s="98"/>
      <c r="O118" s="98"/>
      <c r="P118" s="98"/>
      <c r="Q118" s="98"/>
      <c r="R118" s="98"/>
    </row>
    <row r="119" spans="1:18" customFormat="1" ht="15.75">
      <c r="A119" s="53"/>
      <c r="B119" s="97"/>
      <c r="C119" s="97"/>
      <c r="D119" s="97"/>
      <c r="E119" s="97"/>
      <c r="F119" s="98"/>
      <c r="G119" s="98"/>
      <c r="H119" s="98"/>
      <c r="I119" s="98"/>
      <c r="J119" s="98"/>
      <c r="K119" s="98"/>
      <c r="L119" s="98"/>
      <c r="M119" s="98"/>
      <c r="N119" s="98"/>
      <c r="O119" s="98"/>
      <c r="P119" s="98"/>
      <c r="Q119" s="98"/>
      <c r="R119" s="98"/>
    </row>
    <row r="120" spans="1:18" customFormat="1" ht="15.75">
      <c r="A120" s="53"/>
      <c r="B120" s="183" t="s">
        <v>247</v>
      </c>
      <c r="C120" s="183"/>
      <c r="D120" s="183"/>
      <c r="E120" s="183"/>
      <c r="F120" s="184"/>
      <c r="G120" s="184"/>
      <c r="H120" s="184"/>
      <c r="I120" s="184"/>
      <c r="J120" s="184"/>
      <c r="K120" s="184"/>
      <c r="L120" s="184"/>
      <c r="M120" s="184"/>
      <c r="N120" s="184"/>
      <c r="O120" s="184"/>
      <c r="P120" s="184"/>
      <c r="Q120" s="184"/>
      <c r="R120" s="99"/>
    </row>
    <row r="121" spans="1:18" customFormat="1" ht="15.75">
      <c r="B121" s="185" t="s">
        <v>248</v>
      </c>
      <c r="C121" s="186"/>
      <c r="D121" s="186"/>
      <c r="E121" s="186"/>
      <c r="F121" s="187"/>
      <c r="G121" s="187"/>
      <c r="H121" s="187"/>
      <c r="I121" s="187"/>
      <c r="J121" s="187"/>
      <c r="K121" s="187"/>
      <c r="L121" s="188"/>
      <c r="M121" s="188"/>
      <c r="N121" s="188"/>
      <c r="O121" s="188"/>
      <c r="P121" s="189"/>
      <c r="Q121" s="189"/>
      <c r="R121" s="17"/>
    </row>
    <row r="122" spans="1:18" ht="13.5" customHeight="1">
      <c r="A122"/>
      <c r="B122" s="185"/>
      <c r="C122" s="186"/>
      <c r="D122" s="186"/>
      <c r="E122" s="186"/>
      <c r="F122" s="187"/>
      <c r="G122" s="187"/>
      <c r="H122" s="187"/>
      <c r="I122" s="187"/>
      <c r="J122" s="187"/>
      <c r="K122" s="187"/>
      <c r="L122" s="188"/>
      <c r="M122" s="188"/>
      <c r="N122" s="188"/>
      <c r="O122" s="188"/>
      <c r="P122" s="189"/>
      <c r="Q122" s="189"/>
      <c r="R122" s="17"/>
    </row>
    <row r="123" spans="1:18" ht="15.75">
      <c r="A123"/>
      <c r="B123" s="190" t="s">
        <v>249</v>
      </c>
      <c r="C123" s="186"/>
      <c r="D123" s="186"/>
      <c r="E123" s="186"/>
      <c r="F123" s="187"/>
      <c r="G123" s="187"/>
      <c r="H123" s="187"/>
      <c r="I123" s="187"/>
      <c r="J123" s="187"/>
      <c r="K123" s="187"/>
      <c r="L123" s="188"/>
      <c r="M123" s="188"/>
      <c r="N123" s="188"/>
      <c r="O123" s="188"/>
      <c r="P123" s="189"/>
      <c r="Q123" s="189"/>
      <c r="R123" s="17"/>
    </row>
    <row r="124" spans="1:18">
      <c r="B124" s="292" t="s">
        <v>250</v>
      </c>
      <c r="C124" s="292"/>
      <c r="D124" s="292"/>
      <c r="E124" s="292"/>
      <c r="F124" s="292"/>
      <c r="G124" s="292"/>
      <c r="H124" s="292"/>
      <c r="I124" s="292"/>
      <c r="J124" s="292"/>
      <c r="K124" s="292"/>
      <c r="L124" s="292"/>
      <c r="M124" s="292"/>
      <c r="N124" s="292"/>
      <c r="O124" s="292"/>
      <c r="P124" s="292"/>
      <c r="Q124" s="292"/>
      <c r="R124" s="99"/>
    </row>
    <row r="125" spans="1:18">
      <c r="B125" s="183" t="s">
        <v>251</v>
      </c>
      <c r="C125" s="183"/>
      <c r="D125" s="183"/>
      <c r="E125" s="183"/>
      <c r="F125" s="184"/>
      <c r="G125" s="184"/>
      <c r="H125" s="184"/>
      <c r="I125" s="184"/>
      <c r="J125" s="184"/>
      <c r="K125" s="184"/>
      <c r="L125" s="184"/>
      <c r="M125" s="184"/>
      <c r="N125" s="184"/>
      <c r="O125" s="184"/>
      <c r="P125" s="184"/>
      <c r="Q125" s="184"/>
      <c r="R125" s="99"/>
    </row>
    <row r="126" spans="1:18">
      <c r="B126" s="183" t="s">
        <v>252</v>
      </c>
      <c r="C126" s="183"/>
      <c r="D126" s="183"/>
      <c r="E126" s="183"/>
      <c r="F126" s="184"/>
      <c r="G126" s="184"/>
      <c r="H126" s="184"/>
      <c r="I126" s="184"/>
      <c r="J126" s="184"/>
      <c r="K126" s="184"/>
      <c r="L126" s="184"/>
      <c r="M126" s="184"/>
      <c r="N126" s="184"/>
      <c r="O126" s="184"/>
      <c r="P126" s="184"/>
      <c r="Q126" s="184"/>
      <c r="R126" s="99"/>
    </row>
    <row r="127" spans="1:18">
      <c r="B127" s="183"/>
      <c r="C127" s="183"/>
      <c r="D127" s="183"/>
      <c r="E127" s="183"/>
      <c r="F127" s="184"/>
      <c r="G127" s="184"/>
      <c r="H127" s="184"/>
      <c r="I127" s="184"/>
      <c r="J127" s="184"/>
      <c r="K127" s="184"/>
      <c r="L127" s="184"/>
      <c r="M127" s="184"/>
      <c r="N127" s="184"/>
      <c r="O127" s="184"/>
      <c r="P127" s="184"/>
      <c r="Q127" s="184"/>
      <c r="R127" s="99"/>
    </row>
    <row r="128" spans="1:18">
      <c r="F128" s="99"/>
      <c r="G128" s="99"/>
      <c r="H128" s="99"/>
      <c r="I128" s="99"/>
      <c r="J128" s="99"/>
      <c r="K128" s="99"/>
      <c r="L128" s="99"/>
      <c r="M128" s="99"/>
      <c r="N128" s="99"/>
      <c r="O128" s="99"/>
      <c r="P128" s="99"/>
      <c r="Q128" s="99"/>
      <c r="R128" s="99"/>
    </row>
    <row r="129" spans="6:18">
      <c r="F129" s="99"/>
      <c r="G129" s="99"/>
      <c r="H129" s="99"/>
      <c r="I129" s="99"/>
      <c r="J129" s="99"/>
      <c r="K129" s="99"/>
      <c r="L129" s="99"/>
      <c r="M129" s="99"/>
      <c r="N129" s="99"/>
      <c r="O129" s="99"/>
      <c r="P129" s="99"/>
      <c r="Q129" s="99"/>
      <c r="R129" s="99"/>
    </row>
    <row r="130" spans="6:18">
      <c r="F130" s="99"/>
      <c r="G130" s="99"/>
      <c r="H130" s="99"/>
      <c r="I130" s="99"/>
      <c r="J130" s="99"/>
      <c r="K130" s="99"/>
      <c r="L130" s="99"/>
      <c r="M130" s="99"/>
      <c r="N130" s="99"/>
      <c r="O130" s="99"/>
      <c r="P130" s="99"/>
      <c r="Q130" s="99"/>
      <c r="R130" s="99"/>
    </row>
    <row r="131" spans="6:18">
      <c r="F131" s="99"/>
      <c r="G131" s="99"/>
      <c r="H131" s="99"/>
      <c r="I131" s="99"/>
      <c r="J131" s="99"/>
      <c r="K131" s="99"/>
      <c r="L131" s="99"/>
      <c r="M131" s="99"/>
      <c r="N131" s="99"/>
      <c r="O131" s="99"/>
      <c r="P131" s="99"/>
      <c r="Q131" s="99"/>
      <c r="R131" s="99"/>
    </row>
    <row r="132" spans="6:18">
      <c r="F132" s="99"/>
      <c r="G132" s="99"/>
      <c r="H132" s="99"/>
      <c r="I132" s="99"/>
      <c r="J132" s="99"/>
      <c r="K132" s="99"/>
      <c r="L132" s="99"/>
      <c r="M132" s="99"/>
      <c r="N132" s="99"/>
      <c r="O132" s="99"/>
      <c r="P132" s="99"/>
      <c r="Q132" s="99"/>
      <c r="R132" s="99"/>
    </row>
    <row r="133" spans="6:18">
      <c r="F133" s="99"/>
      <c r="G133" s="99"/>
      <c r="H133" s="99"/>
      <c r="I133" s="99"/>
      <c r="J133" s="99"/>
      <c r="K133" s="99"/>
      <c r="L133" s="99"/>
      <c r="M133" s="99"/>
      <c r="N133" s="99"/>
      <c r="O133" s="99"/>
      <c r="P133" s="99"/>
      <c r="Q133" s="99"/>
      <c r="R133" s="99"/>
    </row>
    <row r="134" spans="6:18">
      <c r="F134" s="99"/>
      <c r="G134" s="99"/>
      <c r="H134" s="99"/>
      <c r="I134" s="99"/>
      <c r="J134" s="99"/>
      <c r="K134" s="99"/>
      <c r="L134" s="99"/>
      <c r="M134" s="99"/>
      <c r="N134" s="99"/>
      <c r="O134" s="99"/>
      <c r="P134" s="99"/>
      <c r="Q134" s="99"/>
      <c r="R134" s="99"/>
    </row>
    <row r="135" spans="6:18">
      <c r="F135" s="99"/>
      <c r="G135" s="99"/>
      <c r="H135" s="99"/>
      <c r="I135" s="99"/>
      <c r="J135" s="99"/>
      <c r="K135" s="99"/>
      <c r="L135" s="99"/>
      <c r="M135" s="99"/>
      <c r="N135" s="99"/>
      <c r="O135" s="99"/>
      <c r="P135" s="99"/>
      <c r="Q135" s="99"/>
      <c r="R135" s="99"/>
    </row>
    <row r="136" spans="6:18">
      <c r="F136" s="99"/>
      <c r="G136" s="99"/>
      <c r="H136" s="99"/>
      <c r="I136" s="99"/>
      <c r="J136" s="99"/>
      <c r="K136" s="99"/>
      <c r="L136" s="99"/>
      <c r="M136" s="99"/>
      <c r="N136" s="99"/>
      <c r="O136" s="99"/>
      <c r="P136" s="99"/>
      <c r="Q136" s="99"/>
      <c r="R136" s="99"/>
    </row>
    <row r="137" spans="6:18">
      <c r="F137" s="99"/>
      <c r="G137" s="99"/>
      <c r="H137" s="99"/>
      <c r="I137" s="99"/>
      <c r="J137" s="99"/>
      <c r="K137" s="99"/>
      <c r="L137" s="99"/>
      <c r="M137" s="99"/>
      <c r="N137" s="99"/>
      <c r="O137" s="99"/>
      <c r="P137" s="99"/>
      <c r="Q137" s="99"/>
      <c r="R137" s="99"/>
    </row>
    <row r="138" spans="6:18">
      <c r="F138" s="99"/>
      <c r="G138" s="99"/>
      <c r="H138" s="99"/>
      <c r="I138" s="99"/>
      <c r="J138" s="99"/>
      <c r="K138" s="99"/>
      <c r="L138" s="99"/>
      <c r="M138" s="99"/>
      <c r="N138" s="99"/>
      <c r="O138" s="99"/>
      <c r="P138" s="99"/>
      <c r="Q138" s="99"/>
      <c r="R138" s="99"/>
    </row>
    <row r="139" spans="6:18">
      <c r="F139" s="99"/>
      <c r="G139" s="99"/>
      <c r="H139" s="99"/>
      <c r="I139" s="99"/>
      <c r="J139" s="99"/>
      <c r="K139" s="99"/>
      <c r="L139" s="99"/>
      <c r="M139" s="99"/>
      <c r="N139" s="99"/>
      <c r="O139" s="99"/>
      <c r="P139" s="99"/>
      <c r="Q139" s="99"/>
      <c r="R139" s="99"/>
    </row>
    <row r="140" spans="6:18">
      <c r="F140" s="99"/>
      <c r="G140" s="99"/>
      <c r="H140" s="99"/>
      <c r="I140" s="99"/>
      <c r="J140" s="99"/>
      <c r="K140" s="99"/>
      <c r="L140" s="99"/>
      <c r="M140" s="99"/>
      <c r="N140" s="99"/>
      <c r="O140" s="99"/>
      <c r="P140" s="99"/>
      <c r="Q140" s="99"/>
      <c r="R140" s="99"/>
    </row>
    <row r="141" spans="6:18">
      <c r="F141" s="99"/>
      <c r="G141" s="99"/>
      <c r="H141" s="99"/>
      <c r="I141" s="99"/>
      <c r="J141" s="99"/>
      <c r="K141" s="99"/>
      <c r="L141" s="99"/>
      <c r="M141" s="99"/>
      <c r="N141" s="99"/>
      <c r="O141" s="99"/>
      <c r="P141" s="99"/>
      <c r="Q141" s="99"/>
      <c r="R141" s="99"/>
    </row>
    <row r="142" spans="6:18">
      <c r="F142" s="99"/>
      <c r="G142" s="99"/>
      <c r="H142" s="99"/>
      <c r="I142" s="99"/>
      <c r="J142" s="99"/>
      <c r="K142" s="99"/>
      <c r="L142" s="99"/>
      <c r="M142" s="99"/>
      <c r="N142" s="99"/>
      <c r="O142" s="99"/>
      <c r="P142" s="99"/>
      <c r="Q142" s="99"/>
      <c r="R142" s="99"/>
    </row>
    <row r="143" spans="6:18">
      <c r="F143" s="99"/>
      <c r="G143" s="99"/>
      <c r="H143" s="99"/>
      <c r="I143" s="99"/>
      <c r="J143" s="99"/>
      <c r="K143" s="99"/>
      <c r="L143" s="99"/>
      <c r="M143" s="99"/>
      <c r="N143" s="99"/>
      <c r="O143" s="99"/>
      <c r="P143" s="99"/>
      <c r="Q143" s="99"/>
      <c r="R143" s="99"/>
    </row>
    <row r="144" spans="6:18">
      <c r="F144" s="99"/>
      <c r="G144" s="99"/>
      <c r="H144" s="99"/>
      <c r="I144" s="99"/>
      <c r="J144" s="99"/>
      <c r="K144" s="99"/>
      <c r="L144" s="99"/>
      <c r="M144" s="99"/>
      <c r="N144" s="99"/>
      <c r="O144" s="99"/>
      <c r="P144" s="99"/>
      <c r="Q144" s="99"/>
      <c r="R144" s="99"/>
    </row>
    <row r="145" spans="6:18">
      <c r="F145" s="99"/>
      <c r="G145" s="99"/>
      <c r="H145" s="99"/>
      <c r="I145" s="99"/>
      <c r="J145" s="99"/>
      <c r="K145" s="99"/>
      <c r="L145" s="99"/>
      <c r="M145" s="99"/>
      <c r="N145" s="99"/>
      <c r="O145" s="99"/>
      <c r="P145" s="99"/>
      <c r="Q145" s="99"/>
      <c r="R145" s="99"/>
    </row>
    <row r="146" spans="6:18">
      <c r="F146" s="99"/>
      <c r="G146" s="99"/>
      <c r="H146" s="99"/>
      <c r="I146" s="99"/>
      <c r="J146" s="99"/>
      <c r="K146" s="99"/>
      <c r="L146" s="99"/>
      <c r="M146" s="99"/>
      <c r="N146" s="99"/>
      <c r="O146" s="99"/>
      <c r="P146" s="99"/>
      <c r="Q146" s="99"/>
      <c r="R146" s="99"/>
    </row>
    <row r="147" spans="6:18">
      <c r="F147" s="99"/>
      <c r="G147" s="99"/>
      <c r="H147" s="99"/>
      <c r="I147" s="99"/>
      <c r="J147" s="99"/>
      <c r="K147" s="99"/>
      <c r="L147" s="99"/>
      <c r="M147" s="99"/>
      <c r="N147" s="99"/>
      <c r="O147" s="99"/>
      <c r="P147" s="99"/>
      <c r="Q147" s="99"/>
      <c r="R147" s="99"/>
    </row>
    <row r="148" spans="6:18">
      <c r="F148" s="99"/>
      <c r="G148" s="99"/>
      <c r="H148" s="99"/>
      <c r="I148" s="99"/>
      <c r="J148" s="99"/>
      <c r="K148" s="99"/>
      <c r="L148" s="99"/>
      <c r="M148" s="99"/>
      <c r="N148" s="99"/>
      <c r="O148" s="99"/>
      <c r="P148" s="99"/>
      <c r="Q148" s="99"/>
      <c r="R148" s="99"/>
    </row>
    <row r="149" spans="6:18">
      <c r="F149" s="99"/>
      <c r="G149" s="99"/>
      <c r="H149" s="99"/>
      <c r="I149" s="99"/>
      <c r="J149" s="99"/>
      <c r="K149" s="99"/>
      <c r="L149" s="99"/>
      <c r="M149" s="99"/>
      <c r="N149" s="99"/>
      <c r="O149" s="99"/>
      <c r="P149" s="99"/>
      <c r="Q149" s="99"/>
      <c r="R149" s="99"/>
    </row>
    <row r="150" spans="6:18">
      <c r="F150" s="99"/>
      <c r="G150" s="99"/>
      <c r="H150" s="99"/>
      <c r="I150" s="99"/>
      <c r="J150" s="99"/>
      <c r="K150" s="99"/>
      <c r="L150" s="99"/>
      <c r="M150" s="99"/>
      <c r="N150" s="99"/>
      <c r="O150" s="99"/>
      <c r="P150" s="99"/>
      <c r="Q150" s="99"/>
      <c r="R150" s="99"/>
    </row>
    <row r="151" spans="6:18">
      <c r="F151" s="99"/>
      <c r="G151" s="99"/>
      <c r="H151" s="99"/>
      <c r="I151" s="99"/>
      <c r="J151" s="99"/>
      <c r="K151" s="99"/>
      <c r="L151" s="99"/>
      <c r="M151" s="99"/>
      <c r="N151" s="99"/>
      <c r="O151" s="99"/>
      <c r="P151" s="99"/>
      <c r="Q151" s="99"/>
      <c r="R151" s="99"/>
    </row>
    <row r="152" spans="6:18">
      <c r="F152" s="99"/>
      <c r="G152" s="99"/>
      <c r="H152" s="99"/>
      <c r="I152" s="99"/>
      <c r="J152" s="99"/>
      <c r="K152" s="99"/>
      <c r="L152" s="99"/>
      <c r="M152" s="99"/>
      <c r="N152" s="99"/>
      <c r="O152" s="99"/>
      <c r="P152" s="99"/>
      <c r="Q152" s="99"/>
      <c r="R152" s="99"/>
    </row>
    <row r="153" spans="6:18">
      <c r="F153" s="99"/>
      <c r="G153" s="99"/>
      <c r="H153" s="99"/>
      <c r="I153" s="99"/>
      <c r="J153" s="99"/>
      <c r="K153" s="99"/>
      <c r="L153" s="99"/>
      <c r="M153" s="99"/>
      <c r="N153" s="99"/>
      <c r="O153" s="99"/>
      <c r="P153" s="99"/>
      <c r="Q153" s="99"/>
      <c r="R153" s="99"/>
    </row>
    <row r="154" spans="6:18">
      <c r="F154" s="99"/>
      <c r="G154" s="99"/>
      <c r="H154" s="99"/>
      <c r="I154" s="99"/>
      <c r="J154" s="99"/>
      <c r="K154" s="99"/>
      <c r="L154" s="99"/>
      <c r="M154" s="99"/>
      <c r="N154" s="99"/>
      <c r="O154" s="99"/>
      <c r="P154" s="99"/>
      <c r="Q154" s="99"/>
      <c r="R154" s="99"/>
    </row>
    <row r="155" spans="6:18">
      <c r="F155" s="99"/>
      <c r="G155" s="99"/>
      <c r="H155" s="99"/>
      <c r="I155" s="99"/>
      <c r="J155" s="99"/>
      <c r="K155" s="99"/>
      <c r="L155" s="99"/>
      <c r="M155" s="99"/>
      <c r="N155" s="99"/>
      <c r="O155" s="99"/>
      <c r="P155" s="99"/>
      <c r="Q155" s="99"/>
      <c r="R155" s="99"/>
    </row>
    <row r="156" spans="6:18">
      <c r="F156" s="99"/>
      <c r="G156" s="99"/>
      <c r="H156" s="99"/>
      <c r="I156" s="99"/>
      <c r="J156" s="99"/>
      <c r="K156" s="99"/>
      <c r="L156" s="99"/>
      <c r="M156" s="99"/>
      <c r="N156" s="99"/>
      <c r="O156" s="99"/>
      <c r="P156" s="99"/>
      <c r="Q156" s="99"/>
      <c r="R156" s="99"/>
    </row>
    <row r="157" spans="6:18">
      <c r="F157" s="99"/>
      <c r="G157" s="99"/>
      <c r="H157" s="99"/>
      <c r="I157" s="99"/>
      <c r="J157" s="99"/>
      <c r="K157" s="99"/>
      <c r="L157" s="99"/>
      <c r="M157" s="99"/>
      <c r="N157" s="99"/>
      <c r="O157" s="99"/>
      <c r="P157" s="99"/>
      <c r="Q157" s="99"/>
      <c r="R157" s="99"/>
    </row>
    <row r="158" spans="6:18">
      <c r="F158" s="99"/>
      <c r="G158" s="99"/>
      <c r="H158" s="99"/>
      <c r="I158" s="99"/>
      <c r="J158" s="99"/>
      <c r="K158" s="99"/>
      <c r="L158" s="99"/>
      <c r="M158" s="99"/>
      <c r="N158" s="99"/>
      <c r="O158" s="99"/>
      <c r="P158" s="99"/>
      <c r="Q158" s="99"/>
      <c r="R158" s="99"/>
    </row>
    <row r="159" spans="6:18">
      <c r="F159" s="99"/>
      <c r="G159" s="99"/>
      <c r="H159" s="99"/>
      <c r="I159" s="99"/>
      <c r="J159" s="99"/>
      <c r="K159" s="99"/>
      <c r="L159" s="99"/>
      <c r="M159" s="99"/>
      <c r="N159" s="99"/>
      <c r="O159" s="99"/>
      <c r="P159" s="99"/>
      <c r="Q159" s="99"/>
      <c r="R159" s="99"/>
    </row>
    <row r="160" spans="6:18">
      <c r="F160" s="99"/>
      <c r="G160" s="99"/>
      <c r="H160" s="99"/>
      <c r="I160" s="99"/>
      <c r="J160" s="99"/>
      <c r="K160" s="99"/>
      <c r="L160" s="99"/>
      <c r="M160" s="99"/>
      <c r="N160" s="99"/>
      <c r="O160" s="99"/>
      <c r="P160" s="99"/>
      <c r="Q160" s="99"/>
      <c r="R160" s="99"/>
    </row>
    <row r="161" spans="6:18">
      <c r="F161" s="99"/>
      <c r="G161" s="99"/>
      <c r="H161" s="99"/>
      <c r="I161" s="99"/>
      <c r="J161" s="99"/>
      <c r="K161" s="99"/>
      <c r="L161" s="99"/>
      <c r="M161" s="99"/>
      <c r="N161" s="99"/>
      <c r="O161" s="99"/>
      <c r="P161" s="99"/>
      <c r="Q161" s="99"/>
      <c r="R161" s="99"/>
    </row>
    <row r="162" spans="6:18">
      <c r="F162" s="99"/>
      <c r="G162" s="99"/>
      <c r="H162" s="99"/>
      <c r="I162" s="99"/>
      <c r="J162" s="99"/>
      <c r="K162" s="99"/>
      <c r="L162" s="99"/>
      <c r="M162" s="99"/>
      <c r="N162" s="99"/>
      <c r="O162" s="99"/>
      <c r="P162" s="99"/>
      <c r="Q162" s="99"/>
      <c r="R162" s="99"/>
    </row>
    <row r="163" spans="6:18">
      <c r="F163" s="99"/>
      <c r="G163" s="99"/>
      <c r="H163" s="99"/>
      <c r="I163" s="99"/>
      <c r="J163" s="99"/>
      <c r="K163" s="99"/>
      <c r="L163" s="99"/>
      <c r="M163" s="99"/>
      <c r="N163" s="99"/>
      <c r="O163" s="99"/>
      <c r="P163" s="99"/>
      <c r="Q163" s="99"/>
      <c r="R163" s="99"/>
    </row>
    <row r="164" spans="6:18">
      <c r="F164" s="99"/>
      <c r="G164" s="99"/>
      <c r="H164" s="99"/>
      <c r="I164" s="99"/>
      <c r="J164" s="99"/>
      <c r="K164" s="99"/>
      <c r="L164" s="99"/>
      <c r="M164" s="99"/>
      <c r="N164" s="99"/>
      <c r="O164" s="99"/>
      <c r="P164" s="99"/>
      <c r="Q164" s="99"/>
      <c r="R164" s="99"/>
    </row>
    <row r="165" spans="6:18">
      <c r="F165" s="99"/>
      <c r="G165" s="99"/>
      <c r="H165" s="99"/>
      <c r="I165" s="99"/>
      <c r="J165" s="99"/>
      <c r="K165" s="99"/>
      <c r="L165" s="99"/>
      <c r="M165" s="99"/>
      <c r="N165" s="99"/>
      <c r="O165" s="99"/>
      <c r="P165" s="99"/>
      <c r="Q165" s="99"/>
      <c r="R165" s="99"/>
    </row>
    <row r="166" spans="6:18">
      <c r="F166" s="99"/>
      <c r="G166" s="99"/>
      <c r="H166" s="99"/>
      <c r="I166" s="99"/>
      <c r="J166" s="99"/>
      <c r="K166" s="99"/>
      <c r="L166" s="99"/>
      <c r="M166" s="99"/>
      <c r="N166" s="99"/>
      <c r="O166" s="99"/>
      <c r="P166" s="99"/>
      <c r="Q166" s="99"/>
      <c r="R166" s="99"/>
    </row>
    <row r="167" spans="6:18">
      <c r="F167" s="99"/>
      <c r="G167" s="99"/>
      <c r="H167" s="99"/>
      <c r="I167" s="99"/>
      <c r="J167" s="99"/>
      <c r="K167" s="99"/>
      <c r="L167" s="99"/>
      <c r="M167" s="99"/>
      <c r="N167" s="99"/>
      <c r="O167" s="99"/>
      <c r="P167" s="99"/>
      <c r="Q167" s="99"/>
      <c r="R167" s="99"/>
    </row>
    <row r="168" spans="6:18">
      <c r="F168" s="99"/>
      <c r="G168" s="99"/>
      <c r="H168" s="99"/>
      <c r="I168" s="99"/>
      <c r="J168" s="99"/>
      <c r="K168" s="99"/>
      <c r="L168" s="99"/>
      <c r="M168" s="99"/>
      <c r="N168" s="99"/>
      <c r="O168" s="99"/>
      <c r="P168" s="99"/>
      <c r="Q168" s="99"/>
      <c r="R168" s="99"/>
    </row>
    <row r="169" spans="6:18">
      <c r="F169" s="99"/>
      <c r="G169" s="99"/>
      <c r="H169" s="99"/>
      <c r="I169" s="99"/>
      <c r="J169" s="99"/>
      <c r="K169" s="99"/>
      <c r="L169" s="99"/>
      <c r="M169" s="99"/>
      <c r="N169" s="99"/>
      <c r="O169" s="99"/>
      <c r="P169" s="99"/>
      <c r="Q169" s="99"/>
      <c r="R169" s="99"/>
    </row>
    <row r="170" spans="6:18">
      <c r="F170" s="99"/>
      <c r="G170" s="99"/>
      <c r="H170" s="99"/>
      <c r="I170" s="99"/>
      <c r="J170" s="99"/>
      <c r="K170" s="99"/>
      <c r="L170" s="99"/>
      <c r="M170" s="99"/>
      <c r="N170" s="99"/>
      <c r="O170" s="99"/>
      <c r="P170" s="99"/>
      <c r="Q170" s="99"/>
      <c r="R170" s="99"/>
    </row>
    <row r="171" spans="6:18">
      <c r="F171" s="99"/>
      <c r="G171" s="99"/>
      <c r="H171" s="99"/>
      <c r="I171" s="99"/>
      <c r="J171" s="99"/>
      <c r="K171" s="99"/>
      <c r="L171" s="99"/>
      <c r="M171" s="99"/>
      <c r="N171" s="99"/>
      <c r="O171" s="99"/>
      <c r="P171" s="99"/>
      <c r="Q171" s="99"/>
      <c r="R171" s="99"/>
    </row>
    <row r="172" spans="6:18">
      <c r="F172" s="99"/>
      <c r="G172" s="99"/>
      <c r="H172" s="99"/>
      <c r="I172" s="99"/>
      <c r="J172" s="99"/>
      <c r="K172" s="99"/>
      <c r="L172" s="99"/>
      <c r="M172" s="99"/>
      <c r="N172" s="99"/>
      <c r="O172" s="99"/>
      <c r="P172" s="99"/>
      <c r="Q172" s="99"/>
      <c r="R172" s="99"/>
    </row>
    <row r="173" spans="6:18">
      <c r="F173" s="99"/>
      <c r="G173" s="99"/>
      <c r="H173" s="99"/>
      <c r="I173" s="99"/>
      <c r="J173" s="99"/>
      <c r="K173" s="99"/>
      <c r="L173" s="99"/>
      <c r="M173" s="99"/>
      <c r="N173" s="99"/>
      <c r="O173" s="99"/>
      <c r="P173" s="99"/>
      <c r="Q173" s="99"/>
      <c r="R173" s="99"/>
    </row>
    <row r="174" spans="6:18">
      <c r="F174" s="99"/>
      <c r="G174" s="99"/>
      <c r="H174" s="99"/>
      <c r="I174" s="99"/>
      <c r="J174" s="99"/>
      <c r="K174" s="99"/>
      <c r="L174" s="99"/>
      <c r="M174" s="99"/>
      <c r="N174" s="99"/>
      <c r="O174" s="99"/>
      <c r="P174" s="99"/>
      <c r="Q174" s="99"/>
      <c r="R174" s="99"/>
    </row>
    <row r="175" spans="6:18">
      <c r="F175" s="99"/>
      <c r="G175" s="99"/>
      <c r="H175" s="99"/>
      <c r="I175" s="99"/>
      <c r="J175" s="99"/>
      <c r="K175" s="99"/>
      <c r="L175" s="99"/>
      <c r="M175" s="99"/>
      <c r="N175" s="99"/>
      <c r="O175" s="99"/>
      <c r="P175" s="99"/>
      <c r="Q175" s="99"/>
      <c r="R175" s="99"/>
    </row>
    <row r="176" spans="6:18">
      <c r="F176" s="99"/>
      <c r="G176" s="99"/>
      <c r="H176" s="99"/>
      <c r="I176" s="99"/>
      <c r="J176" s="99"/>
      <c r="K176" s="99"/>
      <c r="L176" s="99"/>
      <c r="M176" s="99"/>
      <c r="N176" s="99"/>
      <c r="O176" s="99"/>
      <c r="P176" s="99"/>
      <c r="Q176" s="99"/>
      <c r="R176" s="99"/>
    </row>
    <row r="177" spans="6:18">
      <c r="F177" s="99"/>
      <c r="G177" s="99"/>
      <c r="H177" s="99"/>
      <c r="I177" s="99"/>
      <c r="J177" s="99"/>
      <c r="K177" s="99"/>
      <c r="L177" s="99"/>
      <c r="M177" s="99"/>
      <c r="N177" s="99"/>
      <c r="O177" s="99"/>
      <c r="P177" s="99"/>
      <c r="Q177" s="99"/>
      <c r="R177" s="99"/>
    </row>
    <row r="178" spans="6:18">
      <c r="F178" s="99"/>
      <c r="G178" s="99"/>
      <c r="H178" s="99"/>
      <c r="I178" s="99"/>
      <c r="J178" s="99"/>
      <c r="K178" s="99"/>
      <c r="L178" s="99"/>
      <c r="M178" s="99"/>
      <c r="N178" s="99"/>
      <c r="O178" s="99"/>
      <c r="P178" s="99"/>
      <c r="Q178" s="99"/>
      <c r="R178" s="99"/>
    </row>
    <row r="179" spans="6:18">
      <c r="F179" s="99"/>
      <c r="G179" s="99"/>
      <c r="H179" s="99"/>
      <c r="I179" s="99"/>
      <c r="J179" s="99"/>
      <c r="K179" s="99"/>
      <c r="L179" s="99"/>
      <c r="M179" s="99"/>
      <c r="N179" s="99"/>
      <c r="O179" s="99"/>
      <c r="P179" s="99"/>
      <c r="Q179" s="99"/>
      <c r="R179" s="99"/>
    </row>
    <row r="180" spans="6:18">
      <c r="F180" s="99"/>
      <c r="G180" s="99"/>
      <c r="H180" s="99"/>
      <c r="I180" s="99"/>
      <c r="J180" s="99"/>
      <c r="K180" s="99"/>
      <c r="L180" s="99"/>
      <c r="M180" s="99"/>
      <c r="N180" s="99"/>
      <c r="O180" s="99"/>
      <c r="P180" s="99"/>
      <c r="Q180" s="99"/>
      <c r="R180" s="99"/>
    </row>
    <row r="181" spans="6:18">
      <c r="F181" s="99"/>
      <c r="G181" s="99"/>
      <c r="H181" s="99"/>
      <c r="I181" s="99"/>
      <c r="J181" s="99"/>
      <c r="K181" s="99"/>
      <c r="L181" s="99"/>
      <c r="M181" s="99"/>
      <c r="N181" s="99"/>
      <c r="O181" s="99"/>
      <c r="P181" s="99"/>
      <c r="Q181" s="99"/>
      <c r="R181" s="99"/>
    </row>
    <row r="182" spans="6:18">
      <c r="F182" s="99"/>
      <c r="G182" s="99"/>
      <c r="H182" s="99"/>
      <c r="I182" s="99"/>
      <c r="J182" s="99"/>
      <c r="K182" s="99"/>
      <c r="L182" s="99"/>
      <c r="M182" s="99"/>
      <c r="N182" s="99"/>
      <c r="O182" s="99"/>
      <c r="P182" s="99"/>
      <c r="Q182" s="99"/>
      <c r="R182" s="99"/>
    </row>
    <row r="183" spans="6:18">
      <c r="F183" s="99"/>
      <c r="G183" s="99"/>
      <c r="H183" s="99"/>
      <c r="I183" s="99"/>
      <c r="J183" s="99"/>
      <c r="K183" s="99"/>
      <c r="L183" s="99"/>
      <c r="M183" s="99"/>
      <c r="N183" s="99"/>
      <c r="O183" s="99"/>
      <c r="P183" s="99"/>
      <c r="Q183" s="99"/>
      <c r="R183" s="99"/>
    </row>
    <row r="184" spans="6:18">
      <c r="F184" s="99"/>
      <c r="G184" s="99"/>
      <c r="H184" s="99"/>
      <c r="I184" s="99"/>
      <c r="J184" s="99"/>
      <c r="K184" s="99"/>
      <c r="L184" s="99"/>
      <c r="M184" s="99"/>
      <c r="N184" s="99"/>
      <c r="O184" s="99"/>
      <c r="P184" s="99"/>
      <c r="Q184" s="99"/>
      <c r="R184" s="99"/>
    </row>
    <row r="185" spans="6:18">
      <c r="F185" s="99"/>
      <c r="G185" s="99"/>
      <c r="H185" s="99"/>
      <c r="I185" s="99"/>
      <c r="J185" s="99"/>
      <c r="K185" s="99"/>
      <c r="L185" s="99"/>
      <c r="M185" s="99"/>
      <c r="N185" s="99"/>
      <c r="O185" s="99"/>
      <c r="P185" s="99"/>
      <c r="Q185" s="99"/>
      <c r="R185" s="99"/>
    </row>
    <row r="186" spans="6:18">
      <c r="F186" s="99"/>
      <c r="G186" s="99"/>
      <c r="H186" s="99"/>
      <c r="I186" s="99"/>
      <c r="J186" s="99"/>
      <c r="K186" s="99"/>
      <c r="L186" s="99"/>
      <c r="M186" s="99"/>
      <c r="N186" s="99"/>
      <c r="O186" s="99"/>
      <c r="P186" s="99"/>
      <c r="Q186" s="99"/>
      <c r="R186" s="99"/>
    </row>
    <row r="187" spans="6:18">
      <c r="F187" s="99"/>
      <c r="G187" s="99"/>
      <c r="H187" s="99"/>
      <c r="I187" s="99"/>
      <c r="J187" s="99"/>
      <c r="K187" s="99"/>
      <c r="L187" s="99"/>
      <c r="M187" s="99"/>
      <c r="N187" s="99"/>
      <c r="O187" s="99"/>
      <c r="P187" s="99"/>
      <c r="Q187" s="99"/>
      <c r="R187" s="99"/>
    </row>
    <row r="188" spans="6:18">
      <c r="F188" s="99"/>
      <c r="G188" s="99"/>
      <c r="H188" s="99"/>
      <c r="I188" s="99"/>
      <c r="J188" s="99"/>
      <c r="K188" s="99"/>
      <c r="L188" s="99"/>
      <c r="M188" s="99"/>
      <c r="N188" s="99"/>
      <c r="O188" s="99"/>
      <c r="P188" s="99"/>
      <c r="Q188" s="99"/>
      <c r="R188" s="99"/>
    </row>
    <row r="189" spans="6:18">
      <c r="F189" s="99"/>
      <c r="G189" s="99"/>
      <c r="H189" s="99"/>
      <c r="I189" s="99"/>
      <c r="J189" s="99"/>
      <c r="K189" s="99"/>
      <c r="L189" s="99"/>
      <c r="M189" s="99"/>
      <c r="N189" s="99"/>
      <c r="O189" s="99"/>
      <c r="P189" s="99"/>
      <c r="Q189" s="99"/>
      <c r="R189" s="99"/>
    </row>
    <row r="190" spans="6:18">
      <c r="F190" s="99"/>
      <c r="G190" s="99"/>
      <c r="H190" s="99"/>
      <c r="I190" s="99"/>
      <c r="J190" s="99"/>
      <c r="K190" s="99"/>
      <c r="L190" s="99"/>
      <c r="M190" s="99"/>
      <c r="N190" s="99"/>
      <c r="O190" s="99"/>
      <c r="P190" s="99"/>
      <c r="Q190" s="99"/>
      <c r="R190" s="99"/>
    </row>
    <row r="191" spans="6:18">
      <c r="F191" s="99"/>
      <c r="G191" s="99"/>
      <c r="H191" s="99"/>
      <c r="I191" s="99"/>
      <c r="J191" s="99"/>
      <c r="K191" s="99"/>
      <c r="L191" s="99"/>
      <c r="M191" s="99"/>
      <c r="N191" s="99"/>
      <c r="O191" s="99"/>
      <c r="P191" s="99"/>
      <c r="Q191" s="99"/>
      <c r="R191" s="99"/>
    </row>
    <row r="192" spans="6:18">
      <c r="F192" s="99"/>
      <c r="G192" s="99"/>
      <c r="H192" s="99"/>
      <c r="I192" s="99"/>
      <c r="J192" s="99"/>
      <c r="K192" s="99"/>
      <c r="L192" s="99"/>
      <c r="M192" s="99"/>
      <c r="N192" s="99"/>
      <c r="O192" s="99"/>
      <c r="P192" s="99"/>
      <c r="Q192" s="99"/>
      <c r="R192" s="99"/>
    </row>
    <row r="193" spans="6:18">
      <c r="F193" s="99"/>
      <c r="G193" s="99"/>
      <c r="H193" s="99"/>
      <c r="I193" s="99"/>
      <c r="J193" s="99"/>
      <c r="K193" s="99"/>
      <c r="L193" s="99"/>
      <c r="M193" s="99"/>
      <c r="N193" s="99"/>
      <c r="O193" s="99"/>
      <c r="P193" s="99"/>
      <c r="Q193" s="99"/>
      <c r="R193" s="99"/>
    </row>
    <row r="194" spans="6:18">
      <c r="F194" s="99"/>
      <c r="G194" s="99"/>
      <c r="H194" s="99"/>
      <c r="I194" s="99"/>
      <c r="J194" s="99"/>
      <c r="K194" s="99"/>
      <c r="L194" s="99"/>
      <c r="M194" s="99"/>
      <c r="N194" s="99"/>
      <c r="O194" s="99"/>
      <c r="P194" s="99"/>
      <c r="Q194" s="99"/>
      <c r="R194" s="99"/>
    </row>
    <row r="195" spans="6:18">
      <c r="F195" s="99"/>
      <c r="G195" s="99"/>
      <c r="H195" s="99"/>
      <c r="I195" s="99"/>
      <c r="J195" s="99"/>
      <c r="K195" s="99"/>
      <c r="L195" s="99"/>
      <c r="M195" s="99"/>
      <c r="N195" s="99"/>
      <c r="O195" s="99"/>
      <c r="P195" s="99"/>
      <c r="Q195" s="99"/>
      <c r="R195" s="99"/>
    </row>
    <row r="196" spans="6:18">
      <c r="F196" s="99"/>
      <c r="G196" s="99"/>
      <c r="H196" s="99"/>
      <c r="I196" s="99"/>
      <c r="J196" s="99"/>
      <c r="K196" s="99"/>
      <c r="L196" s="99"/>
      <c r="M196" s="99"/>
      <c r="N196" s="99"/>
      <c r="O196" s="99"/>
      <c r="P196" s="99"/>
      <c r="Q196" s="99"/>
      <c r="R196" s="99"/>
    </row>
    <row r="197" spans="6:18">
      <c r="F197" s="99"/>
      <c r="G197" s="99"/>
      <c r="H197" s="99"/>
      <c r="I197" s="99"/>
      <c r="J197" s="99"/>
      <c r="K197" s="99"/>
      <c r="L197" s="99"/>
      <c r="M197" s="99"/>
      <c r="N197" s="99"/>
      <c r="O197" s="99"/>
      <c r="P197" s="99"/>
      <c r="Q197" s="99"/>
      <c r="R197" s="99"/>
    </row>
    <row r="198" spans="6:18">
      <c r="F198" s="99"/>
      <c r="G198" s="99"/>
      <c r="H198" s="99"/>
      <c r="I198" s="99"/>
      <c r="J198" s="99"/>
      <c r="K198" s="99"/>
      <c r="L198" s="99"/>
      <c r="M198" s="99"/>
      <c r="N198" s="99"/>
      <c r="O198" s="99"/>
      <c r="P198" s="99"/>
      <c r="Q198" s="99"/>
      <c r="R198" s="99"/>
    </row>
    <row r="199" spans="6:18">
      <c r="F199" s="99"/>
      <c r="G199" s="99"/>
      <c r="H199" s="99"/>
      <c r="I199" s="99"/>
      <c r="J199" s="99"/>
      <c r="K199" s="99"/>
      <c r="L199" s="99"/>
      <c r="M199" s="99"/>
      <c r="N199" s="99"/>
      <c r="O199" s="99"/>
      <c r="P199" s="99"/>
      <c r="Q199" s="99"/>
      <c r="R199" s="99"/>
    </row>
    <row r="200" spans="6:18">
      <c r="F200" s="99"/>
      <c r="G200" s="99"/>
      <c r="H200" s="99"/>
      <c r="I200" s="99"/>
      <c r="J200" s="99"/>
      <c r="K200" s="99"/>
      <c r="L200" s="99"/>
      <c r="M200" s="99"/>
      <c r="N200" s="99"/>
      <c r="O200" s="99"/>
      <c r="P200" s="99"/>
      <c r="Q200" s="99"/>
      <c r="R200" s="99"/>
    </row>
    <row r="201" spans="6:18">
      <c r="F201" s="99"/>
      <c r="G201" s="99"/>
      <c r="H201" s="99"/>
      <c r="I201" s="99"/>
      <c r="J201" s="99"/>
      <c r="K201" s="99"/>
      <c r="L201" s="99"/>
      <c r="M201" s="99"/>
      <c r="N201" s="99"/>
      <c r="O201" s="99"/>
      <c r="P201" s="99"/>
      <c r="Q201" s="99"/>
      <c r="R201" s="99"/>
    </row>
    <row r="202" spans="6:18">
      <c r="F202" s="99"/>
      <c r="G202" s="99"/>
      <c r="H202" s="99"/>
      <c r="I202" s="99"/>
      <c r="J202" s="99"/>
      <c r="K202" s="99"/>
      <c r="L202" s="99"/>
      <c r="M202" s="99"/>
      <c r="N202" s="99"/>
      <c r="O202" s="99"/>
      <c r="P202" s="99"/>
      <c r="Q202" s="99"/>
      <c r="R202" s="99"/>
    </row>
    <row r="203" spans="6:18">
      <c r="F203" s="99"/>
      <c r="G203" s="99"/>
      <c r="H203" s="99"/>
      <c r="I203" s="99"/>
      <c r="J203" s="99"/>
      <c r="K203" s="99"/>
      <c r="L203" s="99"/>
      <c r="M203" s="99"/>
      <c r="N203" s="99"/>
      <c r="O203" s="99"/>
      <c r="P203" s="99"/>
      <c r="Q203" s="99"/>
      <c r="R203" s="99"/>
    </row>
    <row r="204" spans="6:18">
      <c r="F204" s="99"/>
      <c r="G204" s="99"/>
      <c r="H204" s="99"/>
      <c r="I204" s="99"/>
      <c r="J204" s="99"/>
      <c r="K204" s="99"/>
      <c r="L204" s="99"/>
      <c r="M204" s="99"/>
      <c r="N204" s="99"/>
      <c r="O204" s="99"/>
      <c r="P204" s="99"/>
      <c r="Q204" s="99"/>
      <c r="R204" s="99"/>
    </row>
    <row r="205" spans="6:18">
      <c r="F205" s="99"/>
      <c r="G205" s="99"/>
      <c r="H205" s="99"/>
      <c r="I205" s="99"/>
      <c r="J205" s="99"/>
      <c r="K205" s="99"/>
      <c r="L205" s="99"/>
      <c r="M205" s="99"/>
      <c r="N205" s="99"/>
      <c r="O205" s="99"/>
      <c r="P205" s="99"/>
      <c r="Q205" s="99"/>
      <c r="R205" s="99"/>
    </row>
    <row r="206" spans="6:18">
      <c r="F206" s="99"/>
      <c r="G206" s="99"/>
      <c r="H206" s="99"/>
      <c r="I206" s="99"/>
      <c r="J206" s="99"/>
      <c r="K206" s="99"/>
      <c r="L206" s="99"/>
      <c r="M206" s="99"/>
      <c r="N206" s="99"/>
      <c r="O206" s="99"/>
      <c r="P206" s="99"/>
      <c r="Q206" s="99"/>
      <c r="R206" s="99"/>
    </row>
    <row r="207" spans="6:18">
      <c r="F207" s="99"/>
      <c r="G207" s="99"/>
      <c r="H207" s="99"/>
      <c r="I207" s="99"/>
      <c r="J207" s="99"/>
      <c r="K207" s="99"/>
      <c r="L207" s="99"/>
      <c r="M207" s="99"/>
      <c r="N207" s="99"/>
      <c r="O207" s="99"/>
      <c r="P207" s="99"/>
      <c r="Q207" s="99"/>
      <c r="R207" s="99"/>
    </row>
    <row r="208" spans="6:18">
      <c r="F208" s="99"/>
      <c r="G208" s="99"/>
      <c r="H208" s="99"/>
      <c r="I208" s="99"/>
      <c r="J208" s="99"/>
      <c r="K208" s="99"/>
      <c r="L208" s="99"/>
      <c r="M208" s="99"/>
      <c r="N208" s="99"/>
      <c r="O208" s="99"/>
      <c r="P208" s="99"/>
      <c r="Q208" s="99"/>
      <c r="R208" s="99"/>
    </row>
    <row r="209" spans="6:18">
      <c r="F209" s="99"/>
      <c r="G209" s="99"/>
      <c r="H209" s="99"/>
      <c r="I209" s="99"/>
      <c r="J209" s="99"/>
      <c r="K209" s="99"/>
      <c r="L209" s="99"/>
      <c r="M209" s="99"/>
      <c r="N209" s="99"/>
      <c r="O209" s="99"/>
      <c r="P209" s="99"/>
      <c r="Q209" s="99"/>
      <c r="R209" s="99"/>
    </row>
    <row r="210" spans="6:18">
      <c r="F210" s="99"/>
      <c r="G210" s="99"/>
      <c r="H210" s="99"/>
      <c r="I210" s="99"/>
      <c r="J210" s="99"/>
      <c r="K210" s="99"/>
      <c r="L210" s="99"/>
      <c r="M210" s="99"/>
      <c r="N210" s="99"/>
      <c r="O210" s="99"/>
      <c r="P210" s="99"/>
      <c r="Q210" s="99"/>
      <c r="R210" s="99"/>
    </row>
    <row r="211" spans="6:18">
      <c r="F211" s="99"/>
      <c r="G211" s="99"/>
      <c r="H211" s="99"/>
      <c r="I211" s="99"/>
      <c r="J211" s="99"/>
      <c r="K211" s="99"/>
      <c r="L211" s="99"/>
      <c r="M211" s="99"/>
      <c r="N211" s="99"/>
      <c r="O211" s="99"/>
      <c r="P211" s="99"/>
      <c r="Q211" s="99"/>
      <c r="R211" s="99"/>
    </row>
    <row r="212" spans="6:18">
      <c r="F212" s="99"/>
      <c r="G212" s="99"/>
      <c r="H212" s="99"/>
      <c r="I212" s="99"/>
      <c r="J212" s="99"/>
      <c r="K212" s="99"/>
      <c r="L212" s="99"/>
      <c r="M212" s="99"/>
      <c r="N212" s="99"/>
      <c r="O212" s="99"/>
      <c r="P212" s="99"/>
      <c r="Q212" s="99"/>
      <c r="R212" s="99"/>
    </row>
    <row r="213" spans="6:18">
      <c r="F213" s="99"/>
      <c r="G213" s="99"/>
      <c r="H213" s="99"/>
      <c r="I213" s="99"/>
      <c r="J213" s="99"/>
      <c r="K213" s="99"/>
      <c r="L213" s="99"/>
      <c r="M213" s="99"/>
      <c r="N213" s="99"/>
      <c r="O213" s="99"/>
      <c r="P213" s="99"/>
      <c r="Q213" s="99"/>
      <c r="R213" s="99"/>
    </row>
    <row r="214" spans="6:18">
      <c r="F214" s="99"/>
      <c r="G214" s="99"/>
      <c r="H214" s="99"/>
      <c r="I214" s="99"/>
      <c r="J214" s="99"/>
      <c r="K214" s="99"/>
      <c r="L214" s="99"/>
      <c r="M214" s="99"/>
      <c r="N214" s="99"/>
      <c r="O214" s="99"/>
      <c r="P214" s="99"/>
      <c r="Q214" s="99"/>
      <c r="R214" s="99"/>
    </row>
    <row r="215" spans="6:18">
      <c r="F215" s="99"/>
      <c r="G215" s="99"/>
      <c r="H215" s="99"/>
      <c r="I215" s="99"/>
      <c r="J215" s="99"/>
      <c r="K215" s="99"/>
      <c r="L215" s="99"/>
      <c r="M215" s="99"/>
      <c r="N215" s="99"/>
      <c r="O215" s="99"/>
      <c r="P215" s="99"/>
      <c r="Q215" s="99"/>
      <c r="R215" s="99"/>
    </row>
    <row r="216" spans="6:18">
      <c r="F216" s="99"/>
      <c r="G216" s="99"/>
      <c r="H216" s="99"/>
      <c r="I216" s="99"/>
      <c r="J216" s="99"/>
      <c r="K216" s="99"/>
      <c r="L216" s="99"/>
      <c r="M216" s="99"/>
      <c r="N216" s="99"/>
      <c r="O216" s="99"/>
      <c r="P216" s="99"/>
      <c r="Q216" s="99"/>
      <c r="R216" s="99"/>
    </row>
    <row r="217" spans="6:18">
      <c r="F217" s="99"/>
      <c r="G217" s="99"/>
      <c r="H217" s="99"/>
      <c r="I217" s="99"/>
      <c r="J217" s="99"/>
      <c r="K217" s="99"/>
      <c r="L217" s="99"/>
      <c r="M217" s="99"/>
      <c r="N217" s="99"/>
      <c r="O217" s="99"/>
      <c r="P217" s="99"/>
      <c r="Q217" s="99"/>
      <c r="R217" s="99"/>
    </row>
    <row r="218" spans="6:18">
      <c r="F218" s="99"/>
      <c r="G218" s="99"/>
      <c r="H218" s="99"/>
      <c r="I218" s="99"/>
      <c r="J218" s="99"/>
      <c r="K218" s="99"/>
      <c r="L218" s="99"/>
      <c r="M218" s="99"/>
      <c r="N218" s="99"/>
      <c r="O218" s="99"/>
      <c r="P218" s="99"/>
      <c r="Q218" s="99"/>
      <c r="R218" s="99"/>
    </row>
    <row r="219" spans="6:18">
      <c r="F219" s="99"/>
      <c r="G219" s="99"/>
      <c r="H219" s="99"/>
      <c r="I219" s="99"/>
      <c r="J219" s="99"/>
      <c r="K219" s="99"/>
      <c r="L219" s="99"/>
      <c r="M219" s="99"/>
      <c r="N219" s="99"/>
      <c r="O219" s="99"/>
      <c r="P219" s="99"/>
      <c r="Q219" s="99"/>
      <c r="R219" s="99"/>
    </row>
    <row r="220" spans="6:18">
      <c r="F220" s="99"/>
      <c r="G220" s="99"/>
      <c r="H220" s="99"/>
      <c r="I220" s="99"/>
      <c r="J220" s="99"/>
      <c r="K220" s="99"/>
      <c r="L220" s="99"/>
      <c r="M220" s="99"/>
      <c r="N220" s="99"/>
      <c r="O220" s="99"/>
      <c r="P220" s="99"/>
      <c r="Q220" s="99"/>
      <c r="R220" s="99"/>
    </row>
    <row r="221" spans="6:18">
      <c r="F221" s="99"/>
      <c r="G221" s="99"/>
      <c r="H221" s="99"/>
      <c r="I221" s="99"/>
      <c r="J221" s="99"/>
      <c r="K221" s="99"/>
      <c r="L221" s="99"/>
      <c r="M221" s="99"/>
      <c r="N221" s="99"/>
      <c r="O221" s="99"/>
      <c r="P221" s="99"/>
      <c r="Q221" s="99"/>
      <c r="R221" s="99"/>
    </row>
    <row r="222" spans="6:18">
      <c r="F222" s="99"/>
      <c r="G222" s="99"/>
      <c r="H222" s="99"/>
      <c r="I222" s="99"/>
      <c r="J222" s="99"/>
      <c r="K222" s="99"/>
      <c r="L222" s="99"/>
      <c r="M222" s="99"/>
      <c r="N222" s="99"/>
      <c r="O222" s="99"/>
      <c r="P222" s="99"/>
      <c r="Q222" s="99"/>
      <c r="R222" s="99"/>
    </row>
    <row r="223" spans="6:18">
      <c r="F223" s="99"/>
      <c r="G223" s="99"/>
      <c r="H223" s="99"/>
      <c r="I223" s="99"/>
      <c r="J223" s="99"/>
      <c r="K223" s="99"/>
      <c r="L223" s="99"/>
      <c r="M223" s="99"/>
      <c r="N223" s="99"/>
      <c r="O223" s="99"/>
      <c r="P223" s="99"/>
      <c r="Q223" s="99"/>
      <c r="R223" s="99"/>
    </row>
    <row r="224" spans="6:18">
      <c r="F224" s="99"/>
      <c r="G224" s="99"/>
      <c r="H224" s="99"/>
      <c r="I224" s="99"/>
      <c r="J224" s="99"/>
      <c r="K224" s="99"/>
      <c r="L224" s="99"/>
      <c r="M224" s="99"/>
      <c r="N224" s="99"/>
      <c r="O224" s="99"/>
      <c r="P224" s="99"/>
      <c r="Q224" s="99"/>
      <c r="R224" s="99"/>
    </row>
    <row r="225" spans="6:18">
      <c r="F225" s="99"/>
      <c r="G225" s="99"/>
      <c r="H225" s="99"/>
      <c r="I225" s="99"/>
      <c r="J225" s="99"/>
      <c r="K225" s="99"/>
      <c r="L225" s="99"/>
      <c r="M225" s="99"/>
      <c r="N225" s="99"/>
      <c r="O225" s="99"/>
      <c r="P225" s="99"/>
      <c r="Q225" s="99"/>
      <c r="R225" s="99"/>
    </row>
    <row r="226" spans="6:18">
      <c r="F226" s="99"/>
      <c r="G226" s="99"/>
      <c r="H226" s="99"/>
      <c r="I226" s="99"/>
      <c r="J226" s="99"/>
      <c r="K226" s="99"/>
      <c r="L226" s="99"/>
      <c r="M226" s="99"/>
      <c r="N226" s="99"/>
      <c r="O226" s="99"/>
      <c r="P226" s="99"/>
      <c r="Q226" s="99"/>
      <c r="R226" s="99"/>
    </row>
    <row r="227" spans="6:18">
      <c r="F227" s="99"/>
      <c r="G227" s="99"/>
      <c r="H227" s="99"/>
      <c r="I227" s="99"/>
      <c r="J227" s="99"/>
      <c r="K227" s="99"/>
      <c r="L227" s="99"/>
      <c r="M227" s="99"/>
      <c r="N227" s="99"/>
      <c r="O227" s="99"/>
      <c r="P227" s="99"/>
      <c r="Q227" s="99"/>
      <c r="R227" s="99"/>
    </row>
    <row r="228" spans="6:18">
      <c r="F228" s="99"/>
      <c r="G228" s="99"/>
      <c r="H228" s="99"/>
      <c r="I228" s="99"/>
      <c r="J228" s="99"/>
      <c r="K228" s="99"/>
      <c r="L228" s="99"/>
      <c r="M228" s="99"/>
      <c r="N228" s="99"/>
      <c r="O228" s="99"/>
      <c r="P228" s="99"/>
      <c r="Q228" s="99"/>
      <c r="R228" s="99"/>
    </row>
    <row r="229" spans="6:18">
      <c r="F229" s="99"/>
      <c r="G229" s="99"/>
      <c r="H229" s="99"/>
      <c r="I229" s="99"/>
      <c r="J229" s="99"/>
      <c r="K229" s="99"/>
      <c r="L229" s="99"/>
      <c r="M229" s="99"/>
      <c r="N229" s="99"/>
      <c r="O229" s="99"/>
      <c r="P229" s="99"/>
      <c r="Q229" s="99"/>
      <c r="R229" s="99"/>
    </row>
    <row r="230" spans="6:18">
      <c r="F230" s="99"/>
      <c r="G230" s="99"/>
      <c r="H230" s="99"/>
      <c r="I230" s="99"/>
      <c r="J230" s="99"/>
      <c r="K230" s="99"/>
      <c r="L230" s="99"/>
      <c r="M230" s="99"/>
      <c r="N230" s="99"/>
      <c r="O230" s="99"/>
      <c r="P230" s="99"/>
      <c r="Q230" s="99"/>
      <c r="R230" s="99"/>
    </row>
    <row r="231" spans="6:18">
      <c r="F231" s="99"/>
      <c r="G231" s="99"/>
      <c r="H231" s="99"/>
      <c r="I231" s="99"/>
      <c r="J231" s="99"/>
      <c r="K231" s="99"/>
      <c r="L231" s="99"/>
      <c r="M231" s="99"/>
      <c r="N231" s="99"/>
      <c r="O231" s="99"/>
      <c r="P231" s="99"/>
      <c r="Q231" s="99"/>
      <c r="R231" s="99"/>
    </row>
    <row r="232" spans="6:18">
      <c r="F232" s="99"/>
      <c r="G232" s="99"/>
      <c r="H232" s="99"/>
      <c r="I232" s="99"/>
      <c r="J232" s="99"/>
      <c r="K232" s="99"/>
      <c r="L232" s="99"/>
      <c r="M232" s="99"/>
      <c r="N232" s="99"/>
      <c r="O232" s="99"/>
      <c r="P232" s="99"/>
      <c r="Q232" s="99"/>
      <c r="R232" s="99"/>
    </row>
    <row r="233" spans="6:18">
      <c r="F233" s="99"/>
      <c r="G233" s="99"/>
      <c r="H233" s="99"/>
      <c r="I233" s="99"/>
      <c r="J233" s="99"/>
      <c r="K233" s="99"/>
      <c r="L233" s="99"/>
      <c r="M233" s="99"/>
      <c r="N233" s="99"/>
      <c r="O233" s="99"/>
      <c r="P233" s="99"/>
      <c r="Q233" s="99"/>
      <c r="R233" s="99"/>
    </row>
    <row r="234" spans="6:18">
      <c r="F234" s="99"/>
      <c r="G234" s="99"/>
      <c r="H234" s="99"/>
      <c r="I234" s="99"/>
      <c r="J234" s="99"/>
      <c r="K234" s="99"/>
      <c r="L234" s="99"/>
      <c r="M234" s="99"/>
      <c r="N234" s="99"/>
      <c r="O234" s="99"/>
      <c r="P234" s="99"/>
      <c r="Q234" s="99"/>
      <c r="R234" s="99"/>
    </row>
    <row r="235" spans="6:18">
      <c r="F235" s="99"/>
      <c r="G235" s="99"/>
      <c r="H235" s="99"/>
      <c r="I235" s="99"/>
      <c r="J235" s="99"/>
      <c r="K235" s="99"/>
      <c r="L235" s="99"/>
      <c r="M235" s="99"/>
      <c r="N235" s="99"/>
      <c r="O235" s="99"/>
      <c r="P235" s="99"/>
      <c r="Q235" s="99"/>
      <c r="R235" s="99"/>
    </row>
    <row r="236" spans="6:18">
      <c r="F236" s="99"/>
      <c r="G236" s="99"/>
      <c r="H236" s="99"/>
      <c r="I236" s="99"/>
      <c r="J236" s="99"/>
      <c r="K236" s="99"/>
      <c r="L236" s="99"/>
      <c r="M236" s="99"/>
      <c r="N236" s="99"/>
      <c r="O236" s="99"/>
      <c r="P236" s="99"/>
      <c r="Q236" s="99"/>
      <c r="R236" s="99"/>
    </row>
    <row r="237" spans="6:18">
      <c r="F237" s="99"/>
      <c r="G237" s="99"/>
      <c r="H237" s="99"/>
      <c r="I237" s="99"/>
      <c r="J237" s="99"/>
      <c r="K237" s="99"/>
      <c r="L237" s="99"/>
      <c r="M237" s="99"/>
      <c r="N237" s="99"/>
      <c r="O237" s="99"/>
      <c r="P237" s="99"/>
      <c r="Q237" s="99"/>
      <c r="R237" s="99"/>
    </row>
    <row r="238" spans="6:18">
      <c r="F238" s="99"/>
      <c r="G238" s="99"/>
      <c r="H238" s="99"/>
      <c r="I238" s="99"/>
      <c r="J238" s="99"/>
      <c r="K238" s="99"/>
      <c r="L238" s="99"/>
      <c r="M238" s="99"/>
      <c r="N238" s="99"/>
      <c r="O238" s="99"/>
      <c r="P238" s="99"/>
      <c r="Q238" s="99"/>
      <c r="R238" s="99"/>
    </row>
    <row r="239" spans="6:18">
      <c r="F239" s="99"/>
      <c r="G239" s="99"/>
      <c r="H239" s="99"/>
      <c r="I239" s="99"/>
      <c r="J239" s="99"/>
      <c r="K239" s="99"/>
      <c r="L239" s="99"/>
      <c r="M239" s="99"/>
      <c r="N239" s="99"/>
      <c r="O239" s="99"/>
      <c r="P239" s="99"/>
      <c r="Q239" s="99"/>
      <c r="R239" s="99"/>
    </row>
    <row r="240" spans="6:18">
      <c r="F240" s="99"/>
      <c r="G240" s="99"/>
      <c r="H240" s="99"/>
      <c r="I240" s="99"/>
      <c r="J240" s="99"/>
      <c r="K240" s="99"/>
      <c r="L240" s="99"/>
      <c r="M240" s="99"/>
      <c r="N240" s="99"/>
      <c r="O240" s="99"/>
      <c r="P240" s="99"/>
      <c r="Q240" s="99"/>
      <c r="R240" s="99"/>
    </row>
    <row r="241" spans="6:18">
      <c r="F241" s="99"/>
      <c r="G241" s="99"/>
      <c r="H241" s="99"/>
      <c r="I241" s="99"/>
      <c r="J241" s="99"/>
      <c r="K241" s="99"/>
      <c r="L241" s="99"/>
      <c r="M241" s="99"/>
      <c r="N241" s="99"/>
      <c r="O241" s="99"/>
      <c r="P241" s="99"/>
      <c r="Q241" s="99"/>
      <c r="R241" s="99"/>
    </row>
    <row r="242" spans="6:18">
      <c r="F242" s="99"/>
      <c r="G242" s="99"/>
      <c r="H242" s="99"/>
      <c r="I242" s="99"/>
      <c r="J242" s="99"/>
      <c r="K242" s="99"/>
      <c r="L242" s="99"/>
      <c r="M242" s="99"/>
      <c r="N242" s="99"/>
      <c r="O242" s="99"/>
      <c r="P242" s="99"/>
      <c r="Q242" s="99"/>
      <c r="R242" s="99"/>
    </row>
    <row r="243" spans="6:18">
      <c r="F243" s="99"/>
      <c r="G243" s="99"/>
      <c r="H243" s="99"/>
      <c r="I243" s="99"/>
      <c r="J243" s="99"/>
      <c r="K243" s="99"/>
      <c r="L243" s="99"/>
      <c r="M243" s="99"/>
      <c r="N243" s="99"/>
      <c r="O243" s="99"/>
      <c r="P243" s="99"/>
      <c r="Q243" s="99"/>
      <c r="R243" s="99"/>
    </row>
    <row r="244" spans="6:18">
      <c r="F244" s="99"/>
      <c r="G244" s="99"/>
      <c r="H244" s="99"/>
      <c r="I244" s="99"/>
      <c r="J244" s="99"/>
      <c r="K244" s="99"/>
      <c r="L244" s="99"/>
      <c r="M244" s="99"/>
      <c r="N244" s="99"/>
      <c r="O244" s="99"/>
      <c r="P244" s="99"/>
      <c r="Q244" s="99"/>
      <c r="R244" s="99"/>
    </row>
    <row r="245" spans="6:18">
      <c r="F245" s="99"/>
      <c r="G245" s="99"/>
      <c r="H245" s="99"/>
      <c r="I245" s="99"/>
      <c r="J245" s="99"/>
      <c r="K245" s="99"/>
      <c r="L245" s="99"/>
      <c r="M245" s="99"/>
      <c r="N245" s="99"/>
      <c r="O245" s="99"/>
      <c r="P245" s="99"/>
      <c r="Q245" s="99"/>
      <c r="R245" s="99"/>
    </row>
    <row r="246" spans="6:18">
      <c r="F246" s="99"/>
      <c r="G246" s="99"/>
      <c r="H246" s="99"/>
      <c r="I246" s="99"/>
      <c r="J246" s="99"/>
      <c r="K246" s="99"/>
      <c r="L246" s="99"/>
      <c r="M246" s="99"/>
      <c r="N246" s="99"/>
      <c r="O246" s="99"/>
      <c r="P246" s="99"/>
      <c r="Q246" s="99"/>
      <c r="R246" s="99"/>
    </row>
    <row r="247" spans="6:18">
      <c r="F247" s="99"/>
      <c r="G247" s="99"/>
      <c r="H247" s="99"/>
      <c r="I247" s="99"/>
      <c r="J247" s="99"/>
      <c r="K247" s="99"/>
      <c r="L247" s="99"/>
      <c r="M247" s="99"/>
      <c r="N247" s="99"/>
      <c r="O247" s="99"/>
      <c r="P247" s="99"/>
      <c r="Q247" s="99"/>
      <c r="R247" s="99"/>
    </row>
    <row r="248" spans="6:18">
      <c r="F248" s="99"/>
      <c r="G248" s="99"/>
      <c r="H248" s="99"/>
      <c r="I248" s="99"/>
      <c r="J248" s="99"/>
      <c r="K248" s="99"/>
      <c r="L248" s="99"/>
      <c r="M248" s="99"/>
      <c r="N248" s="99"/>
      <c r="O248" s="99"/>
      <c r="P248" s="99"/>
      <c r="Q248" s="99"/>
      <c r="R248" s="99"/>
    </row>
    <row r="249" spans="6:18">
      <c r="F249" s="99"/>
      <c r="G249" s="99"/>
      <c r="H249" s="99"/>
      <c r="I249" s="99"/>
      <c r="J249" s="99"/>
      <c r="K249" s="99"/>
      <c r="L249" s="99"/>
      <c r="M249" s="99"/>
      <c r="N249" s="99"/>
      <c r="O249" s="99"/>
      <c r="P249" s="99"/>
      <c r="Q249" s="99"/>
      <c r="R249" s="99"/>
    </row>
    <row r="250" spans="6:18">
      <c r="F250" s="99"/>
      <c r="G250" s="99"/>
      <c r="H250" s="99"/>
      <c r="I250" s="99"/>
      <c r="J250" s="99"/>
      <c r="K250" s="99"/>
      <c r="L250" s="99"/>
      <c r="M250" s="99"/>
      <c r="N250" s="99"/>
      <c r="O250" s="99"/>
      <c r="P250" s="99"/>
      <c r="Q250" s="99"/>
      <c r="R250" s="99"/>
    </row>
    <row r="251" spans="6:18">
      <c r="F251" s="99"/>
      <c r="G251" s="99"/>
      <c r="H251" s="99"/>
      <c r="I251" s="99"/>
      <c r="J251" s="99"/>
      <c r="K251" s="99"/>
      <c r="L251" s="99"/>
      <c r="M251" s="99"/>
      <c r="N251" s="99"/>
      <c r="O251" s="99"/>
      <c r="P251" s="99"/>
      <c r="Q251" s="99"/>
      <c r="R251" s="99"/>
    </row>
    <row r="252" spans="6:18">
      <c r="F252" s="99"/>
      <c r="G252" s="99"/>
      <c r="H252" s="99"/>
      <c r="I252" s="99"/>
      <c r="J252" s="99"/>
      <c r="K252" s="99"/>
      <c r="L252" s="99"/>
      <c r="M252" s="99"/>
      <c r="N252" s="99"/>
      <c r="O252" s="99"/>
      <c r="P252" s="99"/>
      <c r="Q252" s="99"/>
      <c r="R252" s="99"/>
    </row>
    <row r="253" spans="6:18">
      <c r="F253" s="99"/>
      <c r="G253" s="99"/>
      <c r="H253" s="99"/>
      <c r="I253" s="99"/>
      <c r="J253" s="99"/>
      <c r="K253" s="99"/>
      <c r="L253" s="99"/>
      <c r="M253" s="99"/>
      <c r="N253" s="99"/>
      <c r="O253" s="99"/>
      <c r="P253" s="99"/>
      <c r="Q253" s="99"/>
      <c r="R253" s="99"/>
    </row>
    <row r="254" spans="6:18">
      <c r="F254" s="99"/>
      <c r="G254" s="99"/>
      <c r="H254" s="99"/>
      <c r="I254" s="99"/>
      <c r="J254" s="99"/>
      <c r="K254" s="99"/>
      <c r="L254" s="99"/>
      <c r="M254" s="99"/>
      <c r="N254" s="99"/>
      <c r="O254" s="99"/>
      <c r="P254" s="99"/>
      <c r="Q254" s="99"/>
      <c r="R254" s="99"/>
    </row>
  </sheetData>
  <mergeCells count="43">
    <mergeCell ref="B124:Q124"/>
    <mergeCell ref="E79:E83"/>
    <mergeCell ref="F79:H79"/>
    <mergeCell ref="I79:I83"/>
    <mergeCell ref="J79:J83"/>
    <mergeCell ref="K79:K83"/>
    <mergeCell ref="F80:F83"/>
    <mergeCell ref="G80:G83"/>
    <mergeCell ref="H80:H83"/>
    <mergeCell ref="B79:B83"/>
    <mergeCell ref="C79:C83"/>
    <mergeCell ref="D79:D83"/>
    <mergeCell ref="L79:O80"/>
    <mergeCell ref="P79:P83"/>
    <mergeCell ref="Q79:R79"/>
    <mergeCell ref="Q80:Q83"/>
    <mergeCell ref="R80:R83"/>
    <mergeCell ref="L81:L83"/>
    <mergeCell ref="M81:M83"/>
    <mergeCell ref="N81:N83"/>
    <mergeCell ref="O81:O83"/>
    <mergeCell ref="Q8:Q11"/>
    <mergeCell ref="R8:R11"/>
    <mergeCell ref="L9:L11"/>
    <mergeCell ref="M9:M11"/>
    <mergeCell ref="N9:N11"/>
    <mergeCell ref="O9:O11"/>
    <mergeCell ref="B4:R4"/>
    <mergeCell ref="B5:R5"/>
    <mergeCell ref="B7:B11"/>
    <mergeCell ref="C7:C11"/>
    <mergeCell ref="D7:D11"/>
    <mergeCell ref="E7:E11"/>
    <mergeCell ref="F7:H7"/>
    <mergeCell ref="I7:I11"/>
    <mergeCell ref="J7:J11"/>
    <mergeCell ref="K7:K11"/>
    <mergeCell ref="L7:O8"/>
    <mergeCell ref="P7:P11"/>
    <mergeCell ref="Q7:R7"/>
    <mergeCell ref="F8:F11"/>
    <mergeCell ref="G8:G11"/>
    <mergeCell ref="H8:H11"/>
  </mergeCells>
  <pageMargins left="0.70866141732283472" right="0.70866141732283472" top="0.27559055118110237" bottom="0.74803149606299213" header="0.31496062992125984" footer="0.31496062992125984"/>
  <pageSetup paperSize="9"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P27"/>
  <sheetViews>
    <sheetView showGridLines="0" topLeftCell="H1" workbookViewId="0">
      <selection activeCell="A3" sqref="A3:Q27"/>
    </sheetView>
  </sheetViews>
  <sheetFormatPr defaultRowHeight="15.75"/>
  <cols>
    <col min="1" max="7" width="0" hidden="1" customWidth="1"/>
    <col min="8" max="8" width="1.25" customWidth="1"/>
    <col min="15" max="15" width="9.875" customWidth="1"/>
    <col min="16" max="16" width="9.125" customWidth="1"/>
    <col min="17" max="17" width="5.75" customWidth="1"/>
    <col min="22" max="22" width="9.875" customWidth="1"/>
    <col min="23" max="23" width="10.625" customWidth="1"/>
  </cols>
  <sheetData>
    <row r="3" spans="1:16" ht="18.75">
      <c r="A3" s="293"/>
      <c r="B3" s="293"/>
      <c r="C3" s="293"/>
      <c r="D3" s="293"/>
      <c r="E3" s="293"/>
      <c r="F3" s="293"/>
      <c r="G3" s="293"/>
      <c r="H3" s="293"/>
      <c r="I3" s="294" t="s">
        <v>282</v>
      </c>
      <c r="J3" s="294"/>
      <c r="K3" s="294"/>
      <c r="L3" s="294"/>
      <c r="M3" s="294"/>
      <c r="N3" s="294"/>
      <c r="O3" s="294"/>
      <c r="P3" s="217"/>
    </row>
    <row r="4" spans="1:16" ht="15.75" customHeight="1"/>
    <row r="21" spans="1:16" ht="15" customHeight="1">
      <c r="A21" s="295"/>
      <c r="B21" s="295"/>
      <c r="C21" s="295"/>
      <c r="D21" s="295"/>
      <c r="E21" s="295"/>
      <c r="F21" s="295"/>
      <c r="G21" s="295"/>
      <c r="H21" s="295"/>
      <c r="P21" s="218"/>
    </row>
    <row r="25" spans="1:16">
      <c r="K25" s="180"/>
    </row>
    <row r="26" spans="1:16" ht="15.75" customHeight="1">
      <c r="I26" s="296" t="s">
        <v>303</v>
      </c>
      <c r="J26" s="297"/>
      <c r="K26" s="297"/>
      <c r="L26" s="297"/>
      <c r="M26" s="297"/>
      <c r="N26" s="297"/>
      <c r="O26" s="297"/>
    </row>
    <row r="27" spans="1:16">
      <c r="I27" s="297"/>
      <c r="J27" s="297"/>
      <c r="K27" s="297"/>
      <c r="L27" s="297"/>
      <c r="M27" s="297"/>
      <c r="N27" s="297"/>
      <c r="O27" s="297"/>
    </row>
  </sheetData>
  <mergeCells count="4">
    <mergeCell ref="A3:H3"/>
    <mergeCell ref="I3:O3"/>
    <mergeCell ref="A21:H21"/>
    <mergeCell ref="I26:O27"/>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2"/>
  <sheetViews>
    <sheetView showGridLines="0" workbookViewId="0">
      <selection activeCell="A28" sqref="A28"/>
    </sheetView>
  </sheetViews>
  <sheetFormatPr defaultRowHeight="15.75"/>
  <cols>
    <col min="1" max="1" width="40.5" bestFit="1" customWidth="1"/>
  </cols>
  <sheetData>
    <row r="1" spans="1:4">
      <c r="A1" s="20"/>
      <c r="B1" s="20"/>
      <c r="C1" s="20"/>
      <c r="D1" s="20"/>
    </row>
    <row r="2" spans="1:4">
      <c r="A2" s="20"/>
      <c r="B2" s="22"/>
      <c r="C2" s="22"/>
      <c r="D2" s="22"/>
    </row>
    <row r="3" spans="1:4">
      <c r="A3" s="20"/>
      <c r="B3" s="23"/>
      <c r="C3" s="23"/>
      <c r="D3" s="23"/>
    </row>
    <row r="4" spans="1:4">
      <c r="A4" s="20"/>
      <c r="B4" s="23"/>
      <c r="C4" s="23"/>
      <c r="D4" s="23"/>
    </row>
    <row r="5" spans="1:4">
      <c r="A5" s="20"/>
      <c r="B5" s="23"/>
      <c r="C5" s="23"/>
      <c r="D5" s="23"/>
    </row>
    <row r="8" spans="1:4">
      <c r="A8" s="1"/>
    </row>
    <row r="32" ht="102.75" customHeight="1"/>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N2:AC2"/>
  <sheetViews>
    <sheetView showGridLines="0" topLeftCell="E1" zoomScaleNormal="100" workbookViewId="0">
      <selection activeCell="W13" sqref="W13"/>
    </sheetView>
  </sheetViews>
  <sheetFormatPr defaultRowHeight="15.75"/>
  <cols>
    <col min="1" max="1" width="1.625" customWidth="1"/>
    <col min="2" max="2" width="40.125" customWidth="1"/>
    <col min="13" max="13" width="18" customWidth="1"/>
    <col min="14" max="14" width="5.625" customWidth="1"/>
    <col min="21" max="21" width="7.875" customWidth="1"/>
    <col min="22" max="22" width="9" hidden="1" customWidth="1"/>
  </cols>
  <sheetData>
    <row r="2" spans="14:29" ht="51.75" customHeight="1">
      <c r="N2" t="s">
        <v>28</v>
      </c>
      <c r="O2" s="298"/>
      <c r="P2" s="299"/>
      <c r="Q2" s="299"/>
      <c r="R2" s="299"/>
      <c r="S2" s="299"/>
      <c r="T2" s="299"/>
      <c r="U2" s="299"/>
      <c r="V2" s="299"/>
      <c r="W2" s="299"/>
      <c r="X2" s="299"/>
      <c r="Y2" s="299"/>
      <c r="Z2" s="299"/>
      <c r="AA2" s="299"/>
      <c r="AB2" s="299"/>
      <c r="AC2" s="299"/>
    </row>
  </sheetData>
  <mergeCells count="1">
    <mergeCell ref="O2:AC2"/>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E1:Q1"/>
  <sheetViews>
    <sheetView showGridLines="0" topLeftCell="B8" workbookViewId="0">
      <selection activeCell="J42" sqref="J42"/>
    </sheetView>
  </sheetViews>
  <sheetFormatPr defaultRowHeight="15.75"/>
  <cols>
    <col min="1" max="1" width="32" customWidth="1"/>
    <col min="5" max="5" width="31.5" customWidth="1"/>
    <col min="6" max="6" width="11.75" customWidth="1"/>
    <col min="17" max="17" width="9" hidden="1" customWidth="1"/>
  </cols>
  <sheetData>
    <row r="1" spans="5:13" hidden="1">
      <c r="E1" s="300"/>
      <c r="F1" s="300"/>
      <c r="G1" s="300"/>
      <c r="H1" s="300"/>
      <c r="I1" s="300"/>
      <c r="J1" s="300"/>
      <c r="K1" s="300"/>
      <c r="L1" s="300"/>
      <c r="M1" s="300"/>
    </row>
  </sheetData>
  <mergeCells count="1">
    <mergeCell ref="E1:M1"/>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PRI-0</vt:lpstr>
      <vt:lpstr>PRI-1</vt:lpstr>
      <vt:lpstr>PRI-2</vt:lpstr>
      <vt:lpstr>PRI-3</vt:lpstr>
      <vt:lpstr>PRI-4</vt:lpstr>
      <vt:lpstr>SEC-1</vt:lpstr>
      <vt:lpstr>SEC-2</vt:lpstr>
      <vt:lpstr>SEC-3</vt:lpstr>
      <vt:lpstr>SEC-4</vt:lpstr>
      <vt:lpstr>SEC-5</vt:lpstr>
      <vt:lpstr>SEC-6</vt:lpstr>
      <vt:lpstr>SEC-7</vt:lpstr>
      <vt:lpstr>SEC-8A</vt:lpstr>
      <vt:lpstr>SEC-8B</vt:lpstr>
      <vt:lpstr>SEC-9</vt:lpstr>
      <vt:lpstr>LIST</vt:lpstr>
      <vt:lpstr>'PRI-3'!Print_Area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В.З.</dc:creator>
  <cp:lastModifiedBy>Мария Цукровска</cp:lastModifiedBy>
  <cp:lastPrinted>2026-07-07T08:01:50Z</cp:lastPrinted>
  <dcterms:created xsi:type="dcterms:W3CDTF">2024-01-22T12:18:30Z</dcterms:created>
  <dcterms:modified xsi:type="dcterms:W3CDTF">2026-07-20T13:20:19Z</dcterms:modified>
</cp:coreProperties>
</file>