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Пазар на ДЦК - 3 месечни данни\2026\2026_II-ро тримесечие_април-юни_Пазар на ДЦК\"/>
    </mc:Choice>
  </mc:AlternateContent>
  <xr:revisionPtr revIDLastSave="0" documentId="13_ncr:1_{235D8F2B-D141-45DA-982B-6DA423DB5127}" xr6:coauthVersionLast="36" xr6:coauthVersionMax="36" xr10:uidLastSave="{00000000-0000-0000-0000-000000000000}"/>
  <bookViews>
    <workbookView xWindow="-120" yWindow="-120" windowWidth="29040" windowHeight="17520" tabRatio="764" activeTab="10" xr2:uid="{00000000-000D-0000-FFFF-FFFF00000000}"/>
  </bookViews>
  <sheets>
    <sheet name="PRI-0" sheetId="16" r:id="rId1"/>
    <sheet name="PRI-1" sheetId="10" r:id="rId2"/>
    <sheet name="PRI-2" sheetId="11" r:id="rId3"/>
    <sheet name="PRI-3" sheetId="12" r:id="rId4"/>
    <sheet name="PRI-4" sheetId="13" r:id="rId5"/>
    <sheet name="SEC-1" sheetId="1" r:id="rId6"/>
    <sheet name="SEC-2" sheetId="2" r:id="rId7"/>
    <sheet name="SEC-3" sheetId="3" r:id="rId8"/>
    <sheet name="SEC-4" sheetId="5" r:id="rId9"/>
    <sheet name="Sec-5" sheetId="6" r:id="rId10"/>
    <sheet name="SEC-6" sheetId="7" r:id="rId11"/>
    <sheet name="SEC-7" sheetId="8" r:id="rId12"/>
    <sheet name="SEC-8A" sheetId="18" r:id="rId13"/>
    <sheet name="SEC-8B" sheetId="19" r:id="rId14"/>
    <sheet name="SEC-9" sheetId="14" r:id="rId15"/>
    <sheet name="LIST" sheetId="15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5" i="13" l="1"/>
  <c r="J115" i="13"/>
  <c r="I115" i="13"/>
  <c r="H110" i="13"/>
  <c r="H115" i="13" s="1"/>
  <c r="G110" i="13"/>
  <c r="G115" i="13" s="1"/>
  <c r="F110" i="13"/>
  <c r="F115" i="13" s="1"/>
  <c r="K108" i="13"/>
  <c r="J108" i="13"/>
  <c r="I108" i="13"/>
  <c r="H103" i="13"/>
  <c r="G103" i="13"/>
  <c r="F103" i="13"/>
  <c r="H97" i="13"/>
  <c r="G97" i="13"/>
  <c r="F97" i="13"/>
  <c r="H92" i="13"/>
  <c r="G92" i="13"/>
  <c r="F92" i="13"/>
  <c r="H85" i="13"/>
  <c r="G85" i="13"/>
  <c r="F85" i="13"/>
  <c r="K72" i="13"/>
  <c r="J72" i="13"/>
  <c r="I72" i="13"/>
  <c r="H72" i="13"/>
  <c r="H68" i="13"/>
  <c r="G68" i="13"/>
  <c r="G72" i="13" s="1"/>
  <c r="F68" i="13"/>
  <c r="F72" i="13" s="1"/>
  <c r="K66" i="13"/>
  <c r="J66" i="13"/>
  <c r="I66" i="13"/>
  <c r="F66" i="13"/>
  <c r="H63" i="13"/>
  <c r="H66" i="13" s="1"/>
  <c r="G63" i="13"/>
  <c r="G66" i="13" s="1"/>
  <c r="F63" i="13"/>
  <c r="K61" i="13"/>
  <c r="J61" i="13"/>
  <c r="I61" i="13"/>
  <c r="G61" i="13"/>
  <c r="H53" i="13"/>
  <c r="H61" i="13" s="1"/>
  <c r="G53" i="13"/>
  <c r="F53" i="13"/>
  <c r="F61" i="13" s="1"/>
  <c r="K51" i="13"/>
  <c r="J51" i="13"/>
  <c r="I51" i="13"/>
  <c r="H46" i="13"/>
  <c r="H51" i="13" s="1"/>
  <c r="G46" i="13"/>
  <c r="G51" i="13" s="1"/>
  <c r="F46" i="13"/>
  <c r="F51" i="13" s="1"/>
  <c r="K44" i="13"/>
  <c r="J44" i="13"/>
  <c r="I44" i="13"/>
  <c r="H41" i="13"/>
  <c r="H44" i="13" s="1"/>
  <c r="G41" i="13"/>
  <c r="G44" i="13" s="1"/>
  <c r="F41" i="13"/>
  <c r="F44" i="13" s="1"/>
  <c r="K38" i="13"/>
  <c r="J38" i="13"/>
  <c r="I38" i="13"/>
  <c r="H34" i="13"/>
  <c r="H38" i="13" s="1"/>
  <c r="G34" i="13"/>
  <c r="G38" i="13" s="1"/>
  <c r="F34" i="13"/>
  <c r="F38" i="13" s="1"/>
  <c r="K32" i="13"/>
  <c r="J32" i="13"/>
  <c r="I32" i="13"/>
  <c r="H25" i="13"/>
  <c r="G25" i="13"/>
  <c r="F25" i="13"/>
  <c r="F32" i="13" s="1"/>
  <c r="H20" i="13"/>
  <c r="H32" i="13" s="1"/>
  <c r="G20" i="13"/>
  <c r="G32" i="13" s="1"/>
  <c r="F20" i="13"/>
  <c r="K18" i="13"/>
  <c r="J18" i="13"/>
  <c r="I18" i="13"/>
  <c r="H14" i="13"/>
  <c r="H18" i="13" s="1"/>
  <c r="G14" i="13"/>
  <c r="G18" i="13" s="1"/>
  <c r="F14" i="13"/>
  <c r="F18" i="13" s="1"/>
  <c r="G39" i="13" l="1"/>
  <c r="H39" i="13"/>
  <c r="J116" i="13"/>
  <c r="I39" i="13"/>
  <c r="I116" i="13"/>
  <c r="K116" i="13"/>
  <c r="K39" i="13"/>
  <c r="G108" i="13"/>
  <c r="G116" i="13" s="1"/>
  <c r="G117" i="13" s="1"/>
  <c r="J39" i="13"/>
  <c r="J117" i="13" s="1"/>
  <c r="F108" i="13"/>
  <c r="F116" i="13" s="1"/>
  <c r="H108" i="13"/>
  <c r="H116" i="13" s="1"/>
  <c r="H117" i="13" s="1"/>
  <c r="F39" i="13"/>
  <c r="F20" i="10"/>
  <c r="I117" i="13" l="1"/>
  <c r="F117" i="13"/>
  <c r="AA16" i="16"/>
  <c r="X16" i="16"/>
  <c r="U16" i="16"/>
  <c r="R16" i="16"/>
  <c r="O16" i="16"/>
  <c r="L16" i="16"/>
  <c r="I16" i="16"/>
  <c r="F16" i="16"/>
  <c r="C16" i="16"/>
  <c r="F34" i="12" l="1"/>
  <c r="F43" i="12" l="1"/>
  <c r="C17" i="3" l="1"/>
  <c r="C22" i="3" s="1"/>
  <c r="C6" i="3"/>
  <c r="C9" i="3" s="1"/>
  <c r="C21" i="3" l="1"/>
  <c r="C23" i="3" s="1"/>
  <c r="C7" i="3"/>
  <c r="C8" i="3"/>
  <c r="C10" i="3" l="1"/>
</calcChain>
</file>

<file path=xl/sharedStrings.xml><?xml version="1.0" encoding="utf-8"?>
<sst xmlns="http://schemas.openxmlformats.org/spreadsheetml/2006/main" count="543" uniqueCount="323">
  <si>
    <t>EUR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</si>
  <si>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</si>
  <si>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</si>
  <si>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</si>
  <si>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</si>
  <si>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</si>
  <si>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</si>
  <si>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</si>
  <si>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</si>
  <si>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</si>
  <si>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</si>
  <si>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</si>
  <si>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</si>
  <si>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from 1 to 3 days</t>
  </si>
  <si>
    <t>from 4 to 7 days</t>
  </si>
  <si>
    <t>over 8 days</t>
  </si>
  <si>
    <t>Central Government Securities Debt Issued in Domestic Market</t>
  </si>
  <si>
    <t xml:space="preserve">                                                                                                                                                                                        </t>
  </si>
  <si>
    <t>Debt structure</t>
  </si>
  <si>
    <t>Debt amount</t>
  </si>
  <si>
    <t>Total</t>
  </si>
  <si>
    <t>Including target bonds</t>
  </si>
  <si>
    <t>earmarked for individuals</t>
  </si>
  <si>
    <t>Issue number</t>
  </si>
  <si>
    <t>Currency</t>
  </si>
  <si>
    <t>Issue maturity</t>
  </si>
  <si>
    <t>Total volume of the issue (nominal value)</t>
  </si>
  <si>
    <t>Interest rate (%)</t>
  </si>
  <si>
    <t>Pending interest payment</t>
  </si>
  <si>
    <t/>
  </si>
  <si>
    <t>BG 20 400 16219</t>
  </si>
  <si>
    <t>27.07.2026</t>
  </si>
  <si>
    <t xml:space="preserve">             2.25 %</t>
  </si>
  <si>
    <t>BG 20 400 17217</t>
  </si>
  <si>
    <t>25.07.2027</t>
  </si>
  <si>
    <t xml:space="preserve">             1.95 %</t>
  </si>
  <si>
    <t>BG 20 300 22219</t>
  </si>
  <si>
    <t>28.03.2028</t>
  </si>
  <si>
    <t xml:space="preserve">             3.20 %</t>
  </si>
  <si>
    <t>BG 20 401 21217</t>
  </si>
  <si>
    <t>24.05.2029</t>
  </si>
  <si>
    <t xml:space="preserve">             0.25 %</t>
  </si>
  <si>
    <t>BG 20 401 19211</t>
  </si>
  <si>
    <t>21.12.2029</t>
  </si>
  <si>
    <t xml:space="preserve">             0.50 %</t>
  </si>
  <si>
    <t>BG 20 400 21219</t>
  </si>
  <si>
    <t>17.08.2031</t>
  </si>
  <si>
    <t xml:space="preserve">             0.10 %</t>
  </si>
  <si>
    <t>BG 20 400 19213</t>
  </si>
  <si>
    <t>21.06.2039</t>
  </si>
  <si>
    <t xml:space="preserve">             1.50 %</t>
  </si>
  <si>
    <t>XS2536817211 - Bulgaria Rep. 4,125 09/2029 EUR</t>
  </si>
  <si>
    <t>XS2536817484 - Bulgaria Rep. 4,625 09/2034 EUR</t>
  </si>
  <si>
    <t xml:space="preserve">Rule 144A ISIN XS2579483822/Regulation S ISIN XS2579483319- Republic of Bulgaria 4.500 01/2033 EUR 
</t>
  </si>
  <si>
    <t>ISIN/
Issue date</t>
  </si>
  <si>
    <t>Payment 
date</t>
  </si>
  <si>
    <t>Issue 
maturity</t>
  </si>
  <si>
    <t>Number 
of days</t>
  </si>
  <si>
    <t>Annual interest 
rate 
(%)</t>
  </si>
  <si>
    <t>Average annual yield (%)</t>
  </si>
  <si>
    <t>of amount 
offered by 
the MF</t>
  </si>
  <si>
    <t>of bids 
admitted to the
auction</t>
  </si>
  <si>
    <t>of bids 
approved</t>
  </si>
  <si>
    <t>Average
price of bids admitted to the auction</t>
  </si>
  <si>
    <t>Minimum
price of bids approved</t>
  </si>
  <si>
    <t>Maximum
price of bids approved</t>
  </si>
  <si>
    <t>Average price of bids approved</t>
  </si>
  <si>
    <t>of bids admitted to the auction</t>
  </si>
  <si>
    <t>of bids approved</t>
  </si>
  <si>
    <t>First tranche</t>
  </si>
  <si>
    <t>Second tranche</t>
  </si>
  <si>
    <t>Third tranche</t>
  </si>
  <si>
    <t>Fourth tranche</t>
  </si>
  <si>
    <t>-</t>
  </si>
  <si>
    <t>Fifth tranche</t>
  </si>
  <si>
    <t>Five-year issues, total</t>
  </si>
  <si>
    <t>Five-year-and-six-month issues, total</t>
  </si>
  <si>
    <t>Medium-term issues, total</t>
  </si>
  <si>
    <t>Seven-year-and-six-month issues, total</t>
  </si>
  <si>
    <t>Ten-year issues, total</t>
  </si>
  <si>
    <t>* Tap issue.</t>
  </si>
  <si>
    <t>Third  tranche</t>
  </si>
  <si>
    <t>Sixth tranche</t>
  </si>
  <si>
    <t>Seventh tranche</t>
  </si>
  <si>
    <t>Ten-year-and-six-month issues, total</t>
  </si>
  <si>
    <t>Twenty-year issues, total</t>
  </si>
  <si>
    <t>Long-term government securities, total</t>
  </si>
  <si>
    <t xml:space="preserve"> </t>
  </si>
  <si>
    <t>Participant's Code</t>
  </si>
  <si>
    <t>Name</t>
  </si>
  <si>
    <t>SWIFT address</t>
  </si>
  <si>
    <t>Sub-depositary</t>
  </si>
  <si>
    <t>0120</t>
  </si>
  <si>
    <t>INVESTBANK AD</t>
  </si>
  <si>
    <t>IORTBGSF</t>
  </si>
  <si>
    <t>NO</t>
  </si>
  <si>
    <t>YES</t>
  </si>
  <si>
    <t>0130</t>
  </si>
  <si>
    <t>MUNICIPAL BANK AD</t>
  </si>
  <si>
    <t>SOMBBGSF</t>
  </si>
  <si>
    <t>0145</t>
  </si>
  <si>
    <t>ING BANK N.V. – SOFIA BRANCH</t>
  </si>
  <si>
    <t>INGBBGSF</t>
  </si>
  <si>
    <t>0150</t>
  </si>
  <si>
    <t>FIRST INVESTMENT BANK AD</t>
  </si>
  <si>
    <t>FINVBGSF</t>
  </si>
  <si>
    <t>0160</t>
  </si>
  <si>
    <t>BULGARIAN-AMERICAN CREDIT BANK AD</t>
  </si>
  <si>
    <t>BGUSBGSF</t>
  </si>
  <si>
    <t>0200</t>
  </si>
  <si>
    <t>UNITED BULGARIAN BANK AD</t>
  </si>
  <si>
    <t>UBBSBGSF</t>
  </si>
  <si>
    <t>0240</t>
  </si>
  <si>
    <t>D COMMERCE BANK AD</t>
  </si>
  <si>
    <t>DEMIBGSF</t>
  </si>
  <si>
    <t>0250</t>
  </si>
  <si>
    <t>CITIBGSF</t>
  </si>
  <si>
    <t>0260</t>
  </si>
  <si>
    <t>CREXBGSF</t>
  </si>
  <si>
    <t>0300</t>
  </si>
  <si>
    <t>DSK BANK AD</t>
  </si>
  <si>
    <t>STSABGSF</t>
  </si>
  <si>
    <t>0310</t>
  </si>
  <si>
    <t>TBI BANK EAD</t>
  </si>
  <si>
    <t>TBIBBGSF</t>
  </si>
  <si>
    <t>0470</t>
  </si>
  <si>
    <t>INTERNATIONAL ASSET BANK AD</t>
  </si>
  <si>
    <t>IABGBGSF</t>
  </si>
  <si>
    <t>0545</t>
  </si>
  <si>
    <t>TEXIM BANK AD</t>
  </si>
  <si>
    <t>TEXIBGSF</t>
  </si>
  <si>
    <t>0561</t>
  </si>
  <si>
    <t>ALLIANZ BANK BULGARIA AD</t>
  </si>
  <si>
    <t>BUINBGSF</t>
  </si>
  <si>
    <t>0620</t>
  </si>
  <si>
    <t>NASBBGSF</t>
  </si>
  <si>
    <t>0790</t>
  </si>
  <si>
    <t>CENTRAL COOPERATIVE BANK AD</t>
  </si>
  <si>
    <t>CECBBGSF</t>
  </si>
  <si>
    <t>0800</t>
  </si>
  <si>
    <t>UNICREDIT BULBANK AD</t>
  </si>
  <si>
    <t>UNCRBGSF</t>
  </si>
  <si>
    <t>0920</t>
  </si>
  <si>
    <t>EUROBANK BULGARIA AD</t>
  </si>
  <si>
    <t>BPBIBGSF</t>
  </si>
  <si>
    <t>Central Securities Depositories</t>
  </si>
  <si>
    <t>2057</t>
  </si>
  <si>
    <t>CLEARSTREAM BANKING S.A. (ICSD)</t>
  </si>
  <si>
    <t>CEDELULL</t>
  </si>
  <si>
    <t>9009</t>
  </si>
  <si>
    <t>CENTRAL DEPOSITORY AD</t>
  </si>
  <si>
    <t>CEDPBGSF</t>
  </si>
  <si>
    <t>1482</t>
  </si>
  <si>
    <t>MINISTRY OF FINANCE</t>
  </si>
  <si>
    <t xml:space="preserve">Primary dealer*
GSAS participant </t>
  </si>
  <si>
    <t xml:space="preserve">     Other</t>
  </si>
  <si>
    <t>LIST
of the Participants in the Electronic System for Registration and Servicing of  
Trade in Book-entry Government Securities (ESROT)</t>
  </si>
  <si>
    <t>1. Issue №</t>
  </si>
  <si>
    <t>2. Issue date</t>
  </si>
  <si>
    <t>3. Maturity date</t>
  </si>
  <si>
    <t>4. Currency</t>
  </si>
  <si>
    <t>6. Auction date</t>
  </si>
  <si>
    <t>7. Payment date</t>
  </si>
  <si>
    <t>11. Price of the bids approved</t>
  </si>
  <si>
    <t>31.03.2023</t>
  </si>
  <si>
    <t>31.03.2024</t>
  </si>
  <si>
    <t>31.03.2025</t>
  </si>
  <si>
    <t>In EUR,  total</t>
  </si>
  <si>
    <t xml:space="preserve"> up to 7 years EUR 2,083.5 million 77%</t>
  </si>
  <si>
    <t xml:space="preserve"> up to 25 years EUR 624,4 million 23%</t>
  </si>
  <si>
    <t xml:space="preserve"> up to 7 years EUR 12,010.6 million 88%</t>
  </si>
  <si>
    <t xml:space="preserve"> up to 25 years EUR 6,781.6 million 23%</t>
  </si>
  <si>
    <t>Discount 
(EUR)</t>
  </si>
  <si>
    <t>Nominal value (EUR)</t>
  </si>
  <si>
    <t xml:space="preserve">Note: Euro equivalent of government securities issued in BGN before January 1, 2026, is calculated at official conversion rate of 1.95583 per euro. </t>
  </si>
  <si>
    <t>In EUR, total</t>
  </si>
  <si>
    <t>10. Total nominal value of the bids approved</t>
  </si>
  <si>
    <t>ОТПАДА</t>
  </si>
  <si>
    <t>410 439 557.64</t>
  </si>
  <si>
    <t>BG 20 300 24116</t>
  </si>
  <si>
    <t>17.04.2027</t>
  </si>
  <si>
    <t>460 162 693.07</t>
  </si>
  <si>
    <t xml:space="preserve">             3.00 %</t>
  </si>
  <si>
    <t>173 583 593.66</t>
  </si>
  <si>
    <t>25.07.2026</t>
  </si>
  <si>
    <t>BG 20 300 26111</t>
  </si>
  <si>
    <t>21.01.2028</t>
  </si>
  <si>
    <t>450 000 000.00</t>
  </si>
  <si>
    <t>21.07.2026</t>
  </si>
  <si>
    <t>BG 20 300 25113</t>
  </si>
  <si>
    <t>22.01.2028</t>
  </si>
  <si>
    <t>818 067 009.94</t>
  </si>
  <si>
    <t xml:space="preserve">             2.75 %</t>
  </si>
  <si>
    <t>22.07.2026</t>
  </si>
  <si>
    <t>168 981 966.73</t>
  </si>
  <si>
    <t>28.09.2026</t>
  </si>
  <si>
    <t>511 291 881.19</t>
  </si>
  <si>
    <t>511 291 881.18</t>
  </si>
  <si>
    <t>BG 20 400 24213</t>
  </si>
  <si>
    <t>15.05.2030</t>
  </si>
  <si>
    <t>409 033 504.97</t>
  </si>
  <si>
    <t xml:space="preserve">             3.25 %</t>
  </si>
  <si>
    <t>BG 20 301 26119</t>
  </si>
  <si>
    <t>28.01.2031</t>
  </si>
  <si>
    <t>28.07.2026</t>
  </si>
  <si>
    <t>562 421 069.32</t>
  </si>
  <si>
    <t>17.08.2026</t>
  </si>
  <si>
    <t>BG 20 400 25210</t>
  </si>
  <si>
    <t>29.01.2032</t>
  </si>
  <si>
    <t>869 196 198.02</t>
  </si>
  <si>
    <t>29.07.2026</t>
  </si>
  <si>
    <t>BG 20 400 26218</t>
  </si>
  <si>
    <t>11.02.2036</t>
  </si>
  <si>
    <t xml:space="preserve">             3.50 %</t>
  </si>
  <si>
    <t>11.08.2026</t>
  </si>
  <si>
    <t>291 323 888.07</t>
  </si>
  <si>
    <t>Amount actually trensferred                  (EUR)</t>
  </si>
  <si>
    <t>Premium                     (EUR)</t>
  </si>
  <si>
    <t xml:space="preserve"> Price per EUR 100 nominal value (EUR)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</si>
  <si>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</si>
  <si>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*BG 20 300 26 111/21.01.2026</t>
  </si>
  <si>
    <t>Two-year issues, total</t>
  </si>
  <si>
    <t>*BG 20 300 24 116/17.04.2024</t>
  </si>
  <si>
    <t>*BG 20 300 25 113/22.01.2025</t>
  </si>
  <si>
    <t>Three-year issues, total</t>
  </si>
  <si>
    <t>*BG 20 301 26 119/28.01.2026</t>
  </si>
  <si>
    <t>*BG 20 300 22 219/28.09.2022</t>
  </si>
  <si>
    <t>*BG 20 400 24 213/15.05.2024</t>
  </si>
  <si>
    <t>Six-year issues, total</t>
  </si>
  <si>
    <t>*BG 20 400 25 210/29.01.2025</t>
  </si>
  <si>
    <t>Seven-year issues, total</t>
  </si>
  <si>
    <t>*BG 20 401 21 217/24.11.2021</t>
  </si>
  <si>
    <t>*BG 20 400 26 218/11.02.2026</t>
  </si>
  <si>
    <t>*BG 20 400 16 219/27.01.2016</t>
  </si>
  <si>
    <r>
      <t>Sixth tranche</t>
    </r>
    <r>
      <rPr>
        <vertAlign val="superscript"/>
        <sz val="9"/>
        <rFont val="Arial"/>
        <family val="2"/>
        <charset val="204"/>
      </rPr>
      <t>1</t>
    </r>
  </si>
  <si>
    <t>*BG 20 400 17 217/25.01.2017</t>
  </si>
  <si>
    <t>*BG 20 401 19 211/21.06.2019</t>
  </si>
  <si>
    <t>*BG 20 400 21 219/17.02.2021</t>
  </si>
  <si>
    <r>
      <t>Second tranche</t>
    </r>
    <r>
      <rPr>
        <vertAlign val="superscript"/>
        <sz val="9"/>
        <rFont val="Arial"/>
        <family val="2"/>
        <charset val="204"/>
      </rPr>
      <t>1</t>
    </r>
  </si>
  <si>
    <t>*BG 20 400 19 213/21.06.2019</t>
  </si>
  <si>
    <t>Government securities sold at auctions in BGN, total</t>
  </si>
  <si>
    <t xml:space="preserve">1. The Ministry of Finance (MF) rejected all bids for the auctions conducted on 24 Octomber 2022 and 8 March 2021 for sale of a tap government securities issue with a payment dates on  26 Octomber 2022 and 10 March 2021.                          </t>
  </si>
  <si>
    <t xml:space="preserve">Notes: </t>
  </si>
  <si>
    <t>Yield of treasury bonds is calculated in accordance with the methodology applied by the MF and the interest convention (ACT/ACT) adopted as of 01 January 2001, using the ISMA - International Yield.</t>
  </si>
  <si>
    <t>Government Securities, results of auctions for sales until 31 December 2025 are issued in original currency BGN.</t>
  </si>
  <si>
    <t xml:space="preserve">Euro equivalent of government securities issued in BGN before January 1, 2026, is calculated at official conversion rate of 1.95583 per euro. </t>
  </si>
  <si>
    <t>Results of Auctions for sales of Government Securities</t>
  </si>
  <si>
    <t>BG  20 300 26 111</t>
  </si>
  <si>
    <t>BG  20 301 26 119</t>
  </si>
  <si>
    <t>BG  20 400 26 218</t>
  </si>
  <si>
    <t>5. Interest rate (%)</t>
  </si>
  <si>
    <t>20.10.2025 
(First tranche)</t>
  </si>
  <si>
    <t>17.11.2025 
(Second tranche)</t>
  </si>
  <si>
    <t>17.11.2025 
(Third tranche)</t>
  </si>
  <si>
    <t>8. Nominal value of the quantity offered at the auction</t>
  </si>
  <si>
    <t>9. Total nominal value of the bids admitted to the auction</t>
  </si>
  <si>
    <t xml:space="preserve">          incl. competitive</t>
  </si>
  <si>
    <t>price</t>
  </si>
  <si>
    <t>annual</t>
  </si>
  <si>
    <t xml:space="preserve">      per 100 units nominal value</t>
  </si>
  <si>
    <t>yield</t>
  </si>
  <si>
    <t xml:space="preserve">     and corresponding yield</t>
  </si>
  <si>
    <t>(euro)</t>
  </si>
  <si>
    <t>(%)</t>
  </si>
  <si>
    <t xml:space="preserve">          - minimum                         </t>
  </si>
  <si>
    <t xml:space="preserve">          - maximum</t>
  </si>
  <si>
    <t xml:space="preserve">          - average-weighted</t>
  </si>
  <si>
    <t>(nominal value in EUR thousand)</t>
  </si>
  <si>
    <t>Debt on government securities 
issued for budget deficit financing</t>
  </si>
  <si>
    <t>Debt on government securities 
 issued to structural reform</t>
  </si>
  <si>
    <t>31.03.2026</t>
  </si>
  <si>
    <t>TOKUDA BANK EAD</t>
  </si>
  <si>
    <t>BULGARIAN DEVELOPMENT  BANK EAD</t>
  </si>
  <si>
    <t xml:space="preserve"> Banks</t>
  </si>
  <si>
    <t>Tradable Government Securities Issued by the Government in Foreign Markets,</t>
  </si>
  <si>
    <t>Issue</t>
  </si>
  <si>
    <t>Total volume of the issue</t>
  </si>
  <si>
    <t>Interest rate</t>
  </si>
  <si>
    <t>Pending</t>
  </si>
  <si>
    <t>date</t>
  </si>
  <si>
    <t>maturity</t>
  </si>
  <si>
    <t>(nominal value)</t>
  </si>
  <si>
    <t>interest payment</t>
  </si>
  <si>
    <t>XS2716887844 - Bulgaria Rep. 4.875 05/2036 EUR</t>
  </si>
  <si>
    <t>XS2716887760 - Bulgaria Rep. 4.375 05/2031 EUR</t>
  </si>
  <si>
    <t>XS2890420834 - Bulgaria Rep. 3.625 09/2032 EUR</t>
  </si>
  <si>
    <t>XS2890435600 - Bulgaria Rep. 4.250 09/2044 EUR</t>
  </si>
  <si>
    <t>XS2890436087  - Bulgaria Rep. 5.000 03/2037 USD</t>
  </si>
  <si>
    <t>USD</t>
  </si>
  <si>
    <t>national currency equivalent</t>
  </si>
  <si>
    <t>XS3063879368  - Bulgaria Rep. 3.500 05/2034 EUR</t>
  </si>
  <si>
    <t>XS3063879442  - Bulgaria Rep. 4.125 05/2038 EUR</t>
  </si>
  <si>
    <t>XS3124345631  - Bulgaria Rep. 3.375 07/2035 EUR</t>
  </si>
  <si>
    <t>XS3124393367  - Bulgaria Rep. 4.125 07/2045 EUR</t>
  </si>
  <si>
    <t>XS1208856341 -  global bonds 20 г.</t>
  </si>
  <si>
    <t>XS1382696398 -  global bonds 12 г.</t>
  </si>
  <si>
    <t>XS2234571425 -  global bonds 10 г.</t>
  </si>
  <si>
    <t>XS2234571771 -  global bonds 30 г.</t>
  </si>
  <si>
    <t>XS1208855889 -  global bonds 12 г.</t>
  </si>
  <si>
    <t>Members of thе European System of Central Banks</t>
  </si>
  <si>
    <t>BULGARIAN NATIONAL BANK</t>
  </si>
  <si>
    <t>0661</t>
  </si>
  <si>
    <t>* Over the 1 January to 31 Decenber 2026 period</t>
  </si>
  <si>
    <t>BNBGBGSFEUX</t>
  </si>
  <si>
    <t xml:space="preserve">CITIBANK EUROPE PLC, BULGARIA BRANCH </t>
  </si>
  <si>
    <t>EUR million.</t>
  </si>
  <si>
    <t>Government Securities in the Portfolio of Insurance Corporations and Pension Funds</t>
  </si>
  <si>
    <t xml:space="preserve"> Volume and structure of Frozen Government Securities</t>
  </si>
  <si>
    <t>17.10.2026</t>
  </si>
  <si>
    <t>24.11.2026</t>
  </si>
  <si>
    <t>21.12.2026</t>
  </si>
  <si>
    <t>15.11.2026</t>
  </si>
  <si>
    <t>510 000 000.00</t>
  </si>
  <si>
    <t>6 595 793 243.79</t>
  </si>
  <si>
    <t>Tradable Government Securities Issued by the Government in Domestic Market,
Circulating as of 30 June 2026</t>
  </si>
  <si>
    <t>Circulating as of 30 June 2026</t>
  </si>
  <si>
    <r>
      <t xml:space="preserve">Note: </t>
    </r>
    <r>
      <rPr>
        <sz val="9"/>
        <color rgb="FF004A37"/>
        <rFont val="Arial"/>
        <family val="2"/>
        <charset val="204"/>
      </rPr>
      <t>The national currency equivalent of government securities is calculated based on the official exchange rate of USD to the EUR as of 30.06.2026.</t>
    </r>
  </si>
  <si>
    <t>January - June 2026</t>
  </si>
  <si>
    <t xml:space="preserve">                  non-competitive</t>
  </si>
  <si>
    <t>June 2026</t>
  </si>
  <si>
    <t>GOVERNMENT SECURITIES SOLD AT AUCTIONS, CIRCULATING AS OF 30 JUNE 2026</t>
  </si>
  <si>
    <r>
      <rPr>
        <b/>
        <sz val="9"/>
        <color rgb="FF004A37"/>
        <rFont val="Arial"/>
        <family val="2"/>
        <charset val="204"/>
      </rPr>
      <t>Note:</t>
    </r>
    <r>
      <rPr>
        <sz val="9"/>
        <color rgb="FF004A37"/>
        <rFont val="Arial"/>
        <family val="2"/>
        <charset val="204"/>
      </rPr>
      <t xml:space="preserve"> Euro equivalent of government securities issued in BGN before January 1, 2026, is calculated at official conversion rate of 1.95583 per euro.</t>
    </r>
  </si>
  <si>
    <t>Note: Euro equivalent of government securities issued in BGN before January 1, 2026, is calculated at official conversion rate of 1.95583 per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</si>
</sst>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л_в_._-;\-* #,##0.00\ _л_в_._-;_-* &quot;-&quot;??\ _л_в_._-;_-@_-"/>
    <numFmt numFmtId="164" formatCode="#,##0.0"/>
    <numFmt numFmtId="165" formatCode="0.000"/>
    <numFmt numFmtId="166" formatCode="_-* #,##0.00\ _л_в_-;\-* #,##0.00\ _л_в_-;_-* &quot;-&quot;??\ _л_в_-;_-@_-"/>
    <numFmt numFmtId="167" formatCode="_-* #,##0.0000\ _л_в_._-;\-* #,##0.0000\ _л_в_._-;_-* &quot;-&quot;??\ _л_в_._-;_-@_-"/>
  </numFmts>
  <fonts count="54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Arial"/>
      <family val="2"/>
      <charset val="204"/>
    </font>
    <font>
      <sz val="14"/>
      <color theme="2" tint="-0.749992370372631"/>
      <name val="Times New Roman"/>
      <family val="2"/>
      <charset val="204"/>
    </font>
    <font>
      <sz val="10"/>
      <color theme="2" tint="-0.749992370372631"/>
      <name val="Times New Roman"/>
      <family val="2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0"/>
      <name val="Arial"/>
      <family val="2"/>
      <charset val="204"/>
    </font>
    <font>
      <b/>
      <sz val="18"/>
      <color indexed="8"/>
      <name val="HebarCond"/>
      <family val="2"/>
      <charset val="204"/>
    </font>
    <font>
      <sz val="12"/>
      <color theme="2" tint="-0.749992370372631"/>
      <name val="Times New Roman"/>
      <family val="2"/>
      <charset val="204"/>
    </font>
    <font>
      <sz val="10"/>
      <color indexed="8"/>
      <name val="Arial"/>
      <family val="2"/>
      <charset val="204"/>
    </font>
    <font>
      <sz val="14"/>
      <color rgb="FF3C4043"/>
      <name val="Arial"/>
      <family val="2"/>
      <charset val="204"/>
    </font>
    <font>
      <sz val="10"/>
      <color rgb="FF3C4043"/>
      <name val="Arial"/>
      <family val="2"/>
      <charset val="204"/>
    </font>
    <font>
      <sz val="11"/>
      <color theme="1"/>
      <name val="Times New Roman"/>
      <family val="2"/>
      <charset val="204"/>
    </font>
    <font>
      <sz val="12"/>
      <color theme="2" tint="-0.749992370372631"/>
      <name val="Arial"/>
      <family val="2"/>
      <charset val="204"/>
    </font>
    <font>
      <sz val="12"/>
      <color theme="1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2"/>
      <color theme="3"/>
      <name val="Arial"/>
      <family val="2"/>
      <charset val="204"/>
      <scheme val="minor"/>
    </font>
    <font>
      <b/>
      <sz val="10"/>
      <color theme="3"/>
      <name val="Arial"/>
      <family val="2"/>
      <charset val="204"/>
    </font>
    <font>
      <sz val="10"/>
      <color theme="2" tint="-0.749992370372631"/>
      <name val="Arial"/>
      <family val="2"/>
      <charset val="204"/>
    </font>
    <font>
      <b/>
      <sz val="10"/>
      <color theme="2" tint="-0.74999237037263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4A37"/>
      <name val="Arial"/>
      <family val="2"/>
      <charset val="204"/>
    </font>
    <font>
      <sz val="9"/>
      <color theme="2" tint="-0.749992370372631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rgb="FF004A37"/>
      <name val="Arial"/>
      <family val="2"/>
      <charset val="204"/>
    </font>
    <font>
      <sz val="9"/>
      <color indexed="8"/>
      <name val="Arial"/>
      <family val="2"/>
      <charset val="204"/>
    </font>
    <font>
      <vertAlign val="superscript"/>
      <sz val="9"/>
      <name val="Arial"/>
      <family val="2"/>
      <charset val="204"/>
    </font>
    <font>
      <sz val="10"/>
      <color rgb="FF004A37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4A37"/>
      <name val="Arial"/>
      <family val="2"/>
      <charset val="204"/>
    </font>
    <font>
      <b/>
      <sz val="10"/>
      <color rgb="FF004A37"/>
      <name val="Arial"/>
      <family val="2"/>
      <charset val="204"/>
    </font>
    <font>
      <sz val="12"/>
      <color theme="1"/>
      <name val="Arial"/>
      <family val="2"/>
      <charset val="204"/>
    </font>
    <font>
      <sz val="8"/>
      <color rgb="FF004A37"/>
      <name val="Arial"/>
      <family val="2"/>
      <charset val="204"/>
    </font>
    <font>
      <sz val="12"/>
      <color theme="3"/>
      <name val="Arial"/>
      <family val="2"/>
      <charset val="204"/>
    </font>
    <font>
      <sz val="10"/>
      <color theme="2" tint="-0.749992370372631"/>
      <name val="Times New Roman"/>
      <family val="1"/>
      <charset val="204"/>
    </font>
    <font>
      <b/>
      <sz val="12"/>
      <color theme="3"/>
      <name val="Arial"/>
      <family val="2"/>
      <charset val="204"/>
    </font>
    <font>
      <b/>
      <sz val="12"/>
      <color theme="3"/>
      <name val="Times New Roman"/>
      <family val="2"/>
      <charset val="204"/>
    </font>
    <font>
      <b/>
      <sz val="10"/>
      <color rgb="FF004A37"/>
      <name val="Arial"/>
      <family val="2"/>
      <charset val="204"/>
      <scheme val="minor"/>
    </font>
    <font>
      <sz val="10"/>
      <color indexed="8"/>
      <name val="Arial"/>
      <family val="2"/>
      <charset val="204"/>
      <scheme val="minor"/>
    </font>
    <font>
      <b/>
      <sz val="11"/>
      <color rgb="FF004A37"/>
      <name val="Arial"/>
      <family val="2"/>
      <charset val="204"/>
      <scheme val="minor"/>
    </font>
    <font>
      <sz val="11"/>
      <color rgb="FF004A37"/>
      <name val="Arial"/>
      <family val="2"/>
      <charset val="204"/>
    </font>
    <font>
      <sz val="12"/>
      <color theme="0"/>
      <name val="Arial"/>
      <family val="2"/>
      <charset val="204"/>
      <scheme val="minor"/>
    </font>
    <font>
      <b/>
      <sz val="10"/>
      <color theme="0"/>
      <name val="Arial"/>
      <family val="2"/>
      <charset val="204"/>
    </font>
    <font>
      <sz val="12"/>
      <color theme="0"/>
      <name val="Times New Roman"/>
      <family val="2"/>
      <charset val="204"/>
    </font>
    <font>
      <sz val="10"/>
      <color theme="0"/>
      <name val="Arial"/>
      <family val="2"/>
      <charset val="204"/>
    </font>
    <font>
      <b/>
      <sz val="9"/>
      <color theme="3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  <charset val="204"/>
    </font>
    <font>
      <b/>
      <sz val="12"/>
      <color rgb="FF004A37"/>
      <name val="Arial"/>
      <family val="2"/>
      <charset val="204"/>
    </font>
    <font>
      <b/>
      <sz val="8"/>
      <color rgb="FF004A37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F1E9"/>
        <bgColor indexed="64"/>
      </patternFill>
    </fill>
    <fill>
      <patternFill patternType="solid">
        <fgColor rgb="FFCBD6BC"/>
        <bgColor indexed="64"/>
      </patternFill>
    </fill>
    <fill>
      <patternFill patternType="solid">
        <fgColor rgb="FFBAD1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F1E9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C2AFAF"/>
      </left>
      <right style="thin">
        <color rgb="FFC2AFAF"/>
      </right>
      <top style="thin">
        <color rgb="FFC2AFAF"/>
      </top>
      <bottom style="thin">
        <color rgb="FFC2AFAF"/>
      </bottom>
      <diagonal/>
    </border>
    <border>
      <left style="thin">
        <color rgb="FFC2AFAF"/>
      </left>
      <right/>
      <top style="thin">
        <color rgb="FFC2AFAF"/>
      </top>
      <bottom style="thin">
        <color rgb="FFC2AFAF"/>
      </bottom>
      <diagonal/>
    </border>
    <border>
      <left/>
      <right/>
      <top style="thin">
        <color rgb="FFC2AFAF"/>
      </top>
      <bottom style="thin">
        <color rgb="FFC2AFAF"/>
      </bottom>
      <diagonal/>
    </border>
    <border>
      <left/>
      <right style="thin">
        <color rgb="FFC2AFAF"/>
      </right>
      <top style="thin">
        <color rgb="FFC2AFAF"/>
      </top>
      <bottom style="thin">
        <color rgb="FFC2AFAF"/>
      </bottom>
      <diagonal/>
    </border>
    <border>
      <left style="thin">
        <color rgb="FFC2AFAF"/>
      </left>
      <right style="thin">
        <color rgb="FFC2AFAF"/>
      </right>
      <top style="thin">
        <color rgb="FFC2AFAF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rgb="FFC2AFAF"/>
      </top>
      <bottom/>
      <diagonal/>
    </border>
    <border>
      <left/>
      <right/>
      <top style="thin">
        <color rgb="FFC2AFAF"/>
      </top>
      <bottom/>
      <diagonal/>
    </border>
    <border>
      <left/>
      <right style="thin">
        <color theme="2" tint="-0.249977111117893"/>
      </right>
      <top style="thin">
        <color rgb="FFC2AFAF"/>
      </top>
      <bottom style="thin">
        <color rgb="FFC2AFAF"/>
      </bottom>
      <diagonal/>
    </border>
    <border>
      <left/>
      <right style="thin">
        <color theme="2" tint="-0.249977111117893"/>
      </right>
      <top style="thin">
        <color rgb="FFC2AFAF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rgb="FFC2AFAF"/>
      </bottom>
      <diagonal/>
    </border>
    <border>
      <left/>
      <right style="thin">
        <color rgb="FFC2AFAF"/>
      </right>
      <top/>
      <bottom style="thin">
        <color rgb="FFC2AFAF"/>
      </bottom>
      <diagonal/>
    </border>
    <border>
      <left style="thin">
        <color rgb="FFC2AFAF"/>
      </left>
      <right style="thin">
        <color rgb="FFC2AFAF"/>
      </right>
      <top/>
      <bottom style="thin">
        <color rgb="FFC2AFAF"/>
      </bottom>
      <diagonal/>
    </border>
    <border>
      <left style="thin">
        <color rgb="FFC2AFAF"/>
      </left>
      <right style="thin">
        <color theme="2" tint="-0.249977111117893"/>
      </right>
      <top/>
      <bottom style="thin">
        <color rgb="FFC2AFAF"/>
      </bottom>
      <diagonal/>
    </border>
    <border>
      <left style="thin">
        <color rgb="FFC2AFAF"/>
      </left>
      <right style="thin">
        <color theme="2" tint="-0.249977111117893"/>
      </right>
      <top style="thin">
        <color rgb="FFC2AFAF"/>
      </top>
      <bottom style="thin">
        <color rgb="FFC2AFA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7" fillId="0" borderId="0"/>
    <xf numFmtId="0" fontId="8" fillId="0" borderId="0"/>
  </cellStyleXfs>
  <cellXfs count="298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/>
    <xf numFmtId="0" fontId="14" fillId="0" borderId="0" xfId="0" applyFont="1"/>
    <xf numFmtId="0" fontId="16" fillId="0" borderId="0" xfId="0" applyFont="1"/>
    <xf numFmtId="0" fontId="18" fillId="0" borderId="0" xfId="0" applyFont="1"/>
    <xf numFmtId="0" fontId="15" fillId="3" borderId="0" xfId="0" applyFont="1" applyFill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right" vertical="center"/>
    </xf>
    <xf numFmtId="0" fontId="0" fillId="0" borderId="0" xfId="0" applyBorder="1"/>
    <xf numFmtId="0" fontId="8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right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 applyProtection="1">
      <alignment horizontal="centerContinuous"/>
    </xf>
    <xf numFmtId="0" fontId="24" fillId="0" borderId="0" xfId="0" applyFont="1" applyFill="1" applyAlignment="1" applyProtection="1">
      <alignment horizontal="centerContinuous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right"/>
    </xf>
    <xf numFmtId="0" fontId="26" fillId="0" borderId="0" xfId="0" applyFont="1" applyFill="1" applyAlignment="1" applyProtection="1">
      <alignment horizontal="left"/>
    </xf>
    <xf numFmtId="0" fontId="24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39" fontId="24" fillId="0" borderId="0" xfId="0" applyNumberFormat="1" applyFont="1" applyAlignment="1">
      <alignment horizontal="right"/>
    </xf>
    <xf numFmtId="39" fontId="24" fillId="0" borderId="0" xfId="0" applyNumberFormat="1" applyFont="1"/>
    <xf numFmtId="39" fontId="27" fillId="0" borderId="0" xfId="0" applyNumberFormat="1" applyFont="1" applyFill="1" applyProtection="1"/>
    <xf numFmtId="4" fontId="27" fillId="0" borderId="0" xfId="0" applyNumberFormat="1" applyFont="1" applyFill="1" applyProtection="1"/>
    <xf numFmtId="0" fontId="24" fillId="0" borderId="0" xfId="0" applyFont="1"/>
    <xf numFmtId="0" fontId="27" fillId="0" borderId="0" xfId="0" applyFont="1" applyFill="1" applyAlignment="1">
      <alignment horizontal="right"/>
    </xf>
    <xf numFmtId="0" fontId="29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3" fillId="0" borderId="2" xfId="0" applyFont="1" applyFill="1" applyBorder="1"/>
    <xf numFmtId="4" fontId="23" fillId="0" borderId="2" xfId="0" applyNumberFormat="1" applyFont="1" applyFill="1" applyBorder="1"/>
    <xf numFmtId="0" fontId="24" fillId="6" borderId="2" xfId="0" applyFont="1" applyFill="1" applyBorder="1"/>
    <xf numFmtId="14" fontId="24" fillId="6" borderId="2" xfId="0" applyNumberFormat="1" applyFont="1" applyFill="1" applyBorder="1"/>
    <xf numFmtId="4" fontId="24" fillId="6" borderId="2" xfId="0" applyNumberFormat="1" applyFont="1" applyFill="1" applyBorder="1"/>
    <xf numFmtId="0" fontId="23" fillId="0" borderId="2" xfId="0" applyFont="1" applyFill="1" applyBorder="1" applyAlignment="1">
      <alignment horizontal="right"/>
    </xf>
    <xf numFmtId="14" fontId="23" fillId="0" borderId="2" xfId="0" applyNumberFormat="1" applyFont="1" applyFill="1" applyBorder="1"/>
    <xf numFmtId="0" fontId="23" fillId="0" borderId="9" xfId="0" applyFont="1" applyFill="1" applyBorder="1" applyAlignment="1">
      <alignment horizontal="right"/>
    </xf>
    <xf numFmtId="14" fontId="23" fillId="0" borderId="9" xfId="0" applyNumberFormat="1" applyFont="1" applyFill="1" applyBorder="1"/>
    <xf numFmtId="0" fontId="23" fillId="0" borderId="9" xfId="0" applyFont="1" applyFill="1" applyBorder="1"/>
    <xf numFmtId="4" fontId="23" fillId="0" borderId="9" xfId="0" applyNumberFormat="1" applyFont="1" applyFill="1" applyBorder="1"/>
    <xf numFmtId="0" fontId="24" fillId="7" borderId="32" xfId="0" applyFont="1" applyFill="1" applyBorder="1"/>
    <xf numFmtId="4" fontId="24" fillId="7" borderId="32" xfId="0" applyNumberFormat="1" applyFont="1" applyFill="1" applyBorder="1"/>
    <xf numFmtId="0" fontId="23" fillId="0" borderId="32" xfId="0" applyFont="1" applyFill="1" applyBorder="1"/>
    <xf numFmtId="4" fontId="23" fillId="0" borderId="32" xfId="0" applyNumberFormat="1" applyFont="1" applyFill="1" applyBorder="1"/>
    <xf numFmtId="0" fontId="24" fillId="7" borderId="13" xfId="0" applyFont="1" applyFill="1" applyBorder="1"/>
    <xf numFmtId="0" fontId="24" fillId="7" borderId="14" xfId="0" applyFont="1" applyFill="1" applyBorder="1"/>
    <xf numFmtId="4" fontId="24" fillId="7" borderId="14" xfId="0" applyNumberFormat="1" applyFont="1" applyFill="1" applyBorder="1"/>
    <xf numFmtId="4" fontId="24" fillId="7" borderId="15" xfId="0" applyNumberFormat="1" applyFont="1" applyFill="1" applyBorder="1"/>
    <xf numFmtId="0" fontId="24" fillId="0" borderId="0" xfId="0" applyFont="1" applyFill="1" applyBorder="1"/>
    <xf numFmtId="4" fontId="24" fillId="0" borderId="0" xfId="0" applyNumberFormat="1" applyFont="1" applyFill="1" applyBorder="1"/>
    <xf numFmtId="0" fontId="23" fillId="0" borderId="2" xfId="0" applyFont="1" applyBorder="1" applyAlignment="1">
      <alignment horizontal="right"/>
    </xf>
    <xf numFmtId="14" fontId="23" fillId="0" borderId="2" xfId="0" applyNumberFormat="1" applyFont="1" applyBorder="1"/>
    <xf numFmtId="0" fontId="23" fillId="0" borderId="2" xfId="0" applyFont="1" applyBorder="1"/>
    <xf numFmtId="4" fontId="23" fillId="0" borderId="2" xfId="0" applyNumberFormat="1" applyFont="1" applyBorder="1"/>
    <xf numFmtId="0" fontId="23" fillId="0" borderId="9" xfId="0" applyFont="1" applyBorder="1" applyAlignment="1">
      <alignment horizontal="right"/>
    </xf>
    <xf numFmtId="14" fontId="23" fillId="0" borderId="9" xfId="0" applyNumberFormat="1" applyFont="1" applyBorder="1"/>
    <xf numFmtId="0" fontId="23" fillId="0" borderId="9" xfId="0" applyFont="1" applyBorder="1"/>
    <xf numFmtId="4" fontId="23" fillId="0" borderId="9" xfId="0" applyNumberFormat="1" applyFont="1" applyBorder="1"/>
    <xf numFmtId="0" fontId="24" fillId="7" borderId="33" xfId="0" applyFont="1" applyFill="1" applyBorder="1"/>
    <xf numFmtId="4" fontId="24" fillId="7" borderId="33" xfId="0" applyNumberFormat="1" applyFont="1" applyFill="1" applyBorder="1"/>
    <xf numFmtId="4" fontId="24" fillId="7" borderId="34" xfId="0" applyNumberFormat="1" applyFont="1" applyFill="1" applyBorder="1"/>
    <xf numFmtId="4" fontId="24" fillId="7" borderId="13" xfId="0" applyNumberFormat="1" applyFont="1" applyFill="1" applyBorder="1"/>
    <xf numFmtId="0" fontId="23" fillId="0" borderId="0" xfId="0" applyFont="1" applyFill="1" applyBorder="1"/>
    <xf numFmtId="4" fontId="23" fillId="0" borderId="0" xfId="0" applyNumberFormat="1" applyFont="1" applyFill="1" applyBorder="1"/>
    <xf numFmtId="4" fontId="23" fillId="0" borderId="0" xfId="0" applyNumberFormat="1" applyFont="1" applyFill="1"/>
    <xf numFmtId="0" fontId="32" fillId="0" borderId="0" xfId="0" applyFont="1" applyFill="1" applyBorder="1"/>
    <xf numFmtId="0" fontId="34" fillId="9" borderId="35" xfId="0" applyFont="1" applyFill="1" applyBorder="1" applyAlignment="1">
      <alignment vertical="center"/>
    </xf>
    <xf numFmtId="0" fontId="8" fillId="0" borderId="35" xfId="0" applyFont="1" applyFill="1" applyBorder="1"/>
    <xf numFmtId="0" fontId="34" fillId="9" borderId="35" xfId="0" applyFont="1" applyFill="1" applyBorder="1"/>
    <xf numFmtId="0" fontId="8" fillId="0" borderId="35" xfId="0" applyFont="1" applyFill="1" applyBorder="1" applyAlignment="1">
      <alignment horizontal="left" wrapText="1"/>
    </xf>
    <xf numFmtId="0" fontId="8" fillId="0" borderId="35" xfId="0" applyFont="1" applyFill="1" applyBorder="1" applyAlignment="1" applyProtection="1">
      <alignment horizontal="left" vertical="center" wrapText="1"/>
    </xf>
    <xf numFmtId="0" fontId="8" fillId="0" borderId="35" xfId="0" applyFont="1" applyFill="1" applyBorder="1" applyAlignment="1" applyProtection="1">
      <alignment horizontal="left"/>
    </xf>
    <xf numFmtId="0" fontId="8" fillId="0" borderId="39" xfId="0" applyFont="1" applyFill="1" applyBorder="1" applyAlignment="1" applyProtection="1">
      <alignment horizontal="left"/>
    </xf>
    <xf numFmtId="0" fontId="32" fillId="0" borderId="22" xfId="0" applyFont="1" applyFill="1" applyBorder="1"/>
    <xf numFmtId="0" fontId="8" fillId="0" borderId="40" xfId="0" applyFont="1" applyFill="1" applyBorder="1" applyAlignment="1" applyProtection="1">
      <alignment horizontal="left"/>
    </xf>
    <xf numFmtId="0" fontId="34" fillId="9" borderId="29" xfId="0" applyFont="1" applyFill="1" applyBorder="1" applyAlignment="1" applyProtection="1">
      <alignment horizontal="left" wrapText="1"/>
    </xf>
    <xf numFmtId="0" fontId="34" fillId="9" borderId="0" xfId="0" applyFont="1" applyFill="1" applyBorder="1" applyAlignment="1">
      <alignment horizontal="center" wrapText="1"/>
    </xf>
    <xf numFmtId="0" fontId="31" fillId="9" borderId="0" xfId="0" applyFont="1" applyFill="1" applyBorder="1" applyAlignment="1">
      <alignment horizontal="center"/>
    </xf>
    <xf numFmtId="0" fontId="34" fillId="9" borderId="43" xfId="0" applyFont="1" applyFill="1" applyBorder="1" applyAlignment="1">
      <alignment horizontal="center"/>
    </xf>
    <xf numFmtId="0" fontId="34" fillId="9" borderId="0" xfId="0" applyFont="1" applyFill="1" applyBorder="1" applyAlignment="1">
      <alignment horizontal="center"/>
    </xf>
    <xf numFmtId="0" fontId="34" fillId="9" borderId="22" xfId="0" applyFont="1" applyFill="1" applyBorder="1" applyAlignment="1">
      <alignment horizontal="center" wrapText="1"/>
    </xf>
    <xf numFmtId="0" fontId="34" fillId="9" borderId="25" xfId="0" applyFont="1" applyFill="1" applyBorder="1" applyAlignment="1" applyProtection="1">
      <alignment horizontal="left" wrapText="1"/>
    </xf>
    <xf numFmtId="0" fontId="34" fillId="9" borderId="24" xfId="0" applyFont="1" applyFill="1" applyBorder="1" applyAlignment="1">
      <alignment horizontal="center"/>
    </xf>
    <xf numFmtId="0" fontId="8" fillId="0" borderId="44" xfId="0" applyFont="1" applyFill="1" applyBorder="1"/>
    <xf numFmtId="2" fontId="8" fillId="0" borderId="45" xfId="0" applyNumberFormat="1" applyFont="1" applyFill="1" applyBorder="1" applyAlignment="1" applyProtection="1">
      <alignment horizontal="center"/>
    </xf>
    <xf numFmtId="2" fontId="8" fillId="0" borderId="46" xfId="0" applyNumberFormat="1" applyFont="1" applyFill="1" applyBorder="1" applyAlignment="1">
      <alignment horizontal="center"/>
    </xf>
    <xf numFmtId="2" fontId="8" fillId="0" borderId="47" xfId="0" applyNumberFormat="1" applyFont="1" applyFill="1" applyBorder="1" applyAlignment="1">
      <alignment horizontal="center"/>
    </xf>
    <xf numFmtId="2" fontId="8" fillId="0" borderId="35" xfId="0" applyNumberFormat="1" applyFont="1" applyFill="1" applyBorder="1" applyAlignment="1" applyProtection="1">
      <alignment horizontal="center"/>
    </xf>
    <xf numFmtId="2" fontId="8" fillId="0" borderId="35" xfId="0" applyNumberFormat="1" applyFont="1" applyFill="1" applyBorder="1" applyAlignment="1">
      <alignment horizontal="center"/>
    </xf>
    <xf numFmtId="2" fontId="8" fillId="0" borderId="48" xfId="0" applyNumberFormat="1" applyFont="1" applyFill="1" applyBorder="1" applyAlignment="1">
      <alignment horizontal="center"/>
    </xf>
    <xf numFmtId="0" fontId="34" fillId="9" borderId="23" xfId="0" applyFont="1" applyFill="1" applyBorder="1" applyAlignment="1">
      <alignment horizontal="center" wrapText="1"/>
    </xf>
    <xf numFmtId="0" fontId="34" fillId="9" borderId="30" xfId="0" applyFont="1" applyFill="1" applyBorder="1" applyAlignment="1">
      <alignment horizontal="center" wrapText="1"/>
    </xf>
    <xf numFmtId="0" fontId="34" fillId="9" borderId="24" xfId="0" applyFont="1" applyFill="1" applyBorder="1" applyAlignment="1">
      <alignment horizontal="center" wrapText="1"/>
    </xf>
    <xf numFmtId="0" fontId="35" fillId="0" borderId="0" xfId="0" applyFont="1"/>
    <xf numFmtId="0" fontId="31" fillId="2" borderId="0" xfId="0" applyFont="1" applyFill="1" applyBorder="1"/>
    <xf numFmtId="0" fontId="36" fillId="2" borderId="0" xfId="0" applyFont="1" applyFill="1"/>
    <xf numFmtId="0" fontId="34" fillId="5" borderId="17" xfId="0" applyFont="1" applyFill="1" applyBorder="1" applyAlignment="1">
      <alignment horizontal="center" vertical="top"/>
    </xf>
    <xf numFmtId="0" fontId="34" fillId="5" borderId="20" xfId="0" applyFont="1" applyFill="1" applyBorder="1" applyAlignment="1">
      <alignment horizontal="center" vertical="top"/>
    </xf>
    <xf numFmtId="0" fontId="34" fillId="5" borderId="25" xfId="0" applyFont="1" applyFill="1" applyBorder="1" applyAlignment="1">
      <alignment horizontal="center" vertical="top"/>
    </xf>
    <xf numFmtId="0" fontId="34" fillId="5" borderId="30" xfId="0" applyFont="1" applyFill="1" applyBorder="1" applyAlignment="1">
      <alignment horizontal="center" vertical="top"/>
    </xf>
    <xf numFmtId="0" fontId="8" fillId="0" borderId="17" xfId="0" applyNumberFormat="1" applyFont="1" applyFill="1" applyBorder="1" applyAlignment="1">
      <alignment horizontal="center"/>
    </xf>
    <xf numFmtId="3" fontId="11" fillId="0" borderId="29" xfId="1" applyNumberFormat="1" applyFont="1" applyFill="1" applyBorder="1" applyAlignment="1">
      <alignment horizontal="center"/>
    </xf>
    <xf numFmtId="3" fontId="8" fillId="0" borderId="22" xfId="1" applyNumberFormat="1" applyFont="1" applyFill="1" applyBorder="1" applyAlignment="1">
      <alignment horizontal="center"/>
    </xf>
    <xf numFmtId="3" fontId="11" fillId="0" borderId="20" xfId="1" applyNumberFormat="1" applyFont="1" applyFill="1" applyBorder="1" applyAlignment="1">
      <alignment horizontal="center"/>
    </xf>
    <xf numFmtId="0" fontId="8" fillId="0" borderId="29" xfId="0" applyNumberFormat="1" applyFont="1" applyFill="1" applyBorder="1" applyAlignment="1">
      <alignment horizontal="center"/>
    </xf>
    <xf numFmtId="3" fontId="11" fillId="0" borderId="22" xfId="1" applyNumberFormat="1" applyFont="1" applyFill="1" applyBorder="1" applyAlignment="1">
      <alignment horizontal="center"/>
    </xf>
    <xf numFmtId="49" fontId="34" fillId="0" borderId="25" xfId="0" applyNumberFormat="1" applyFont="1" applyFill="1" applyBorder="1" applyAlignment="1">
      <alignment horizontal="center"/>
    </xf>
    <xf numFmtId="3" fontId="34" fillId="0" borderId="25" xfId="1" applyNumberFormat="1" applyFont="1" applyFill="1" applyBorder="1" applyAlignment="1">
      <alignment horizontal="center"/>
    </xf>
    <xf numFmtId="3" fontId="34" fillId="0" borderId="30" xfId="1" applyNumberFormat="1" applyFont="1" applyFill="1" applyBorder="1" applyAlignment="1">
      <alignment horizontal="center"/>
    </xf>
    <xf numFmtId="0" fontId="37" fillId="0" borderId="0" xfId="0" applyFont="1"/>
    <xf numFmtId="0" fontId="15" fillId="3" borderId="0" xfId="0" applyFont="1" applyFill="1" applyAlignment="1">
      <alignment horizontal="left"/>
    </xf>
    <xf numFmtId="0" fontId="35" fillId="3" borderId="0" xfId="0" applyFont="1" applyFill="1"/>
    <xf numFmtId="0" fontId="0" fillId="3" borderId="0" xfId="0" applyFill="1"/>
    <xf numFmtId="0" fontId="39" fillId="0" borderId="0" xfId="0" applyFont="1"/>
    <xf numFmtId="0" fontId="40" fillId="0" borderId="0" xfId="0" applyFont="1"/>
    <xf numFmtId="0" fontId="41" fillId="5" borderId="16" xfId="0" applyFont="1" applyFill="1" applyBorder="1" applyAlignment="1">
      <alignment horizontal="center" vertical="center" wrapText="1"/>
    </xf>
    <xf numFmtId="0" fontId="41" fillId="5" borderId="28" xfId="0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vertical="center"/>
    </xf>
    <xf numFmtId="0" fontId="42" fillId="0" borderId="16" xfId="0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 wrapText="1"/>
    </xf>
    <xf numFmtId="0" fontId="42" fillId="0" borderId="17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167" fontId="0" fillId="0" borderId="0" xfId="1" applyNumberFormat="1" applyFont="1"/>
    <xf numFmtId="0" fontId="28" fillId="0" borderId="0" xfId="0" applyFont="1" applyFill="1"/>
    <xf numFmtId="4" fontId="28" fillId="0" borderId="0" xfId="0" applyNumberFormat="1" applyFont="1" applyFill="1"/>
    <xf numFmtId="0" fontId="45" fillId="0" borderId="0" xfId="0" applyFont="1"/>
    <xf numFmtId="0" fontId="46" fillId="0" borderId="0" xfId="0" applyFont="1"/>
    <xf numFmtId="0" fontId="46" fillId="0" borderId="0" xfId="0" applyFont="1" applyAlignment="1">
      <alignment horizontal="right"/>
    </xf>
    <xf numFmtId="0" fontId="47" fillId="0" borderId="0" xfId="0" applyFont="1"/>
    <xf numFmtId="4" fontId="47" fillId="0" borderId="0" xfId="0" applyNumberFormat="1" applyFont="1"/>
    <xf numFmtId="49" fontId="46" fillId="0" borderId="0" xfId="0" applyNumberFormat="1" applyFont="1"/>
    <xf numFmtId="0" fontId="46" fillId="0" borderId="0" xfId="2" applyFont="1" applyFill="1" applyBorder="1" applyAlignment="1">
      <alignment horizontal="right"/>
    </xf>
    <xf numFmtId="0" fontId="48" fillId="0" borderId="0" xfId="2" applyFont="1" applyFill="1" applyBorder="1" applyAlignment="1">
      <alignment horizontal="right"/>
    </xf>
    <xf numFmtId="0" fontId="46" fillId="0" borderId="0" xfId="2" applyFont="1" applyFill="1" applyBorder="1"/>
    <xf numFmtId="49" fontId="48" fillId="0" borderId="0" xfId="2" applyNumberFormat="1" applyFont="1" applyFill="1" applyBorder="1" applyAlignment="1">
      <alignment horizontal="center"/>
    </xf>
    <xf numFmtId="0" fontId="48" fillId="0" borderId="0" xfId="2" applyFont="1" applyFill="1" applyBorder="1" applyAlignment="1">
      <alignment horizontal="left" vertical="center" wrapText="1"/>
    </xf>
    <xf numFmtId="2" fontId="48" fillId="0" borderId="0" xfId="2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0" fontId="49" fillId="4" borderId="17" xfId="0" applyFont="1" applyFill="1" applyBorder="1" applyAlignment="1">
      <alignment horizontal="center"/>
    </xf>
    <xf numFmtId="0" fontId="49" fillId="4" borderId="25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left" wrapText="1"/>
    </xf>
    <xf numFmtId="0" fontId="23" fillId="3" borderId="17" xfId="0" applyFont="1" applyFill="1" applyBorder="1" applyAlignment="1">
      <alignment horizontal="center"/>
    </xf>
    <xf numFmtId="14" fontId="23" fillId="3" borderId="17" xfId="0" applyNumberFormat="1" applyFont="1" applyFill="1" applyBorder="1" applyAlignment="1">
      <alignment horizontal="center"/>
    </xf>
    <xf numFmtId="166" fontId="23" fillId="3" borderId="17" xfId="1" applyNumberFormat="1" applyFont="1" applyFill="1" applyBorder="1" applyAlignment="1">
      <alignment horizontal="center"/>
    </xf>
    <xf numFmtId="165" fontId="23" fillId="3" borderId="17" xfId="1" applyNumberFormat="1" applyFont="1" applyFill="1" applyBorder="1" applyAlignment="1">
      <alignment horizontal="center"/>
    </xf>
    <xf numFmtId="0" fontId="50" fillId="3" borderId="29" xfId="0" applyFont="1" applyFill="1" applyBorder="1"/>
    <xf numFmtId="0" fontId="23" fillId="3" borderId="29" xfId="0" applyFont="1" applyFill="1" applyBorder="1" applyAlignment="1">
      <alignment horizontal="center" vertical="top" wrapText="1"/>
    </xf>
    <xf numFmtId="14" fontId="23" fillId="3" borderId="29" xfId="0" applyNumberFormat="1" applyFont="1" applyFill="1" applyBorder="1" applyAlignment="1">
      <alignment horizontal="center" vertical="center"/>
    </xf>
    <xf numFmtId="166" fontId="23" fillId="3" borderId="29" xfId="1" applyNumberFormat="1" applyFont="1" applyFill="1" applyBorder="1" applyAlignment="1">
      <alignment horizontal="center" vertical="center"/>
    </xf>
    <xf numFmtId="165" fontId="23" fillId="3" borderId="29" xfId="1" applyNumberFormat="1" applyFont="1" applyFill="1" applyBorder="1" applyAlignment="1">
      <alignment horizontal="center" vertical="center"/>
    </xf>
    <xf numFmtId="0" fontId="49" fillId="0" borderId="16" xfId="0" applyFont="1" applyFill="1" applyBorder="1"/>
    <xf numFmtId="166" fontId="49" fillId="0" borderId="16" xfId="0" applyNumberFormat="1" applyFont="1" applyFill="1" applyBorder="1" applyAlignment="1">
      <alignment horizontal="center"/>
    </xf>
    <xf numFmtId="4" fontId="23" fillId="0" borderId="8" xfId="0" applyNumberFormat="1" applyFont="1" applyBorder="1"/>
    <xf numFmtId="0" fontId="51" fillId="0" borderId="9" xfId="0" applyFont="1" applyBorder="1"/>
    <xf numFmtId="4" fontId="51" fillId="0" borderId="9" xfId="0" applyNumberFormat="1" applyFont="1" applyBorder="1"/>
    <xf numFmtId="4" fontId="23" fillId="0" borderId="49" xfId="0" applyNumberFormat="1" applyFont="1" applyBorder="1"/>
    <xf numFmtId="0" fontId="36" fillId="2" borderId="0" xfId="0" applyFont="1" applyFill="1" applyBorder="1" applyAlignment="1">
      <alignment horizontal="right"/>
    </xf>
    <xf numFmtId="0" fontId="28" fillId="0" borderId="0" xfId="0" applyFont="1" applyAlignment="1">
      <alignment horizontal="left" vertical="top" wrapText="1"/>
    </xf>
    <xf numFmtId="3" fontId="8" fillId="0" borderId="36" xfId="1" applyNumberFormat="1" applyFont="1" applyFill="1" applyBorder="1" applyAlignment="1">
      <alignment horizontal="right"/>
    </xf>
    <xf numFmtId="3" fontId="8" fillId="0" borderId="37" xfId="1" applyNumberFormat="1" applyFont="1" applyFill="1" applyBorder="1" applyAlignment="1">
      <alignment horizontal="right"/>
    </xf>
    <xf numFmtId="3" fontId="8" fillId="0" borderId="38" xfId="1" applyNumberFormat="1" applyFont="1" applyFill="1" applyBorder="1" applyAlignment="1">
      <alignment horizontal="right"/>
    </xf>
    <xf numFmtId="3" fontId="8" fillId="0" borderId="42" xfId="1" applyNumberFormat="1" applyFont="1" applyFill="1" applyBorder="1" applyAlignment="1">
      <alignment horizontal="right"/>
    </xf>
    <xf numFmtId="3" fontId="8" fillId="0" borderId="36" xfId="0" applyNumberFormat="1" applyFont="1" applyFill="1" applyBorder="1" applyAlignment="1">
      <alignment horizontal="right"/>
    </xf>
    <xf numFmtId="3" fontId="8" fillId="0" borderId="37" xfId="0" applyNumberFormat="1" applyFont="1" applyFill="1" applyBorder="1" applyAlignment="1">
      <alignment horizontal="right"/>
    </xf>
    <xf numFmtId="3" fontId="8" fillId="0" borderId="38" xfId="0" applyNumberFormat="1" applyFont="1" applyFill="1" applyBorder="1" applyAlignment="1">
      <alignment horizontal="right"/>
    </xf>
    <xf numFmtId="3" fontId="8" fillId="0" borderId="36" xfId="1" applyNumberFormat="1" applyFont="1" applyFill="1" applyBorder="1" applyAlignment="1">
      <alignment horizontal="right" vertical="center"/>
    </xf>
    <xf numFmtId="3" fontId="8" fillId="0" borderId="37" xfId="1" applyNumberFormat="1" applyFont="1" applyFill="1" applyBorder="1" applyAlignment="1">
      <alignment horizontal="right" vertical="center"/>
    </xf>
    <xf numFmtId="3" fontId="8" fillId="0" borderId="38" xfId="1" applyNumberFormat="1" applyFont="1" applyFill="1" applyBorder="1" applyAlignment="1">
      <alignment horizontal="right" vertical="center"/>
    </xf>
    <xf numFmtId="14" fontId="8" fillId="0" borderId="36" xfId="0" applyNumberFormat="1" applyFont="1" applyFill="1" applyBorder="1" applyAlignment="1">
      <alignment horizontal="center"/>
    </xf>
    <xf numFmtId="14" fontId="8" fillId="0" borderId="37" xfId="0" applyNumberFormat="1" applyFont="1" applyFill="1" applyBorder="1" applyAlignment="1">
      <alignment horizontal="center"/>
    </xf>
    <xf numFmtId="14" fontId="8" fillId="0" borderId="38" xfId="0" applyNumberFormat="1" applyFont="1" applyFill="1" applyBorder="1" applyAlignment="1">
      <alignment horizontal="center"/>
    </xf>
    <xf numFmtId="3" fontId="8" fillId="0" borderId="36" xfId="0" applyNumberFormat="1" applyFont="1" applyFill="1" applyBorder="1" applyAlignment="1">
      <alignment horizontal="right" vertical="center"/>
    </xf>
    <xf numFmtId="3" fontId="8" fillId="0" borderId="37" xfId="0" applyNumberFormat="1" applyFont="1" applyFill="1" applyBorder="1" applyAlignment="1">
      <alignment horizontal="right" vertical="center"/>
    </xf>
    <xf numFmtId="3" fontId="8" fillId="0" borderId="38" xfId="0" applyNumberFormat="1" applyFont="1" applyFill="1" applyBorder="1" applyAlignment="1">
      <alignment horizontal="right" vertical="center"/>
    </xf>
    <xf numFmtId="2" fontId="8" fillId="0" borderId="36" xfId="0" applyNumberFormat="1" applyFont="1" applyFill="1" applyBorder="1" applyAlignment="1">
      <alignment horizontal="center"/>
    </xf>
    <xf numFmtId="2" fontId="8" fillId="0" borderId="37" xfId="0" applyNumberFormat="1" applyFont="1" applyFill="1" applyBorder="1" applyAlignment="1">
      <alignment horizontal="center"/>
    </xf>
    <xf numFmtId="2" fontId="8" fillId="0" borderId="38" xfId="0" applyNumberFormat="1" applyFont="1" applyFill="1" applyBorder="1" applyAlignment="1">
      <alignment horizontal="center"/>
    </xf>
    <xf numFmtId="14" fontId="34" fillId="9" borderId="36" xfId="0" applyNumberFormat="1" applyFont="1" applyFill="1" applyBorder="1" applyAlignment="1">
      <alignment horizontal="center" wrapText="1"/>
    </xf>
    <xf numFmtId="14" fontId="34" fillId="9" borderId="37" xfId="0" applyNumberFormat="1" applyFont="1" applyFill="1" applyBorder="1" applyAlignment="1">
      <alignment horizontal="center" wrapText="1"/>
    </xf>
    <xf numFmtId="14" fontId="34" fillId="9" borderId="38" xfId="0" applyNumberFormat="1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34" fillId="9" borderId="36" xfId="0" applyFont="1" applyFill="1" applyBorder="1" applyAlignment="1">
      <alignment horizontal="center" vertical="center"/>
    </xf>
    <xf numFmtId="0" fontId="34" fillId="9" borderId="37" xfId="0" applyFont="1" applyFill="1" applyBorder="1" applyAlignment="1">
      <alignment horizontal="center" vertical="center"/>
    </xf>
    <xf numFmtId="0" fontId="34" fillId="9" borderId="38" xfId="0" applyFont="1" applyFill="1" applyBorder="1" applyAlignment="1">
      <alignment horizontal="center" vertical="center"/>
    </xf>
    <xf numFmtId="3" fontId="8" fillId="0" borderId="41" xfId="1" applyNumberFormat="1" applyFont="1" applyFill="1" applyBorder="1" applyAlignment="1">
      <alignment horizontal="right"/>
    </xf>
    <xf numFmtId="0" fontId="33" fillId="8" borderId="0" xfId="0" applyFont="1" applyFill="1" applyBorder="1" applyAlignment="1">
      <alignment horizontal="left" wrapText="1"/>
    </xf>
    <xf numFmtId="0" fontId="28" fillId="3" borderId="0" xfId="0" applyFont="1" applyFill="1" applyAlignment="1">
      <alignment horizontal="justify" vertical="top" wrapText="1"/>
    </xf>
    <xf numFmtId="0" fontId="28" fillId="3" borderId="0" xfId="0" applyFont="1" applyFill="1" applyAlignment="1">
      <alignment horizontal="justify" vertical="top"/>
    </xf>
    <xf numFmtId="0" fontId="24" fillId="2" borderId="0" xfId="0" applyFont="1" applyFill="1" applyBorder="1" applyAlignment="1">
      <alignment horizontal="justify" vertical="center" wrapText="1"/>
    </xf>
    <xf numFmtId="0" fontId="52" fillId="3" borderId="0" xfId="0" applyFont="1" applyFill="1" applyAlignment="1">
      <alignment horizontal="left"/>
    </xf>
    <xf numFmtId="0" fontId="34" fillId="5" borderId="17" xfId="0" applyFont="1" applyFill="1" applyBorder="1" applyAlignment="1">
      <alignment horizontal="center" vertical="center"/>
    </xf>
    <xf numFmtId="0" fontId="34" fillId="5" borderId="29" xfId="0" applyFont="1" applyFill="1" applyBorder="1" applyAlignment="1">
      <alignment horizontal="center" vertical="center"/>
    </xf>
    <xf numFmtId="0" fontId="34" fillId="5" borderId="21" xfId="0" applyFont="1" applyFill="1" applyBorder="1" applyAlignment="1">
      <alignment horizontal="center" vertical="center"/>
    </xf>
    <xf numFmtId="0" fontId="34" fillId="5" borderId="23" xfId="0" applyFont="1" applyFill="1" applyBorder="1" applyAlignment="1">
      <alignment horizontal="center" vertical="center"/>
    </xf>
    <xf numFmtId="0" fontId="34" fillId="5" borderId="16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left" vertical="center"/>
    </xf>
    <xf numFmtId="0" fontId="53" fillId="3" borderId="0" xfId="0" applyFont="1" applyFill="1" applyAlignment="1">
      <alignment horizontal="justify" vertical="top" wrapText="1"/>
    </xf>
    <xf numFmtId="0" fontId="38" fillId="2" borderId="19" xfId="0" applyFont="1" applyFill="1" applyBorder="1" applyAlignment="1">
      <alignment horizontal="justify" vertical="center" wrapText="1"/>
    </xf>
    <xf numFmtId="0" fontId="25" fillId="3" borderId="0" xfId="0" applyFont="1" applyFill="1" applyAlignment="1">
      <alignment horizontal="justify" vertical="top" wrapText="1"/>
    </xf>
    <xf numFmtId="0" fontId="39" fillId="3" borderId="0" xfId="0" applyFont="1" applyFill="1" applyAlignment="1">
      <alignment horizontal="left"/>
    </xf>
    <xf numFmtId="0" fontId="49" fillId="4" borderId="17" xfId="0" applyFont="1" applyFill="1" applyBorder="1" applyAlignment="1">
      <alignment horizontal="center" vertical="center" wrapText="1"/>
    </xf>
    <xf numFmtId="0" fontId="49" fillId="4" borderId="2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28" fillId="5" borderId="5" xfId="0" applyFont="1" applyFill="1" applyBorder="1" applyAlignment="1" applyProtection="1">
      <alignment horizontal="center" vertical="center" wrapText="1"/>
    </xf>
    <xf numFmtId="0" fontId="28" fillId="5" borderId="7" xfId="0" applyFont="1" applyFill="1" applyBorder="1" applyAlignment="1" applyProtection="1">
      <alignment horizontal="center" vertical="center" wrapText="1"/>
    </xf>
    <xf numFmtId="0" fontId="28" fillId="5" borderId="2" xfId="0" applyFont="1" applyFill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8" fillId="5" borderId="2" xfId="0" applyFont="1" applyFill="1" applyBorder="1" applyAlignment="1" applyProtection="1">
      <alignment horizontal="center" vertical="top" wrapText="1"/>
    </xf>
    <xf numFmtId="0" fontId="28" fillId="5" borderId="2" xfId="0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33" fillId="0" borderId="0" xfId="0" applyFont="1" applyAlignment="1" applyProtection="1">
      <alignment horizontal="left" wrapText="1"/>
    </xf>
    <xf numFmtId="0" fontId="25" fillId="0" borderId="0" xfId="0" applyFont="1" applyFill="1" applyAlignment="1" applyProtection="1">
      <alignment horizontal="center"/>
    </xf>
    <xf numFmtId="0" fontId="28" fillId="5" borderId="5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1" xfId="0" applyFont="1" applyFill="1" applyBorder="1" applyAlignment="1" applyProtection="1">
      <alignment horizontal="center" vertical="center" wrapText="1"/>
    </xf>
    <xf numFmtId="0" fontId="28" fillId="5" borderId="8" xfId="0" applyFont="1" applyFill="1" applyBorder="1" applyAlignment="1" applyProtection="1">
      <alignment horizontal="center" vertical="center" wrapText="1"/>
    </xf>
    <xf numFmtId="0" fontId="28" fillId="5" borderId="3" xfId="0" applyFont="1" applyFill="1" applyBorder="1" applyAlignment="1" applyProtection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 applyProtection="1">
      <alignment horizontal="center" vertical="center"/>
    </xf>
    <xf numFmtId="0" fontId="28" fillId="5" borderId="6" xfId="0" applyFont="1" applyFill="1" applyBorder="1" applyAlignment="1" applyProtection="1">
      <alignment horizontal="center" vertical="center"/>
    </xf>
    <xf numFmtId="0" fontId="28" fillId="5" borderId="12" xfId="0" applyFont="1" applyFill="1" applyBorder="1" applyAlignment="1" applyProtection="1">
      <alignment horizontal="center" vertical="center"/>
    </xf>
    <xf numFmtId="0" fontId="28" fillId="5" borderId="3" xfId="0" applyFont="1" applyFill="1" applyBorder="1" applyAlignment="1" applyProtection="1">
      <alignment horizontal="center" vertical="center"/>
    </xf>
    <xf numFmtId="0" fontId="28" fillId="5" borderId="10" xfId="0" applyFont="1" applyFill="1" applyBorder="1" applyAlignment="1" applyProtection="1">
      <alignment horizontal="center" vertical="center"/>
    </xf>
    <xf numFmtId="0" fontId="28" fillId="5" borderId="31" xfId="0" applyFont="1" applyFill="1" applyBorder="1" applyAlignment="1" applyProtection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3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52" fillId="0" borderId="0" xfId="0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left" vertical="top"/>
    </xf>
    <xf numFmtId="0" fontId="43" fillId="0" borderId="0" xfId="0" applyFont="1" applyAlignment="1">
      <alignment horizontal="left" wrapText="1"/>
    </xf>
    <xf numFmtId="0" fontId="41" fillId="0" borderId="24" xfId="0" applyFont="1" applyBorder="1" applyAlignment="1">
      <alignment horizontal="left" vertical="center" wrapText="1"/>
    </xf>
    <xf numFmtId="0" fontId="41" fillId="6" borderId="23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30" xfId="0" applyFont="1" applyFill="1" applyBorder="1" applyAlignment="1">
      <alignment horizontal="center" vertical="center"/>
    </xf>
    <xf numFmtId="49" fontId="41" fillId="6" borderId="26" xfId="0" applyNumberFormat="1" applyFont="1" applyFill="1" applyBorder="1" applyAlignment="1">
      <alignment horizontal="center" wrapText="1"/>
    </xf>
    <xf numFmtId="49" fontId="41" fillId="6" borderId="27" xfId="0" applyNumberFormat="1" applyFont="1" applyFill="1" applyBorder="1" applyAlignment="1">
      <alignment horizontal="center" wrapText="1"/>
    </xf>
    <xf numFmtId="49" fontId="41" fillId="6" borderId="28" xfId="0" applyNumberFormat="1" applyFont="1" applyFill="1" applyBorder="1" applyAlignment="1">
      <alignment horizontal="center" wrapText="1"/>
    </xf>
    <xf numFmtId="49" fontId="41" fillId="6" borderId="26" xfId="0" applyNumberFormat="1" applyFont="1" applyFill="1" applyBorder="1" applyAlignment="1">
      <alignment horizontal="center"/>
    </xf>
    <xf numFmtId="49" fontId="41" fillId="6" borderId="27" xfId="0" applyNumberFormat="1" applyFont="1" applyFill="1" applyBorder="1" applyAlignment="1">
      <alignment horizontal="center"/>
    </xf>
    <xf numFmtId="49" fontId="41" fillId="6" borderId="28" xfId="0" applyNumberFormat="1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 5" xfId="3" xr:uid="{00000000-0005-0000-0000-000003000000}"/>
    <cellStyle name="Normal_Sheet1" xfId="2" xr:uid="{00000000-0005-0000-0000-000004000000}"/>
  </cellStyles>
  <dxfs count="0"/>
  <tableStyles count="0" defaultTableStyle="TableStyleMedium2" defaultPivotStyle="PivotStyleLight16"/>
  <colors>
    <mruColors>
      <color rgb="FF004A37"/>
      <color rgb="FFCBD6BC"/>
      <color rgb="FFEE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From 1 to 3 days</c:v>
          </c:tx>
          <c:spPr>
            <a:ln w="28575" cap="rnd">
              <a:solidFill>
                <a:schemeClr val="accent1"/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'[1]SEC-6'!$A$12:$A$20</c:f>
              <c:strCache>
                <c:ptCount val="9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</c:v>
                </c:pt>
                <c:pt idx="7">
                  <c:v>II</c:v>
                </c:pt>
                <c:pt idx="8">
                  <c:v>III</c:v>
                </c:pt>
              </c:strCache>
              <c:extLst/>
            </c:strRef>
          </c:cat>
          <c:val>
            <c:numRef>
              <c:f>'[1]SEC-6'!$B$9:$B$17</c:f>
              <c:numCache>
                <c:formatCode>General</c:formatCode>
                <c:ptCount val="9"/>
                <c:pt idx="0">
                  <c:v>2.2599999999999998</c:v>
                </c:pt>
                <c:pt idx="1">
                  <c:v>2.08</c:v>
                </c:pt>
                <c:pt idx="2">
                  <c:v>1.92</c:v>
                </c:pt>
                <c:pt idx="3">
                  <c:v>1.83</c:v>
                </c:pt>
                <c:pt idx="4">
                  <c:v>1.84</c:v>
                </c:pt>
                <c:pt idx="5">
                  <c:v>1.83</c:v>
                </c:pt>
                <c:pt idx="6">
                  <c:v>1.83</c:v>
                </c:pt>
                <c:pt idx="7">
                  <c:v>1.84</c:v>
                </c:pt>
                <c:pt idx="8">
                  <c:v>1.85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0-6765-4E97-A408-268A7C181275}"/>
            </c:ext>
          </c:extLst>
        </c:ser>
        <c:ser>
          <c:idx val="1"/>
          <c:order val="1"/>
          <c:tx>
            <c:v>From 4 to 7 days</c:v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'[1]SEC-6'!$A$12:$A$20</c:f>
              <c:strCache>
                <c:ptCount val="9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</c:v>
                </c:pt>
                <c:pt idx="7">
                  <c:v>II</c:v>
                </c:pt>
                <c:pt idx="8">
                  <c:v>III</c:v>
                </c:pt>
              </c:strCache>
              <c:extLst/>
            </c:strRef>
          </c:cat>
          <c:val>
            <c:numRef>
              <c:f>'[1]SEC-6'!$C$9:$C$17</c:f>
              <c:numCache>
                <c:formatCode>General</c:formatCode>
                <c:ptCount val="9"/>
                <c:pt idx="0">
                  <c:v>2.2799999999999998</c:v>
                </c:pt>
                <c:pt idx="1">
                  <c:v>2.14</c:v>
                </c:pt>
                <c:pt idx="2">
                  <c:v>1.96</c:v>
                </c:pt>
                <c:pt idx="3">
                  <c:v>1.87</c:v>
                </c:pt>
                <c:pt idx="4">
                  <c:v>1.84</c:v>
                </c:pt>
                <c:pt idx="5">
                  <c:v>1.86</c:v>
                </c:pt>
                <c:pt idx="6">
                  <c:v>1.87</c:v>
                </c:pt>
                <c:pt idx="7">
                  <c:v>1.85</c:v>
                </c:pt>
                <c:pt idx="8">
                  <c:v>1.85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1-6765-4E97-A408-268A7C181275}"/>
            </c:ext>
          </c:extLst>
        </c:ser>
        <c:ser>
          <c:idx val="2"/>
          <c:order val="2"/>
          <c:tx>
            <c:v>Over 8 days</c:v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'[1]SEC-6'!$A$12:$A$20</c:f>
              <c:strCache>
                <c:ptCount val="9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</c:v>
                </c:pt>
                <c:pt idx="7">
                  <c:v>II</c:v>
                </c:pt>
                <c:pt idx="8">
                  <c:v>III</c:v>
                </c:pt>
              </c:strCache>
              <c:extLst/>
            </c:strRef>
          </c:cat>
          <c:val>
            <c:numRef>
              <c:f>'[1]SEC-6'!$D$9:$D$17</c:f>
              <c:numCache>
                <c:formatCode>General</c:formatCode>
                <c:ptCount val="9"/>
                <c:pt idx="0">
                  <c:v>2.29</c:v>
                </c:pt>
                <c:pt idx="1">
                  <c:v>2.13</c:v>
                </c:pt>
                <c:pt idx="2">
                  <c:v>1.93</c:v>
                </c:pt>
                <c:pt idx="3">
                  <c:v>1.87</c:v>
                </c:pt>
                <c:pt idx="4">
                  <c:v>1.88</c:v>
                </c:pt>
                <c:pt idx="5">
                  <c:v>1.87</c:v>
                </c:pt>
                <c:pt idx="6">
                  <c:v>1.92</c:v>
                </c:pt>
                <c:pt idx="7">
                  <c:v>1.88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2-6765-4E97-A408-268A7C18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837184"/>
        <c:axId val="207954680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v>ОЛП</c:v>
                </c:tx>
                <c:spPr>
                  <a:ln w="28575" cap="rnd">
                    <a:solidFill>
                      <a:schemeClr val="accent4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  <a:prstDash val="sysDash"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'[1]SEC-6'!$A$12:$A$20</c15:sqref>
                        </c15:formulaRef>
                      </c:ext>
                    </c:extLst>
                    <c:strCache>
                      <c:ptCount val="9"/>
                      <c:pt idx="0">
                        <c:v>VII</c:v>
                      </c:pt>
                      <c:pt idx="1">
                        <c:v>VIII</c:v>
                      </c:pt>
                      <c:pt idx="2">
                        <c:v>IX</c:v>
                      </c:pt>
                      <c:pt idx="3">
                        <c:v>X</c:v>
                      </c:pt>
                      <c:pt idx="4">
                        <c:v>XI</c:v>
                      </c:pt>
                      <c:pt idx="5">
                        <c:v>XII</c:v>
                      </c:pt>
                      <c:pt idx="6">
                        <c:v>I</c:v>
                      </c:pt>
                      <c:pt idx="7">
                        <c:v>II</c:v>
                      </c:pt>
                      <c:pt idx="8">
                        <c:v>III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'[1]SEC-6'!$F$8:$F$13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6765-4E97-A408-268A7C181275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'[1]SEC-6'!$A$12:$A$20</c15:sqref>
                        </c15:formulaRef>
                      </c:ext>
                    </c:extLst>
                    <c:strCache>
                      <c:ptCount val="9"/>
                      <c:pt idx="0">
                        <c:v>VII</c:v>
                      </c:pt>
                      <c:pt idx="1">
                        <c:v>VIII</c:v>
                      </c:pt>
                      <c:pt idx="2">
                        <c:v>IX</c:v>
                      </c:pt>
                      <c:pt idx="3">
                        <c:v>X</c:v>
                      </c:pt>
                      <c:pt idx="4">
                        <c:v>XI</c:v>
                      </c:pt>
                      <c:pt idx="5">
                        <c:v>XII</c:v>
                      </c:pt>
                      <c:pt idx="6">
                        <c:v>I</c:v>
                      </c:pt>
                      <c:pt idx="7">
                        <c:v>II</c:v>
                      </c:pt>
                      <c:pt idx="8">
                        <c:v>III</c:v>
                      </c:pt>
                    </c:strCache>
                  </c:strRef>
                </c:cat>
                <c:val>
                  <c:numLit>
                    <c:ptCount val="0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765-4E97-A408-268A7C181275}"/>
                  </c:ext>
                </c:extLst>
              </c15:ser>
            </c15:filteredLineSeries>
          </c:ext>
        </c:extLst>
      </c:lineChart>
      <c:catAx>
        <c:axId val="206837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4A37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>
                    <a:solidFill>
                      <a:srgbClr val="004A37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2025</a:t>
                </a:r>
              </a:p>
            </c:rich>
          </c:tx>
          <c:layout>
            <c:manualLayout>
              <c:xMode val="edge"/>
              <c:yMode val="edge"/>
              <c:x val="0.27863425157969152"/>
              <c:y val="0.9256856013446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4A37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bg-B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4A37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bg-BG"/>
          </a:p>
        </c:txPr>
        <c:crossAx val="207954680"/>
        <c:crosses val="autoZero"/>
        <c:auto val="1"/>
        <c:lblAlgn val="ctr"/>
        <c:lblOffset val="100"/>
        <c:noMultiLvlLbl val="0"/>
      </c:catAx>
      <c:valAx>
        <c:axId val="207954680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%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bg-BG"/>
            </a:p>
          </c:tx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A37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bg-BG"/>
          </a:p>
        </c:txPr>
        <c:crossAx val="206837184"/>
        <c:crosses val="autoZero"/>
        <c:crossBetween val="between"/>
        <c:majorUnit val="0.8"/>
        <c:minorUnit val="0.2"/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A37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bg-BG"/>
    </a:p>
  </c:txPr>
  <c:printSettings>
    <c:headerFooter>
      <c:oddFooter>&amp;LИзготвил: Д. Коралска
Проверил: М. Лабешка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124234</xdr:colOff>
      <xdr:row>20</xdr:row>
      <xdr:rowOff>342843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885825"/>
          <a:ext cx="4724809" cy="37432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180974</xdr:rowOff>
    </xdr:from>
    <xdr:to>
      <xdr:col>7</xdr:col>
      <xdr:colOff>28057</xdr:colOff>
      <xdr:row>17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80999"/>
          <a:ext cx="4142857" cy="307657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1</xdr:row>
      <xdr:rowOff>190499</xdr:rowOff>
    </xdr:from>
    <xdr:to>
      <xdr:col>14</xdr:col>
      <xdr:colOff>247105</xdr:colOff>
      <xdr:row>16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0" y="390524"/>
          <a:ext cx="4742905" cy="295275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18</xdr:row>
      <xdr:rowOff>0</xdr:rowOff>
    </xdr:from>
    <xdr:to>
      <xdr:col>7</xdr:col>
      <xdr:colOff>228601</xdr:colOff>
      <xdr:row>31</xdr:row>
      <xdr:rowOff>38100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3600450"/>
          <a:ext cx="4572000" cy="2638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152400</xdr:colOff>
      <xdr:row>22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00050"/>
          <a:ext cx="4953000" cy="401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171450</xdr:rowOff>
    </xdr:from>
    <xdr:to>
      <xdr:col>9</xdr:col>
      <xdr:colOff>36890</xdr:colOff>
      <xdr:row>22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571500"/>
          <a:ext cx="9676190" cy="3876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3</xdr:row>
      <xdr:rowOff>171450</xdr:rowOff>
    </xdr:from>
    <xdr:to>
      <xdr:col>12</xdr:col>
      <xdr:colOff>390525</xdr:colOff>
      <xdr:row>23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771525"/>
          <a:ext cx="5343525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5</xdr:row>
      <xdr:rowOff>180975</xdr:rowOff>
    </xdr:from>
    <xdr:to>
      <xdr:col>13</xdr:col>
      <xdr:colOff>466725</xdr:colOff>
      <xdr:row>31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181100"/>
          <a:ext cx="9753600" cy="513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9113</xdr:colOff>
      <xdr:row>43</xdr:row>
      <xdr:rowOff>66214</xdr:rowOff>
    </xdr:from>
    <xdr:to>
      <xdr:col>7</xdr:col>
      <xdr:colOff>306336</xdr:colOff>
      <xdr:row>64</xdr:row>
      <xdr:rowOff>125052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8</xdr:row>
      <xdr:rowOff>0</xdr:rowOff>
    </xdr:from>
    <xdr:to>
      <xdr:col>16</xdr:col>
      <xdr:colOff>76200</xdr:colOff>
      <xdr:row>29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781175"/>
          <a:ext cx="5238750" cy="421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0.68143</cdr:x>
      <cdr:y>0.92368</cdr:y>
    </cdr:from>
    <cdr:to>
      <cdr:x>0.76536</cdr:x>
      <cdr:y>0.95946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3545206" y="3934285"/>
          <a:ext cx="436656" cy="1524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bg-BG" sz="900" b="0" i="0" u="none" strike="noStrike" kern="1200" baseline="0">
              <a:solidFill>
                <a:srgbClr val="004A37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</a:t>
          </a:r>
          <a:r>
            <a:rPr lang="en-US" sz="900" b="0" i="0" u="none" strike="noStrike" kern="1200" baseline="0">
              <a:solidFill>
                <a:srgbClr val="004A37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bg-BG" sz="900" b="0" i="0" u="none" strike="noStrike" kern="1200" baseline="0">
            <a:solidFill>
              <a:srgbClr val="004A37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18</xdr:col>
      <xdr:colOff>628650</xdr:colOff>
      <xdr:row>28</xdr:row>
      <xdr:rowOff>119964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A00-000002180000}"/>
            </a:ext>
          </a:extLst>
        </xdr:cNvPr>
        <xdr:cNvSpPr>
          <a:spLocks noChangeAspect="1" noChangeArrowheads="1"/>
        </xdr:cNvSpPr>
      </xdr:nvSpPr>
      <xdr:spPr bwMode="auto">
        <a:xfrm>
          <a:off x="7419975" y="1457325"/>
          <a:ext cx="4943475" cy="496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933450</xdr:colOff>
      <xdr:row>1</xdr:row>
      <xdr:rowOff>114300</xdr:rowOff>
    </xdr:from>
    <xdr:to>
      <xdr:col>8</xdr:col>
      <xdr:colOff>102130</xdr:colOff>
      <xdr:row>20</xdr:row>
      <xdr:rowOff>183226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314325"/>
          <a:ext cx="4645555" cy="39932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2</xdr:row>
      <xdr:rowOff>114300</xdr:rowOff>
    </xdr:from>
    <xdr:to>
      <xdr:col>6</xdr:col>
      <xdr:colOff>876300</xdr:colOff>
      <xdr:row>27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14350"/>
          <a:ext cx="6429375" cy="510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200024</xdr:rowOff>
    </xdr:from>
    <xdr:to>
      <xdr:col>7</xdr:col>
      <xdr:colOff>514350</xdr:colOff>
      <xdr:row>17</xdr:row>
      <xdr:rowOff>133349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400049"/>
          <a:ext cx="4762500" cy="3133725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</xdr:row>
      <xdr:rowOff>114300</xdr:rowOff>
    </xdr:from>
    <xdr:to>
      <xdr:col>14</xdr:col>
      <xdr:colOff>142343</xdr:colOff>
      <xdr:row>16</xdr:row>
      <xdr:rowOff>200024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314325"/>
          <a:ext cx="4409543" cy="30860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7</xdr:col>
      <xdr:colOff>295275</xdr:colOff>
      <xdr:row>31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3800475"/>
          <a:ext cx="4410075" cy="25527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18</xdr:row>
      <xdr:rowOff>76201</xdr:rowOff>
    </xdr:from>
    <xdr:to>
      <xdr:col>14</xdr:col>
      <xdr:colOff>18505</xdr:colOff>
      <xdr:row>31</xdr:row>
      <xdr:rowOff>85725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57800" y="3676651"/>
          <a:ext cx="4361905" cy="26098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7</xdr:col>
      <xdr:colOff>247105</xdr:colOff>
      <xdr:row>59</xdr:row>
      <xdr:rowOff>56743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" y="8601075"/>
          <a:ext cx="4361905" cy="32571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43</xdr:row>
      <xdr:rowOff>114300</xdr:rowOff>
    </xdr:from>
    <xdr:to>
      <xdr:col>14</xdr:col>
      <xdr:colOff>132819</xdr:colOff>
      <xdr:row>59</xdr:row>
      <xdr:rowOff>95250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8715375"/>
          <a:ext cx="4247619" cy="3181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9526</xdr:rowOff>
    </xdr:from>
    <xdr:to>
      <xdr:col>7</xdr:col>
      <xdr:colOff>409009</xdr:colOff>
      <xdr:row>75</xdr:row>
      <xdr:rowOff>47625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800" y="12011026"/>
          <a:ext cx="4523809" cy="3038474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600074</xdr:colOff>
      <xdr:row>60</xdr:row>
      <xdr:rowOff>0</xdr:rowOff>
    </xdr:from>
    <xdr:to>
      <xdr:col>14</xdr:col>
      <xdr:colOff>466725</xdr:colOff>
      <xdr:row>75</xdr:row>
      <xdr:rowOff>47625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00674" y="12001500"/>
          <a:ext cx="4667251" cy="30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kolaS\Desktop\3%20&#1052;&#1077;&#1089;&#1077;&#1095;&#1085;&#1080;%20&#1089;&#1087;&#1088;&#1072;&#1074;&#1082;&#1080;\&#1052;&#1072;&#1088;&#1090;%20&#1054;&#1082;&#1086;&#1085;&#1095;&#1072;&#1090;&#1077;&#1083;&#1085;&#1072;%20&#1089;&#1088;&#1077;&#1076;&#1085;&#1086;&#1087;&#1088;&#1077;&#1090;&#1077;&#1075;&#1083;&#1077;&#1085;&#1072;%20&#1075;&#1086;&#1076;&#1080;&#1096;&#1085;&#1072;%20&#1076;&#1086;&#1093;&#1086;&#1076;&#1085;&#1086;&#1089;&#1090;%20&#1087;&#1086;%20&#1088;&#1077;&#1087;&#1086;%20&#1089;&#1076;&#1077;&#1083;&#1082;&#1080;%20I%20&#1090;&#1088;&#1080;&#1084;.%202026%20&#1075;.EN%20La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-6"/>
      <sheetName val="Sheet1"/>
      <sheetName val="LIST"/>
    </sheetNames>
    <sheetDataSet>
      <sheetData sheetId="0">
        <row r="6">
          <cell r="B6">
            <v>2.84</v>
          </cell>
        </row>
        <row r="9">
          <cell r="B9">
            <v>2.2599999999999998</v>
          </cell>
          <cell r="C9">
            <v>2.2799999999999998</v>
          </cell>
          <cell r="D9">
            <v>2.29</v>
          </cell>
        </row>
        <row r="10">
          <cell r="B10">
            <v>2.08</v>
          </cell>
          <cell r="C10">
            <v>2.14</v>
          </cell>
          <cell r="D10">
            <v>2.13</v>
          </cell>
        </row>
        <row r="11">
          <cell r="B11">
            <v>1.92</v>
          </cell>
          <cell r="C11">
            <v>1.96</v>
          </cell>
          <cell r="D11">
            <v>1.93</v>
          </cell>
        </row>
        <row r="12">
          <cell r="A12" t="str">
            <v>VII</v>
          </cell>
          <cell r="B12">
            <v>1.83</v>
          </cell>
          <cell r="C12">
            <v>1.87</v>
          </cell>
          <cell r="D12">
            <v>1.87</v>
          </cell>
        </row>
        <row r="13">
          <cell r="A13" t="str">
            <v>VIII</v>
          </cell>
          <cell r="B13">
            <v>1.84</v>
          </cell>
          <cell r="C13">
            <v>1.84</v>
          </cell>
          <cell r="D13">
            <v>1.88</v>
          </cell>
        </row>
        <row r="14">
          <cell r="A14" t="str">
            <v>IX</v>
          </cell>
          <cell r="B14">
            <v>1.83</v>
          </cell>
          <cell r="C14">
            <v>1.86</v>
          </cell>
          <cell r="D14">
            <v>1.87</v>
          </cell>
        </row>
        <row r="15">
          <cell r="A15" t="str">
            <v>X</v>
          </cell>
          <cell r="B15">
            <v>1.83</v>
          </cell>
          <cell r="C15">
            <v>1.87</v>
          </cell>
          <cell r="D15">
            <v>1.92</v>
          </cell>
        </row>
        <row r="16">
          <cell r="A16" t="str">
            <v>XI</v>
          </cell>
          <cell r="B16">
            <v>1.84</v>
          </cell>
          <cell r="C16">
            <v>1.85</v>
          </cell>
          <cell r="D16">
            <v>1.88</v>
          </cell>
        </row>
        <row r="17">
          <cell r="A17" t="str">
            <v>XII</v>
          </cell>
          <cell r="B17">
            <v>1.85</v>
          </cell>
          <cell r="C17">
            <v>1.85</v>
          </cell>
          <cell r="D17"/>
        </row>
        <row r="18">
          <cell r="A18" t="str">
            <v>I</v>
          </cell>
        </row>
        <row r="19">
          <cell r="A19" t="str">
            <v>II</v>
          </cell>
        </row>
        <row r="20">
          <cell r="A20" t="str">
            <v>III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C25"/>
  <sheetViews>
    <sheetView showGridLines="0" workbookViewId="0">
      <selection activeCell="R32" sqref="R32"/>
    </sheetView>
  </sheetViews>
  <sheetFormatPr defaultColWidth="9" defaultRowHeight="15"/>
  <cols>
    <col min="1" max="1" width="1.75" style="94" customWidth="1"/>
    <col min="2" max="2" width="28.5" style="94" customWidth="1"/>
    <col min="3" max="3" width="6.25" style="94" customWidth="1"/>
    <col min="4" max="4" width="0.25" style="94" customWidth="1"/>
    <col min="5" max="5" width="8.125" style="94" customWidth="1"/>
    <col min="6" max="6" width="6.75" style="94" customWidth="1"/>
    <col min="7" max="7" width="0.25" style="94" customWidth="1"/>
    <col min="8" max="8" width="7.875" style="94" customWidth="1"/>
    <col min="9" max="9" width="6.75" style="94" customWidth="1"/>
    <col min="10" max="10" width="0.25" style="94" customWidth="1"/>
    <col min="11" max="11" width="7.875" style="94" customWidth="1"/>
    <col min="12" max="12" width="6.75" style="94" customWidth="1"/>
    <col min="13" max="13" width="0.25" style="94" customWidth="1"/>
    <col min="14" max="14" width="7.875" style="94" customWidth="1"/>
    <col min="15" max="15" width="6.75" style="94" customWidth="1"/>
    <col min="16" max="16" width="0.25" style="94" customWidth="1"/>
    <col min="17" max="17" width="7.875" style="94" customWidth="1"/>
    <col min="18" max="18" width="6.75" style="94" customWidth="1"/>
    <col min="19" max="19" width="0.25" style="94" customWidth="1"/>
    <col min="20" max="20" width="7.875" style="94" customWidth="1"/>
    <col min="21" max="21" width="6.75" style="94" customWidth="1"/>
    <col min="22" max="22" width="0.25" style="94" customWidth="1"/>
    <col min="23" max="23" width="7.875" style="94" customWidth="1"/>
    <col min="24" max="24" width="6.75" style="94" customWidth="1"/>
    <col min="25" max="25" width="0.25" style="94" customWidth="1"/>
    <col min="26" max="26" width="7.875" style="94" customWidth="1"/>
    <col min="27" max="27" width="6.75" style="94" customWidth="1"/>
    <col min="28" max="28" width="0.25" style="94" customWidth="1"/>
    <col min="29" max="29" width="7.875" style="94" customWidth="1"/>
    <col min="30" max="16384" width="9" style="94"/>
  </cols>
  <sheetData>
    <row r="3" spans="2:29" ht="15" customHeight="1">
      <c r="B3" s="227" t="s">
        <v>246</v>
      </c>
      <c r="C3" s="227"/>
      <c r="D3" s="227"/>
      <c r="E3" s="227"/>
      <c r="F3" s="227"/>
      <c r="G3" s="227"/>
      <c r="H3" s="227"/>
    </row>
    <row r="4" spans="2:29" ht="15.75">
      <c r="B4" s="227" t="s">
        <v>317</v>
      </c>
      <c r="C4" s="227"/>
      <c r="D4" s="227"/>
      <c r="E4" s="227"/>
      <c r="F4" s="227"/>
      <c r="G4" s="227"/>
      <c r="H4" s="227"/>
    </row>
    <row r="6" spans="2:29">
      <c r="B6" s="95" t="s">
        <v>157</v>
      </c>
      <c r="C6" s="223" t="s">
        <v>247</v>
      </c>
      <c r="D6" s="224"/>
      <c r="E6" s="225"/>
      <c r="F6" s="223" t="s">
        <v>248</v>
      </c>
      <c r="G6" s="224"/>
      <c r="H6" s="225"/>
      <c r="I6" s="223" t="s">
        <v>249</v>
      </c>
      <c r="J6" s="224"/>
      <c r="K6" s="225"/>
      <c r="L6" s="223" t="s">
        <v>247</v>
      </c>
      <c r="M6" s="224"/>
      <c r="N6" s="225"/>
      <c r="O6" s="223" t="s">
        <v>248</v>
      </c>
      <c r="P6" s="224"/>
      <c r="Q6" s="225"/>
      <c r="R6" s="223" t="s">
        <v>247</v>
      </c>
      <c r="S6" s="224"/>
      <c r="T6" s="225"/>
      <c r="U6" s="223" t="s">
        <v>249</v>
      </c>
      <c r="V6" s="224"/>
      <c r="W6" s="225"/>
      <c r="X6" s="223" t="s">
        <v>248</v>
      </c>
      <c r="Y6" s="224"/>
      <c r="Z6" s="225"/>
      <c r="AA6" s="223" t="s">
        <v>249</v>
      </c>
      <c r="AB6" s="224"/>
      <c r="AC6" s="225"/>
    </row>
    <row r="7" spans="2:29">
      <c r="B7" s="96" t="s">
        <v>158</v>
      </c>
      <c r="C7" s="208">
        <v>46043</v>
      </c>
      <c r="D7" s="209"/>
      <c r="E7" s="210"/>
      <c r="F7" s="208">
        <v>46050</v>
      </c>
      <c r="G7" s="209"/>
      <c r="H7" s="210"/>
      <c r="I7" s="208">
        <v>46064</v>
      </c>
      <c r="J7" s="209"/>
      <c r="K7" s="210"/>
      <c r="L7" s="208">
        <v>46043</v>
      </c>
      <c r="M7" s="209"/>
      <c r="N7" s="210"/>
      <c r="O7" s="208">
        <v>46050</v>
      </c>
      <c r="P7" s="209"/>
      <c r="Q7" s="210"/>
      <c r="R7" s="208">
        <v>46043</v>
      </c>
      <c r="S7" s="209"/>
      <c r="T7" s="210"/>
      <c r="U7" s="208">
        <v>46064</v>
      </c>
      <c r="V7" s="209"/>
      <c r="W7" s="210"/>
      <c r="X7" s="208">
        <v>46050</v>
      </c>
      <c r="Y7" s="209"/>
      <c r="Z7" s="210"/>
      <c r="AA7" s="208">
        <v>46064</v>
      </c>
      <c r="AB7" s="209"/>
      <c r="AC7" s="210"/>
    </row>
    <row r="8" spans="2:29">
      <c r="B8" s="96" t="s">
        <v>159</v>
      </c>
      <c r="C8" s="208">
        <v>46773</v>
      </c>
      <c r="D8" s="209"/>
      <c r="E8" s="210"/>
      <c r="F8" s="208">
        <v>47876</v>
      </c>
      <c r="G8" s="209"/>
      <c r="H8" s="210"/>
      <c r="I8" s="208">
        <v>49716</v>
      </c>
      <c r="J8" s="209"/>
      <c r="K8" s="210"/>
      <c r="L8" s="208">
        <v>46773</v>
      </c>
      <c r="M8" s="209"/>
      <c r="N8" s="210"/>
      <c r="O8" s="208">
        <v>47876</v>
      </c>
      <c r="P8" s="209"/>
      <c r="Q8" s="210"/>
      <c r="R8" s="208">
        <v>46773</v>
      </c>
      <c r="S8" s="209"/>
      <c r="T8" s="210"/>
      <c r="U8" s="208">
        <v>49716</v>
      </c>
      <c r="V8" s="209"/>
      <c r="W8" s="210"/>
      <c r="X8" s="208">
        <v>47876</v>
      </c>
      <c r="Y8" s="209"/>
      <c r="Z8" s="210"/>
      <c r="AA8" s="208">
        <v>49716</v>
      </c>
      <c r="AB8" s="209"/>
      <c r="AC8" s="210"/>
    </row>
    <row r="9" spans="2:29" ht="15.75" customHeight="1">
      <c r="B9" s="96" t="s">
        <v>160</v>
      </c>
      <c r="C9" s="220" t="s">
        <v>0</v>
      </c>
      <c r="D9" s="221"/>
      <c r="E9" s="222"/>
      <c r="F9" s="220" t="s">
        <v>0</v>
      </c>
      <c r="G9" s="221"/>
      <c r="H9" s="222"/>
      <c r="I9" s="220" t="s">
        <v>0</v>
      </c>
      <c r="J9" s="221"/>
      <c r="K9" s="222"/>
      <c r="L9" s="220" t="s">
        <v>0</v>
      </c>
      <c r="M9" s="221"/>
      <c r="N9" s="222"/>
      <c r="O9" s="220" t="s">
        <v>0</v>
      </c>
      <c r="P9" s="221"/>
      <c r="Q9" s="222"/>
      <c r="R9" s="220" t="s">
        <v>0</v>
      </c>
      <c r="S9" s="221"/>
      <c r="T9" s="222"/>
      <c r="U9" s="220" t="s">
        <v>0</v>
      </c>
      <c r="V9" s="221"/>
      <c r="W9" s="222"/>
      <c r="X9" s="220" t="s">
        <v>0</v>
      </c>
      <c r="Y9" s="221"/>
      <c r="Z9" s="222"/>
      <c r="AA9" s="220" t="s">
        <v>0</v>
      </c>
      <c r="AB9" s="221"/>
      <c r="AC9" s="222"/>
    </row>
    <row r="10" spans="2:29" ht="15" customHeight="1">
      <c r="B10" s="96" t="s">
        <v>250</v>
      </c>
      <c r="C10" s="214">
        <v>2.25</v>
      </c>
      <c r="D10" s="215"/>
      <c r="E10" s="216"/>
      <c r="F10" s="214">
        <v>2.75</v>
      </c>
      <c r="G10" s="215"/>
      <c r="H10" s="216"/>
      <c r="I10" s="214">
        <v>3.5</v>
      </c>
      <c r="J10" s="215"/>
      <c r="K10" s="216"/>
      <c r="L10" s="214">
        <v>2.25</v>
      </c>
      <c r="M10" s="215"/>
      <c r="N10" s="216"/>
      <c r="O10" s="214">
        <v>2.75</v>
      </c>
      <c r="P10" s="215"/>
      <c r="Q10" s="216"/>
      <c r="R10" s="214">
        <v>2.25</v>
      </c>
      <c r="S10" s="215"/>
      <c r="T10" s="216"/>
      <c r="U10" s="214">
        <v>3.5</v>
      </c>
      <c r="V10" s="215"/>
      <c r="W10" s="216"/>
      <c r="X10" s="214">
        <v>2.75</v>
      </c>
      <c r="Y10" s="215"/>
      <c r="Z10" s="216"/>
      <c r="AA10" s="214">
        <v>3.5</v>
      </c>
      <c r="AB10" s="215"/>
      <c r="AC10" s="216"/>
    </row>
    <row r="11" spans="2:29" ht="15.75" customHeight="1">
      <c r="B11" s="97" t="s">
        <v>161</v>
      </c>
      <c r="C11" s="217" t="s">
        <v>251</v>
      </c>
      <c r="D11" s="218"/>
      <c r="E11" s="219"/>
      <c r="F11" s="217" t="s">
        <v>251</v>
      </c>
      <c r="G11" s="218"/>
      <c r="H11" s="219"/>
      <c r="I11" s="217" t="s">
        <v>251</v>
      </c>
      <c r="J11" s="218"/>
      <c r="K11" s="219"/>
      <c r="L11" s="217" t="s">
        <v>252</v>
      </c>
      <c r="M11" s="218"/>
      <c r="N11" s="219"/>
      <c r="O11" s="217" t="s">
        <v>252</v>
      </c>
      <c r="P11" s="218"/>
      <c r="Q11" s="219"/>
      <c r="R11" s="217" t="s">
        <v>253</v>
      </c>
      <c r="S11" s="218"/>
      <c r="T11" s="219"/>
      <c r="U11" s="217" t="s">
        <v>252</v>
      </c>
      <c r="V11" s="218"/>
      <c r="W11" s="219"/>
      <c r="X11" s="217" t="s">
        <v>253</v>
      </c>
      <c r="Y11" s="218"/>
      <c r="Z11" s="219"/>
      <c r="AA11" s="217" t="s">
        <v>253</v>
      </c>
      <c r="AB11" s="218"/>
      <c r="AC11" s="219"/>
    </row>
    <row r="12" spans="2:29" ht="15.6" customHeight="1">
      <c r="B12" s="96" t="s">
        <v>162</v>
      </c>
      <c r="C12" s="208">
        <v>46043</v>
      </c>
      <c r="D12" s="209"/>
      <c r="E12" s="210"/>
      <c r="F12" s="208">
        <v>46050</v>
      </c>
      <c r="G12" s="209"/>
      <c r="H12" s="210"/>
      <c r="I12" s="208">
        <v>46064</v>
      </c>
      <c r="J12" s="209"/>
      <c r="K12" s="210"/>
      <c r="L12" s="208">
        <v>46078</v>
      </c>
      <c r="M12" s="209"/>
      <c r="N12" s="210"/>
      <c r="O12" s="208">
        <v>46092</v>
      </c>
      <c r="P12" s="209"/>
      <c r="Q12" s="210"/>
      <c r="R12" s="208">
        <v>46106</v>
      </c>
      <c r="S12" s="209"/>
      <c r="T12" s="210"/>
      <c r="U12" s="208">
        <v>46120</v>
      </c>
      <c r="V12" s="209"/>
      <c r="W12" s="210"/>
      <c r="X12" s="208">
        <v>46134</v>
      </c>
      <c r="Y12" s="209"/>
      <c r="Z12" s="210"/>
      <c r="AA12" s="208">
        <v>46120</v>
      </c>
      <c r="AB12" s="209"/>
      <c r="AC12" s="210"/>
    </row>
    <row r="13" spans="2:29" ht="25.5">
      <c r="B13" s="98" t="s">
        <v>254</v>
      </c>
      <c r="C13" s="211">
        <v>150000000</v>
      </c>
      <c r="D13" s="212"/>
      <c r="E13" s="213"/>
      <c r="F13" s="211">
        <v>150000000</v>
      </c>
      <c r="G13" s="212"/>
      <c r="H13" s="213"/>
      <c r="I13" s="211">
        <v>150000000</v>
      </c>
      <c r="J13" s="212"/>
      <c r="K13" s="213"/>
      <c r="L13" s="211">
        <v>150000000</v>
      </c>
      <c r="M13" s="212"/>
      <c r="N13" s="213"/>
      <c r="O13" s="211">
        <v>150000000</v>
      </c>
      <c r="P13" s="212"/>
      <c r="Q13" s="213"/>
      <c r="R13" s="211">
        <v>150000000</v>
      </c>
      <c r="S13" s="212"/>
      <c r="T13" s="213"/>
      <c r="U13" s="211">
        <v>150000000</v>
      </c>
      <c r="V13" s="212"/>
      <c r="W13" s="213"/>
      <c r="X13" s="211">
        <v>150000000</v>
      </c>
      <c r="Y13" s="212"/>
      <c r="Z13" s="213"/>
      <c r="AA13" s="211">
        <v>210000000</v>
      </c>
      <c r="AB13" s="212"/>
      <c r="AC13" s="213"/>
    </row>
    <row r="14" spans="2:29" ht="25.5">
      <c r="B14" s="99" t="s">
        <v>255</v>
      </c>
      <c r="C14" s="205">
        <v>336712000</v>
      </c>
      <c r="D14" s="206"/>
      <c r="E14" s="207"/>
      <c r="F14" s="205">
        <v>224370000</v>
      </c>
      <c r="G14" s="206"/>
      <c r="H14" s="207"/>
      <c r="I14" s="205">
        <v>260630000</v>
      </c>
      <c r="J14" s="206"/>
      <c r="K14" s="207"/>
      <c r="L14" s="205">
        <v>285808000</v>
      </c>
      <c r="M14" s="206"/>
      <c r="N14" s="207"/>
      <c r="O14" s="205">
        <v>275540000</v>
      </c>
      <c r="P14" s="206"/>
      <c r="Q14" s="207"/>
      <c r="R14" s="205">
        <v>240200000</v>
      </c>
      <c r="S14" s="206"/>
      <c r="T14" s="207"/>
      <c r="U14" s="205">
        <v>163205000</v>
      </c>
      <c r="V14" s="206"/>
      <c r="W14" s="207"/>
      <c r="X14" s="205">
        <v>224100000</v>
      </c>
      <c r="Y14" s="206"/>
      <c r="Z14" s="207"/>
      <c r="AA14" s="205">
        <v>275500000</v>
      </c>
      <c r="AB14" s="206"/>
      <c r="AC14" s="207"/>
    </row>
    <row r="15" spans="2:29">
      <c r="B15" s="100" t="s">
        <v>256</v>
      </c>
      <c r="C15" s="198">
        <v>305500000</v>
      </c>
      <c r="D15" s="199"/>
      <c r="E15" s="200"/>
      <c r="F15" s="198">
        <v>203250000</v>
      </c>
      <c r="G15" s="199"/>
      <c r="H15" s="200"/>
      <c r="I15" s="198">
        <v>226250000</v>
      </c>
      <c r="J15" s="199"/>
      <c r="K15" s="200"/>
      <c r="L15" s="198">
        <v>257500000</v>
      </c>
      <c r="M15" s="199"/>
      <c r="N15" s="200"/>
      <c r="O15" s="198">
        <v>255930000</v>
      </c>
      <c r="P15" s="199"/>
      <c r="Q15" s="200"/>
      <c r="R15" s="198">
        <v>216500000</v>
      </c>
      <c r="S15" s="199"/>
      <c r="T15" s="200"/>
      <c r="U15" s="198">
        <v>158050000</v>
      </c>
      <c r="V15" s="199"/>
      <c r="W15" s="200"/>
      <c r="X15" s="198">
        <v>220000000</v>
      </c>
      <c r="Y15" s="199"/>
      <c r="Z15" s="200"/>
      <c r="AA15" s="198">
        <v>270750000</v>
      </c>
      <c r="AB15" s="199"/>
      <c r="AC15" s="200"/>
    </row>
    <row r="16" spans="2:29">
      <c r="B16" s="100" t="s">
        <v>318</v>
      </c>
      <c r="C16" s="198">
        <f>+C14-C15</f>
        <v>31212000</v>
      </c>
      <c r="D16" s="199"/>
      <c r="E16" s="200"/>
      <c r="F16" s="198">
        <f>+F14-F15</f>
        <v>21120000</v>
      </c>
      <c r="G16" s="199"/>
      <c r="H16" s="200"/>
      <c r="I16" s="198">
        <f>+I14-I15</f>
        <v>34380000</v>
      </c>
      <c r="J16" s="199"/>
      <c r="K16" s="200"/>
      <c r="L16" s="198">
        <f>+L14-L15</f>
        <v>28308000</v>
      </c>
      <c r="M16" s="199"/>
      <c r="N16" s="200"/>
      <c r="O16" s="198">
        <f>+O14-O15</f>
        <v>19610000</v>
      </c>
      <c r="P16" s="199"/>
      <c r="Q16" s="200"/>
      <c r="R16" s="198">
        <f>+R14-R15</f>
        <v>23700000</v>
      </c>
      <c r="S16" s="199"/>
      <c r="T16" s="200"/>
      <c r="U16" s="198">
        <f>+U14-U15</f>
        <v>5155000</v>
      </c>
      <c r="V16" s="199"/>
      <c r="W16" s="200"/>
      <c r="X16" s="198">
        <f>+X14-X15</f>
        <v>4100000</v>
      </c>
      <c r="Y16" s="199"/>
      <c r="Z16" s="200"/>
      <c r="AA16" s="198">
        <f>+AA14-AA15</f>
        <v>4750000</v>
      </c>
      <c r="AB16" s="199"/>
      <c r="AC16" s="200"/>
    </row>
    <row r="17" spans="1:29" ht="26.45" customHeight="1">
      <c r="B17" s="99" t="s">
        <v>176</v>
      </c>
      <c r="C17" s="202">
        <v>150000000</v>
      </c>
      <c r="D17" s="203"/>
      <c r="E17" s="204"/>
      <c r="F17" s="202">
        <v>150000000</v>
      </c>
      <c r="G17" s="203"/>
      <c r="H17" s="204"/>
      <c r="I17" s="202">
        <v>150000000</v>
      </c>
      <c r="J17" s="203"/>
      <c r="K17" s="204"/>
      <c r="L17" s="202">
        <v>150000000</v>
      </c>
      <c r="M17" s="203"/>
      <c r="N17" s="204"/>
      <c r="O17" s="202">
        <v>150000000</v>
      </c>
      <c r="P17" s="203"/>
      <c r="Q17" s="204"/>
      <c r="R17" s="202">
        <v>150000000</v>
      </c>
      <c r="S17" s="203"/>
      <c r="T17" s="204"/>
      <c r="U17" s="202">
        <v>150000000</v>
      </c>
      <c r="V17" s="203"/>
      <c r="W17" s="204"/>
      <c r="X17" s="202">
        <v>150000000</v>
      </c>
      <c r="Y17" s="203"/>
      <c r="Z17" s="204"/>
      <c r="AA17" s="202">
        <v>210000000</v>
      </c>
      <c r="AB17" s="203"/>
      <c r="AC17" s="204"/>
    </row>
    <row r="18" spans="1:29">
      <c r="B18" s="101" t="s">
        <v>256</v>
      </c>
      <c r="C18" s="198">
        <v>118788000</v>
      </c>
      <c r="D18" s="199"/>
      <c r="E18" s="200"/>
      <c r="F18" s="198">
        <v>128880000</v>
      </c>
      <c r="G18" s="199"/>
      <c r="H18" s="200"/>
      <c r="I18" s="198">
        <v>115620000</v>
      </c>
      <c r="J18" s="199"/>
      <c r="K18" s="200"/>
      <c r="L18" s="198">
        <v>121692000</v>
      </c>
      <c r="M18" s="199"/>
      <c r="N18" s="200"/>
      <c r="O18" s="198">
        <v>130390000</v>
      </c>
      <c r="P18" s="199"/>
      <c r="Q18" s="200"/>
      <c r="R18" s="198">
        <v>126300000</v>
      </c>
      <c r="S18" s="199"/>
      <c r="T18" s="200"/>
      <c r="U18" s="198">
        <v>144845000</v>
      </c>
      <c r="V18" s="199"/>
      <c r="W18" s="200"/>
      <c r="X18" s="198">
        <v>145900000</v>
      </c>
      <c r="Y18" s="199"/>
      <c r="Z18" s="200"/>
      <c r="AA18" s="198">
        <v>205250000</v>
      </c>
      <c r="AB18" s="199"/>
      <c r="AC18" s="200"/>
    </row>
    <row r="19" spans="1:29">
      <c r="A19" s="102"/>
      <c r="B19" s="103" t="s">
        <v>318</v>
      </c>
      <c r="C19" s="226">
        <v>31212000</v>
      </c>
      <c r="D19" s="199"/>
      <c r="E19" s="201"/>
      <c r="F19" s="199">
        <v>21120000</v>
      </c>
      <c r="G19" s="199"/>
      <c r="H19" s="201"/>
      <c r="I19" s="199">
        <v>34380000</v>
      </c>
      <c r="J19" s="199"/>
      <c r="K19" s="201"/>
      <c r="L19" s="199">
        <v>28308000</v>
      </c>
      <c r="M19" s="199"/>
      <c r="N19" s="200"/>
      <c r="O19" s="198">
        <v>19610000</v>
      </c>
      <c r="P19" s="199"/>
      <c r="Q19" s="201"/>
      <c r="R19" s="199">
        <v>23700000</v>
      </c>
      <c r="S19" s="199"/>
      <c r="T19" s="201"/>
      <c r="U19" s="199">
        <v>5155000</v>
      </c>
      <c r="V19" s="199"/>
      <c r="W19" s="201"/>
      <c r="X19" s="198">
        <v>4100000</v>
      </c>
      <c r="Y19" s="199"/>
      <c r="Z19" s="201"/>
      <c r="AA19" s="199">
        <v>4750000</v>
      </c>
      <c r="AB19" s="199"/>
      <c r="AC19" s="201"/>
    </row>
    <row r="20" spans="1:29">
      <c r="A20" s="102"/>
      <c r="B20" s="104" t="s">
        <v>163</v>
      </c>
      <c r="C20" s="105" t="s">
        <v>257</v>
      </c>
      <c r="D20" s="106"/>
      <c r="E20" s="107" t="s">
        <v>258</v>
      </c>
      <c r="F20" s="105" t="s">
        <v>257</v>
      </c>
      <c r="G20" s="106"/>
      <c r="H20" s="107" t="s">
        <v>258</v>
      </c>
      <c r="I20" s="105" t="s">
        <v>257</v>
      </c>
      <c r="J20" s="106"/>
      <c r="K20" s="107" t="s">
        <v>258</v>
      </c>
      <c r="L20" s="105" t="s">
        <v>257</v>
      </c>
      <c r="M20" s="106"/>
      <c r="N20" s="107" t="s">
        <v>258</v>
      </c>
      <c r="O20" s="105" t="s">
        <v>257</v>
      </c>
      <c r="P20" s="106"/>
      <c r="Q20" s="107" t="s">
        <v>258</v>
      </c>
      <c r="R20" s="105" t="s">
        <v>257</v>
      </c>
      <c r="S20" s="106"/>
      <c r="T20" s="107" t="s">
        <v>258</v>
      </c>
      <c r="U20" s="105" t="s">
        <v>257</v>
      </c>
      <c r="V20" s="106"/>
      <c r="W20" s="107" t="s">
        <v>258</v>
      </c>
      <c r="X20" s="105" t="s">
        <v>257</v>
      </c>
      <c r="Y20" s="106"/>
      <c r="Z20" s="107" t="s">
        <v>258</v>
      </c>
      <c r="AA20" s="105" t="s">
        <v>257</v>
      </c>
      <c r="AB20" s="106"/>
      <c r="AC20" s="107" t="s">
        <v>258</v>
      </c>
    </row>
    <row r="21" spans="1:29">
      <c r="A21" s="102"/>
      <c r="B21" s="104" t="s">
        <v>259</v>
      </c>
      <c r="C21" s="105"/>
      <c r="D21" s="108"/>
      <c r="E21" s="109" t="s">
        <v>260</v>
      </c>
      <c r="F21" s="105"/>
      <c r="G21" s="108"/>
      <c r="H21" s="109" t="s">
        <v>260</v>
      </c>
      <c r="I21" s="105"/>
      <c r="J21" s="108"/>
      <c r="K21" s="109" t="s">
        <v>260</v>
      </c>
      <c r="L21" s="105"/>
      <c r="M21" s="108"/>
      <c r="N21" s="109" t="s">
        <v>260</v>
      </c>
      <c r="O21" s="105"/>
      <c r="P21" s="108"/>
      <c r="Q21" s="109" t="s">
        <v>260</v>
      </c>
      <c r="R21" s="105"/>
      <c r="S21" s="108"/>
      <c r="T21" s="109" t="s">
        <v>260</v>
      </c>
      <c r="U21" s="105"/>
      <c r="V21" s="108"/>
      <c r="W21" s="109" t="s">
        <v>260</v>
      </c>
      <c r="X21" s="105"/>
      <c r="Y21" s="108"/>
      <c r="Z21" s="109" t="s">
        <v>260</v>
      </c>
      <c r="AA21" s="105"/>
      <c r="AB21" s="108"/>
      <c r="AC21" s="109" t="s">
        <v>260</v>
      </c>
    </row>
    <row r="22" spans="1:29" ht="15" customHeight="1">
      <c r="A22" s="102"/>
      <c r="B22" s="110" t="s">
        <v>261</v>
      </c>
      <c r="C22" s="119" t="s">
        <v>262</v>
      </c>
      <c r="D22" s="111"/>
      <c r="E22" s="120" t="s">
        <v>263</v>
      </c>
      <c r="F22" s="121" t="s">
        <v>262</v>
      </c>
      <c r="G22" s="111"/>
      <c r="H22" s="120" t="s">
        <v>263</v>
      </c>
      <c r="I22" s="121" t="s">
        <v>262</v>
      </c>
      <c r="J22" s="111"/>
      <c r="K22" s="120" t="s">
        <v>263</v>
      </c>
      <c r="L22" s="121" t="s">
        <v>262</v>
      </c>
      <c r="M22" s="111"/>
      <c r="N22" s="120" t="s">
        <v>263</v>
      </c>
      <c r="O22" s="121" t="s">
        <v>262</v>
      </c>
      <c r="P22" s="111"/>
      <c r="Q22" s="120" t="s">
        <v>263</v>
      </c>
      <c r="R22" s="121" t="s">
        <v>262</v>
      </c>
      <c r="S22" s="111"/>
      <c r="T22" s="120" t="s">
        <v>263</v>
      </c>
      <c r="U22" s="121" t="s">
        <v>262</v>
      </c>
      <c r="V22" s="111"/>
      <c r="W22" s="120" t="s">
        <v>263</v>
      </c>
      <c r="X22" s="121" t="s">
        <v>262</v>
      </c>
      <c r="Y22" s="111"/>
      <c r="Z22" s="120" t="s">
        <v>263</v>
      </c>
      <c r="AA22" s="121" t="s">
        <v>262</v>
      </c>
      <c r="AB22" s="111"/>
      <c r="AC22" s="120" t="s">
        <v>263</v>
      </c>
    </row>
    <row r="23" spans="1:29">
      <c r="A23" s="102"/>
      <c r="B23" s="112" t="s">
        <v>264</v>
      </c>
      <c r="C23" s="113">
        <v>99.76</v>
      </c>
      <c r="D23" s="114"/>
      <c r="E23" s="115">
        <v>2.39</v>
      </c>
      <c r="F23" s="113">
        <v>98.89</v>
      </c>
      <c r="G23" s="114"/>
      <c r="H23" s="115">
        <v>3.01</v>
      </c>
      <c r="I23" s="113">
        <v>97.09</v>
      </c>
      <c r="J23" s="114"/>
      <c r="K23" s="115">
        <v>3.89</v>
      </c>
      <c r="L23" s="113">
        <v>99.75</v>
      </c>
      <c r="M23" s="114"/>
      <c r="N23" s="115">
        <v>2.4</v>
      </c>
      <c r="O23" s="113">
        <v>98.51</v>
      </c>
      <c r="P23" s="114"/>
      <c r="Q23" s="115">
        <v>3.1</v>
      </c>
      <c r="R23" s="113">
        <v>98.8</v>
      </c>
      <c r="S23" s="114"/>
      <c r="T23" s="115">
        <v>2.95</v>
      </c>
      <c r="U23" s="113">
        <v>92.87</v>
      </c>
      <c r="V23" s="114"/>
      <c r="W23" s="115">
        <v>4.45</v>
      </c>
      <c r="X23" s="113">
        <v>97.25</v>
      </c>
      <c r="Y23" s="114"/>
      <c r="Z23" s="115">
        <v>3.41</v>
      </c>
      <c r="AA23" s="113">
        <v>92.55</v>
      </c>
      <c r="AB23" s="114"/>
      <c r="AC23" s="115">
        <v>4.5</v>
      </c>
    </row>
    <row r="24" spans="1:29">
      <c r="B24" s="100" t="s">
        <v>265</v>
      </c>
      <c r="C24" s="116">
        <v>100</v>
      </c>
      <c r="D24" s="117"/>
      <c r="E24" s="117">
        <v>2.2599999999999998</v>
      </c>
      <c r="F24" s="116">
        <v>99.68</v>
      </c>
      <c r="G24" s="117"/>
      <c r="H24" s="117">
        <v>2.84</v>
      </c>
      <c r="I24" s="116">
        <v>98.11</v>
      </c>
      <c r="J24" s="117"/>
      <c r="K24" s="117">
        <v>3.76</v>
      </c>
      <c r="L24" s="116">
        <v>100.02</v>
      </c>
      <c r="M24" s="117"/>
      <c r="N24" s="117">
        <v>2.25</v>
      </c>
      <c r="O24" s="116">
        <v>99.64</v>
      </c>
      <c r="P24" s="117"/>
      <c r="Q24" s="117">
        <v>2.85</v>
      </c>
      <c r="R24" s="116">
        <v>99.47</v>
      </c>
      <c r="S24" s="117"/>
      <c r="T24" s="118">
        <v>2.57</v>
      </c>
      <c r="U24" s="116">
        <v>96.15</v>
      </c>
      <c r="V24" s="117"/>
      <c r="W24" s="117">
        <v>4.01</v>
      </c>
      <c r="X24" s="116">
        <v>98.13</v>
      </c>
      <c r="Y24" s="117"/>
      <c r="Z24" s="117">
        <v>3.2</v>
      </c>
      <c r="AA24" s="116">
        <v>95.37</v>
      </c>
      <c r="AB24" s="117"/>
      <c r="AC24" s="117">
        <v>4.12</v>
      </c>
    </row>
    <row r="25" spans="1:29">
      <c r="B25" s="100" t="s">
        <v>266</v>
      </c>
      <c r="C25" s="116">
        <v>99.87</v>
      </c>
      <c r="D25" s="117"/>
      <c r="E25" s="117">
        <v>2.33</v>
      </c>
      <c r="F25" s="116">
        <v>99.23</v>
      </c>
      <c r="G25" s="117"/>
      <c r="H25" s="117">
        <v>2.94</v>
      </c>
      <c r="I25" s="116">
        <v>97.45</v>
      </c>
      <c r="J25" s="117"/>
      <c r="K25" s="117">
        <v>3.84</v>
      </c>
      <c r="L25" s="116">
        <v>99.8</v>
      </c>
      <c r="M25" s="117"/>
      <c r="N25" s="117">
        <v>2.37</v>
      </c>
      <c r="O25" s="116">
        <v>98.84</v>
      </c>
      <c r="P25" s="117"/>
      <c r="Q25" s="117">
        <v>3.03</v>
      </c>
      <c r="R25" s="116">
        <v>99.02</v>
      </c>
      <c r="S25" s="117"/>
      <c r="T25" s="118">
        <v>2.82</v>
      </c>
      <c r="U25" s="116">
        <v>94.88</v>
      </c>
      <c r="V25" s="117"/>
      <c r="W25" s="117">
        <v>4.18</v>
      </c>
      <c r="X25" s="116">
        <v>97.57</v>
      </c>
      <c r="Y25" s="117"/>
      <c r="Z25" s="117">
        <v>3.33</v>
      </c>
      <c r="AA25" s="116">
        <v>93.73</v>
      </c>
      <c r="AB25" s="117"/>
      <c r="AC25" s="117">
        <v>4.34</v>
      </c>
    </row>
  </sheetData>
  <mergeCells count="128">
    <mergeCell ref="I19:K19"/>
    <mergeCell ref="L19:N19"/>
    <mergeCell ref="O19:Q19"/>
    <mergeCell ref="R19:T19"/>
    <mergeCell ref="I17:K17"/>
    <mergeCell ref="L17:N17"/>
    <mergeCell ref="O17:Q17"/>
    <mergeCell ref="R17:T17"/>
    <mergeCell ref="R18:T18"/>
    <mergeCell ref="R16:T16"/>
    <mergeCell ref="C15:E15"/>
    <mergeCell ref="F15:H15"/>
    <mergeCell ref="C18:E18"/>
    <mergeCell ref="F18:H18"/>
    <mergeCell ref="I18:K18"/>
    <mergeCell ref="L18:N18"/>
    <mergeCell ref="O18:Q18"/>
    <mergeCell ref="C16:E16"/>
    <mergeCell ref="F16:H16"/>
    <mergeCell ref="I16:K16"/>
    <mergeCell ref="L16:N16"/>
    <mergeCell ref="O16:Q16"/>
    <mergeCell ref="C17:E17"/>
    <mergeCell ref="F17:H17"/>
    <mergeCell ref="R14:T14"/>
    <mergeCell ref="C13:E13"/>
    <mergeCell ref="F13:H13"/>
    <mergeCell ref="I15:K15"/>
    <mergeCell ref="L15:N15"/>
    <mergeCell ref="O15:Q15"/>
    <mergeCell ref="R15:T15"/>
    <mergeCell ref="C14:E14"/>
    <mergeCell ref="F14:H14"/>
    <mergeCell ref="I14:K14"/>
    <mergeCell ref="L14:N14"/>
    <mergeCell ref="O14:Q14"/>
    <mergeCell ref="I13:K13"/>
    <mergeCell ref="L13:N13"/>
    <mergeCell ref="O13:Q13"/>
    <mergeCell ref="R13:T13"/>
    <mergeCell ref="I9:K9"/>
    <mergeCell ref="L9:N9"/>
    <mergeCell ref="O9:Q9"/>
    <mergeCell ref="I10:K10"/>
    <mergeCell ref="L10:N10"/>
    <mergeCell ref="O10:Q10"/>
    <mergeCell ref="R12:T12"/>
    <mergeCell ref="C11:E11"/>
    <mergeCell ref="F11:H11"/>
    <mergeCell ref="R11:T11"/>
    <mergeCell ref="I11:K11"/>
    <mergeCell ref="L11:N11"/>
    <mergeCell ref="O11:Q11"/>
    <mergeCell ref="C12:E12"/>
    <mergeCell ref="F12:H12"/>
    <mergeCell ref="I12:K12"/>
    <mergeCell ref="L12:N12"/>
    <mergeCell ref="O12:Q12"/>
    <mergeCell ref="B3:H3"/>
    <mergeCell ref="B4:H4"/>
    <mergeCell ref="C7:E7"/>
    <mergeCell ref="F7:H7"/>
    <mergeCell ref="C6:E6"/>
    <mergeCell ref="F6:H6"/>
    <mergeCell ref="C9:E9"/>
    <mergeCell ref="F9:H9"/>
    <mergeCell ref="C10:E10"/>
    <mergeCell ref="F10:H10"/>
    <mergeCell ref="U6:W6"/>
    <mergeCell ref="X6:Z6"/>
    <mergeCell ref="AA6:AC6"/>
    <mergeCell ref="U7:W7"/>
    <mergeCell ref="X7:Z7"/>
    <mergeCell ref="AA7:AC7"/>
    <mergeCell ref="C19:E19"/>
    <mergeCell ref="F19:H19"/>
    <mergeCell ref="R6:T6"/>
    <mergeCell ref="I6:K6"/>
    <mergeCell ref="L6:N6"/>
    <mergeCell ref="O6:Q6"/>
    <mergeCell ref="I7:K7"/>
    <mergeCell ref="L7:N7"/>
    <mergeCell ref="O7:Q7"/>
    <mergeCell ref="R7:T7"/>
    <mergeCell ref="C8:E8"/>
    <mergeCell ref="F8:H8"/>
    <mergeCell ref="I8:K8"/>
    <mergeCell ref="L8:N8"/>
    <mergeCell ref="O8:Q8"/>
    <mergeCell ref="R8:T8"/>
    <mergeCell ref="R9:T9"/>
    <mergeCell ref="R10:T10"/>
    <mergeCell ref="U10:W10"/>
    <mergeCell ref="X10:Z10"/>
    <mergeCell ref="AA10:AC10"/>
    <mergeCell ref="U11:W11"/>
    <mergeCell ref="X11:Z11"/>
    <mergeCell ref="AA11:AC11"/>
    <mergeCell ref="U8:W8"/>
    <mergeCell ref="X8:Z8"/>
    <mergeCell ref="AA8:AC8"/>
    <mergeCell ref="U9:W9"/>
    <mergeCell ref="X9:Z9"/>
    <mergeCell ref="AA9:AC9"/>
    <mergeCell ref="U14:W14"/>
    <mergeCell ref="X14:Z14"/>
    <mergeCell ref="AA14:AC14"/>
    <mergeCell ref="U15:W15"/>
    <mergeCell ref="X15:Z15"/>
    <mergeCell ref="AA15:AC15"/>
    <mergeCell ref="U12:W12"/>
    <mergeCell ref="X12:Z12"/>
    <mergeCell ref="AA12:AC12"/>
    <mergeCell ref="U13:W13"/>
    <mergeCell ref="X13:Z13"/>
    <mergeCell ref="AA13:AC13"/>
    <mergeCell ref="U18:W18"/>
    <mergeCell ref="X18:Z18"/>
    <mergeCell ref="AA18:AC18"/>
    <mergeCell ref="U19:W19"/>
    <mergeCell ref="X19:Z19"/>
    <mergeCell ref="AA19:AC19"/>
    <mergeCell ref="U16:W16"/>
    <mergeCell ref="X16:Z16"/>
    <mergeCell ref="AA16:AC16"/>
    <mergeCell ref="U17:W17"/>
    <mergeCell ref="X17:Z17"/>
    <mergeCell ref="AA17:AC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6"/>
  <sheetViews>
    <sheetView showGridLines="0" topLeftCell="I7" workbookViewId="0">
      <selection activeCell="U38" sqref="U38"/>
    </sheetView>
  </sheetViews>
  <sheetFormatPr defaultRowHeight="15.75"/>
  <cols>
    <col min="2" max="3" width="13.5" bestFit="1" customWidth="1"/>
    <col min="4" max="4" width="10.375" bestFit="1" customWidth="1"/>
    <col min="12" max="12" width="11.125" customWidth="1"/>
    <col min="13" max="13" width="11.625" customWidth="1"/>
    <col min="20" max="20" width="3.25" customWidth="1"/>
    <col min="21" max="21" width="8.375" customWidth="1"/>
    <col min="28" max="28" width="6.25" customWidth="1"/>
  </cols>
  <sheetData>
    <row r="1" spans="1:28">
      <c r="A1" s="168"/>
      <c r="B1" s="166" t="s">
        <v>13</v>
      </c>
      <c r="C1" s="166" t="s">
        <v>14</v>
      </c>
      <c r="D1" s="166" t="s">
        <v>15</v>
      </c>
      <c r="E1" s="167"/>
      <c r="F1" s="168"/>
      <c r="G1" s="168"/>
      <c r="H1" s="168"/>
    </row>
    <row r="2" spans="1:28">
      <c r="A2" s="170" t="s">
        <v>1</v>
      </c>
      <c r="B2" s="169">
        <v>1.72</v>
      </c>
      <c r="C2" s="169">
        <v>1.76</v>
      </c>
      <c r="D2" s="169">
        <v>1.72</v>
      </c>
      <c r="E2" s="169"/>
      <c r="F2" s="168"/>
      <c r="G2" s="168"/>
      <c r="H2" s="168"/>
    </row>
    <row r="3" spans="1:28">
      <c r="A3" s="170" t="s">
        <v>2</v>
      </c>
      <c r="B3" s="169">
        <v>2.54</v>
      </c>
      <c r="C3" s="169">
        <v>2.16</v>
      </c>
      <c r="D3" s="169">
        <v>2.23</v>
      </c>
      <c r="E3" s="169"/>
      <c r="F3" s="168"/>
      <c r="G3" s="168"/>
      <c r="H3" s="168"/>
    </row>
    <row r="4" spans="1:28" ht="30" customHeight="1">
      <c r="A4" s="170" t="s">
        <v>3</v>
      </c>
      <c r="B4" s="169">
        <v>2.2799999999999998</v>
      </c>
      <c r="C4" s="169">
        <v>2.4300000000000002</v>
      </c>
      <c r="D4" s="169">
        <v>2.5299999999999998</v>
      </c>
      <c r="E4" s="169"/>
      <c r="F4" s="168"/>
      <c r="G4" s="168"/>
      <c r="H4" s="165" t="s">
        <v>177</v>
      </c>
      <c r="N4" s="282"/>
      <c r="O4" s="283"/>
      <c r="P4" s="283"/>
      <c r="Q4" s="283"/>
      <c r="R4" s="283"/>
      <c r="S4" s="283"/>
      <c r="T4" s="283"/>
    </row>
    <row r="5" spans="1:28">
      <c r="A5" s="170" t="s">
        <v>4</v>
      </c>
      <c r="B5" s="169">
        <v>2.81</v>
      </c>
      <c r="C5" s="169">
        <v>2.77</v>
      </c>
      <c r="D5" s="169">
        <v>2.77</v>
      </c>
      <c r="E5" s="169"/>
      <c r="F5" s="168"/>
      <c r="G5" s="168"/>
      <c r="H5" s="168"/>
    </row>
    <row r="6" spans="1:28">
      <c r="A6" s="170" t="s">
        <v>5</v>
      </c>
      <c r="B6" s="169">
        <v>2.74</v>
      </c>
      <c r="C6" s="169">
        <v>3.02</v>
      </c>
      <c r="D6" s="169">
        <v>2.83</v>
      </c>
      <c r="E6" s="169"/>
      <c r="F6" s="168"/>
      <c r="G6" s="168"/>
      <c r="H6" s="168"/>
    </row>
    <row r="7" spans="1:28">
      <c r="A7" s="170" t="s">
        <v>6</v>
      </c>
      <c r="B7" s="169">
        <v>3.05</v>
      </c>
      <c r="C7" s="169">
        <v>3.12</v>
      </c>
      <c r="D7" s="169">
        <v>2.96</v>
      </c>
      <c r="E7" s="169"/>
      <c r="F7" s="168"/>
      <c r="G7" s="168"/>
      <c r="H7" s="168"/>
    </row>
    <row r="8" spans="1:28" ht="15.75" customHeight="1">
      <c r="A8" s="170" t="s">
        <v>7</v>
      </c>
      <c r="B8" s="169">
        <v>3.12</v>
      </c>
      <c r="C8" s="169">
        <v>3.29</v>
      </c>
      <c r="D8" s="169">
        <v>3.09</v>
      </c>
      <c r="E8" s="169"/>
      <c r="F8" s="168"/>
      <c r="G8" s="168"/>
      <c r="H8" s="168"/>
      <c r="U8" s="284"/>
      <c r="V8" s="284"/>
      <c r="W8" s="284"/>
      <c r="X8" s="284"/>
      <c r="Y8" s="284"/>
      <c r="Z8" s="284"/>
      <c r="AA8" s="284"/>
      <c r="AB8" s="284"/>
    </row>
    <row r="9" spans="1:28">
      <c r="A9" s="170" t="s">
        <v>8</v>
      </c>
      <c r="B9" s="169">
        <v>3.47</v>
      </c>
      <c r="C9" s="169">
        <v>3.54</v>
      </c>
      <c r="D9" s="169">
        <v>3.44</v>
      </c>
      <c r="E9" s="169"/>
      <c r="F9" s="168"/>
      <c r="G9" s="168"/>
      <c r="H9" s="168"/>
    </row>
    <row r="10" spans="1:28">
      <c r="A10" s="170" t="s">
        <v>9</v>
      </c>
      <c r="B10" s="169">
        <v>3.53</v>
      </c>
      <c r="C10" s="169">
        <v>3.63</v>
      </c>
      <c r="D10" s="169">
        <v>3.45</v>
      </c>
      <c r="E10" s="169"/>
      <c r="F10" s="168"/>
      <c r="G10" s="168"/>
      <c r="H10" s="168"/>
    </row>
    <row r="11" spans="1:28">
      <c r="A11" s="170" t="s">
        <v>10</v>
      </c>
      <c r="B11" s="169">
        <v>3.77</v>
      </c>
      <c r="C11" s="169">
        <v>3.8</v>
      </c>
      <c r="D11" s="169">
        <v>3.7</v>
      </c>
      <c r="E11" s="169"/>
      <c r="F11" s="168"/>
      <c r="G11" s="168"/>
      <c r="H11" s="168"/>
    </row>
    <row r="12" spans="1:28">
      <c r="A12" s="170" t="s">
        <v>11</v>
      </c>
      <c r="B12" s="169">
        <v>3.76</v>
      </c>
      <c r="C12" s="169">
        <v>3.79</v>
      </c>
      <c r="D12" s="169">
        <v>3.73</v>
      </c>
      <c r="E12" s="169"/>
      <c r="F12" s="168"/>
      <c r="G12" s="168"/>
      <c r="H12" s="168"/>
    </row>
    <row r="13" spans="1:28">
      <c r="A13" s="170" t="s">
        <v>12</v>
      </c>
      <c r="B13" s="169">
        <v>3.8</v>
      </c>
      <c r="C13" s="169">
        <v>3.79</v>
      </c>
      <c r="D13" s="169">
        <v>3.73</v>
      </c>
      <c r="E13" s="169"/>
      <c r="F13" s="168"/>
      <c r="G13" s="168"/>
      <c r="H13" s="168"/>
    </row>
    <row r="14" spans="1:28">
      <c r="C14" s="168"/>
      <c r="D14" s="168"/>
      <c r="E14" s="168"/>
      <c r="F14" s="168"/>
      <c r="G14" s="168"/>
      <c r="H14" s="168"/>
    </row>
    <row r="33" spans="1:20">
      <c r="N33" s="282"/>
      <c r="O33" s="283"/>
      <c r="P33" s="283"/>
      <c r="Q33" s="283"/>
      <c r="R33" s="283"/>
      <c r="S33" s="283"/>
      <c r="T33" s="283"/>
    </row>
    <row r="44" spans="1:20">
      <c r="A44" s="168"/>
      <c r="B44" s="168"/>
      <c r="C44" s="168"/>
      <c r="D44" s="168"/>
      <c r="E44" s="168"/>
      <c r="F44" s="168"/>
      <c r="G44" s="168"/>
      <c r="H44" s="168"/>
    </row>
    <row r="45" spans="1:20">
      <c r="A45" s="168"/>
      <c r="B45" s="168"/>
      <c r="C45" s="168"/>
      <c r="D45" s="168"/>
      <c r="E45" s="168"/>
      <c r="F45" s="168"/>
      <c r="G45" s="168"/>
      <c r="H45" s="168"/>
    </row>
    <row r="46" spans="1:20">
      <c r="A46" s="168"/>
      <c r="B46" s="168"/>
      <c r="C46" s="168"/>
      <c r="D46" s="168"/>
      <c r="E46" s="168"/>
      <c r="F46" s="168"/>
      <c r="G46" s="168"/>
      <c r="H46" s="168"/>
    </row>
    <row r="47" spans="1:20">
      <c r="A47" s="168"/>
      <c r="B47" s="168"/>
      <c r="C47" s="168"/>
      <c r="D47" s="168"/>
      <c r="E47" s="168"/>
      <c r="F47" s="168"/>
      <c r="G47" s="168"/>
      <c r="H47" s="168"/>
    </row>
    <row r="48" spans="1:20">
      <c r="A48" s="168"/>
      <c r="B48" s="168"/>
      <c r="C48" s="168"/>
      <c r="D48" s="168"/>
      <c r="E48" s="168"/>
      <c r="F48" s="168"/>
      <c r="G48" s="168"/>
      <c r="H48" s="168"/>
    </row>
    <row r="49" spans="1:8">
      <c r="A49" s="168"/>
      <c r="B49" s="168"/>
      <c r="C49" s="168"/>
      <c r="D49" s="168"/>
      <c r="E49" s="168"/>
      <c r="F49" s="168"/>
      <c r="G49" s="168"/>
      <c r="H49" s="168"/>
    </row>
    <row r="50" spans="1:8">
      <c r="A50" s="168"/>
      <c r="B50" s="168"/>
      <c r="C50" s="168"/>
      <c r="D50" s="168"/>
      <c r="E50" s="168"/>
      <c r="F50" s="168"/>
      <c r="G50" s="168"/>
      <c r="H50" s="168"/>
    </row>
    <row r="51" spans="1:8">
      <c r="A51" s="168"/>
      <c r="B51" s="168"/>
      <c r="C51" s="168"/>
      <c r="D51" s="168"/>
      <c r="E51" s="168"/>
      <c r="F51" s="168"/>
      <c r="G51" s="168"/>
      <c r="H51" s="168"/>
    </row>
    <row r="52" spans="1:8">
      <c r="A52" s="168"/>
      <c r="B52" s="168"/>
      <c r="C52" s="168"/>
      <c r="D52" s="168"/>
      <c r="E52" s="168"/>
      <c r="F52" s="168"/>
      <c r="G52" s="168"/>
      <c r="H52" s="168"/>
    </row>
    <row r="53" spans="1:8">
      <c r="A53" s="168"/>
      <c r="B53" s="168"/>
      <c r="C53" s="168"/>
      <c r="D53" s="168"/>
      <c r="E53" s="168"/>
      <c r="F53" s="168"/>
      <c r="G53" s="168"/>
      <c r="H53" s="168"/>
    </row>
    <row r="54" spans="1:8">
      <c r="A54" s="168"/>
      <c r="B54" s="168"/>
      <c r="C54" s="168"/>
      <c r="D54" s="168"/>
      <c r="E54" s="168"/>
      <c r="F54" s="168"/>
      <c r="G54" s="168"/>
      <c r="H54" s="168"/>
    </row>
    <row r="55" spans="1:8">
      <c r="A55" s="168"/>
      <c r="B55" s="168"/>
      <c r="C55" s="168"/>
      <c r="D55" s="168"/>
      <c r="E55" s="168"/>
      <c r="F55" s="168"/>
      <c r="G55" s="168"/>
      <c r="H55" s="168"/>
    </row>
    <row r="56" spans="1:8">
      <c r="A56" s="168"/>
      <c r="B56" s="168"/>
      <c r="C56" s="168"/>
      <c r="D56" s="168"/>
      <c r="E56" s="168"/>
      <c r="F56" s="168"/>
      <c r="G56" s="168"/>
      <c r="H56" s="168"/>
    </row>
    <row r="57" spans="1:8">
      <c r="A57" s="168"/>
      <c r="B57" s="168"/>
      <c r="C57" s="168"/>
      <c r="D57" s="168"/>
      <c r="E57" s="168"/>
      <c r="F57" s="168"/>
      <c r="G57" s="168"/>
      <c r="H57" s="168"/>
    </row>
    <row r="58" spans="1:8">
      <c r="A58" s="168"/>
      <c r="B58" s="168"/>
      <c r="C58" s="168"/>
      <c r="D58" s="168"/>
      <c r="E58" s="168"/>
      <c r="F58" s="168"/>
      <c r="G58" s="168"/>
      <c r="H58" s="168"/>
    </row>
    <row r="59" spans="1:8">
      <c r="A59" s="168"/>
      <c r="B59" s="168"/>
      <c r="C59" s="168"/>
      <c r="D59" s="168"/>
      <c r="E59" s="168"/>
      <c r="F59" s="168"/>
      <c r="G59" s="168"/>
      <c r="H59" s="168"/>
    </row>
    <row r="60" spans="1:8">
      <c r="A60" s="168"/>
      <c r="B60" s="168"/>
      <c r="C60" s="168"/>
      <c r="D60" s="168"/>
      <c r="E60" s="168"/>
      <c r="F60" s="168"/>
      <c r="G60" s="168"/>
      <c r="H60" s="168"/>
    </row>
    <row r="61" spans="1:8">
      <c r="A61" s="168"/>
      <c r="B61" s="168"/>
      <c r="C61" s="168"/>
      <c r="D61" s="168"/>
      <c r="E61" s="168"/>
      <c r="F61" s="168"/>
      <c r="G61" s="168"/>
      <c r="H61" s="168"/>
    </row>
    <row r="62" spans="1:8">
      <c r="A62" s="168"/>
      <c r="B62" s="168"/>
      <c r="C62" s="168"/>
      <c r="D62" s="168"/>
      <c r="E62" s="168"/>
      <c r="F62" s="168"/>
      <c r="G62" s="168"/>
      <c r="H62" s="168"/>
    </row>
    <row r="63" spans="1:8">
      <c r="A63" s="168"/>
      <c r="B63" s="168"/>
      <c r="C63" s="168"/>
      <c r="D63" s="168"/>
      <c r="E63" s="168"/>
      <c r="F63" s="168"/>
      <c r="G63" s="168"/>
      <c r="H63" s="168"/>
    </row>
    <row r="64" spans="1:8">
      <c r="A64" s="168"/>
      <c r="B64" s="168"/>
      <c r="C64" s="168"/>
      <c r="D64" s="168"/>
      <c r="E64" s="168"/>
      <c r="F64" s="168"/>
      <c r="G64" s="168"/>
      <c r="H64" s="168"/>
    </row>
    <row r="65" spans="1:8">
      <c r="A65" s="168"/>
      <c r="B65" s="168"/>
      <c r="C65" s="168"/>
      <c r="D65" s="168"/>
      <c r="E65" s="168"/>
      <c r="F65" s="168"/>
      <c r="G65" s="168"/>
      <c r="H65" s="168"/>
    </row>
    <row r="66" spans="1:8">
      <c r="A66" s="168"/>
      <c r="B66" s="168"/>
      <c r="C66" s="168"/>
      <c r="D66" s="168"/>
      <c r="E66" s="168"/>
      <c r="F66" s="168"/>
      <c r="G66" s="168"/>
      <c r="H66" s="168"/>
    </row>
  </sheetData>
  <mergeCells count="3">
    <mergeCell ref="N4:T4"/>
    <mergeCell ref="N33:T33"/>
    <mergeCell ref="U8:AB8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2"/>
  <sheetViews>
    <sheetView showGridLines="0" tabSelected="1" zoomScaleNormal="100" workbookViewId="0">
      <selection activeCell="A2" sqref="A2:N21"/>
    </sheetView>
  </sheetViews>
  <sheetFormatPr defaultRowHeight="15.75"/>
  <cols>
    <col min="1" max="1" width="3.625" customWidth="1"/>
    <col min="2" max="4" width="9.875" bestFit="1" customWidth="1"/>
    <col min="5" max="5" width="8.5" customWidth="1"/>
    <col min="6" max="6" width="3.5" customWidth="1"/>
    <col min="9" max="9" width="2.625" customWidth="1"/>
    <col min="10" max="10" width="2" hidden="1" customWidth="1"/>
    <col min="11" max="12" width="9" hidden="1" customWidth="1"/>
    <col min="13" max="13" width="7" hidden="1" customWidth="1"/>
    <col min="14" max="14" width="9" hidden="1" customWidth="1"/>
  </cols>
  <sheetData>
    <row r="1" spans="1:14">
      <c r="A1" s="173"/>
      <c r="B1" s="171"/>
      <c r="C1" s="171"/>
      <c r="D1" s="171"/>
      <c r="E1" s="172" t="s">
        <v>305</v>
      </c>
    </row>
    <row r="2" spans="1:14">
      <c r="A2" s="173"/>
      <c r="B2" s="174" t="s">
        <v>164</v>
      </c>
      <c r="C2" s="174" t="s">
        <v>165</v>
      </c>
      <c r="D2" s="174" t="s">
        <v>166</v>
      </c>
      <c r="E2" s="174" t="s">
        <v>270</v>
      </c>
    </row>
    <row r="3" spans="1:14" ht="25.5">
      <c r="A3" s="175" t="s">
        <v>306</v>
      </c>
      <c r="B3" s="176">
        <v>995.23</v>
      </c>
      <c r="C3" s="176">
        <v>879.88</v>
      </c>
      <c r="D3" s="176">
        <v>766.48</v>
      </c>
      <c r="E3" s="176">
        <v>709.62</v>
      </c>
    </row>
    <row r="4" spans="1:14">
      <c r="G4" s="285"/>
      <c r="H4" s="285"/>
      <c r="I4" s="285"/>
      <c r="J4" s="285"/>
      <c r="K4" s="285"/>
      <c r="L4" s="285"/>
      <c r="M4" s="285"/>
    </row>
    <row r="5" spans="1:14">
      <c r="G5" s="287"/>
      <c r="H5" s="287"/>
      <c r="I5" s="287"/>
      <c r="J5" s="287"/>
      <c r="K5" s="287"/>
      <c r="L5" s="287"/>
      <c r="M5" s="287"/>
      <c r="N5" s="287"/>
    </row>
    <row r="21" spans="7:13" ht="19.5" customHeight="1"/>
    <row r="22" spans="7:13">
      <c r="G22" s="249"/>
      <c r="H22" s="286"/>
      <c r="I22" s="286"/>
      <c r="J22" s="286"/>
      <c r="K22" s="286"/>
      <c r="L22" s="286"/>
      <c r="M22" s="286"/>
    </row>
  </sheetData>
  <mergeCells count="3">
    <mergeCell ref="G4:M4"/>
    <mergeCell ref="G22:M22"/>
    <mergeCell ref="G5:N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E3"/>
  <sheetViews>
    <sheetView showGridLines="0" workbookViewId="0">
      <selection activeCell="K11" sqref="K11"/>
    </sheetView>
  </sheetViews>
  <sheetFormatPr defaultRowHeight="15.75"/>
  <cols>
    <col min="3" max="3" width="12.875" customWidth="1"/>
    <col min="4" max="5" width="17.375" bestFit="1" customWidth="1"/>
    <col min="6" max="6" width="15.875" bestFit="1" customWidth="1"/>
    <col min="7" max="8" width="17.625" bestFit="1" customWidth="1"/>
  </cols>
  <sheetData>
    <row r="3" spans="5:5" ht="18">
      <c r="E3" s="12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showGridLines="0" workbookViewId="0">
      <selection activeCell="Q64" sqref="Q64"/>
    </sheetView>
  </sheetViews>
  <sheetFormatPr defaultRowHeight="15.75"/>
  <cols>
    <col min="1" max="1" width="9" customWidth="1"/>
  </cols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B35" sqref="B35"/>
    </sheetView>
  </sheetViews>
  <sheetFormatPr defaultRowHeight="15.7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F22:F24"/>
  <sheetViews>
    <sheetView showGridLines="0" workbookViewId="0">
      <selection activeCell="F32" sqref="F32"/>
    </sheetView>
  </sheetViews>
  <sheetFormatPr defaultRowHeight="15.75"/>
  <cols>
    <col min="9" max="9" width="8.125" customWidth="1"/>
  </cols>
  <sheetData>
    <row r="22" spans="6:6" ht="15.75" customHeight="1"/>
    <row r="23" spans="6:6" ht="26.25" customHeight="1"/>
    <row r="24" spans="6:6">
      <c r="F24" s="13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29"/>
  <sheetViews>
    <sheetView showGridLines="0" workbookViewId="0">
      <selection activeCell="J20" sqref="J20"/>
    </sheetView>
  </sheetViews>
  <sheetFormatPr defaultColWidth="8.75" defaultRowHeight="15"/>
  <cols>
    <col min="1" max="1" width="2.375" style="122" customWidth="1"/>
    <col min="2" max="2" width="10.5" style="122" customWidth="1"/>
    <col min="3" max="3" width="36.75" style="122" customWidth="1"/>
    <col min="4" max="4" width="13.875" style="122" customWidth="1"/>
    <col min="5" max="5" width="11.75" style="122" customWidth="1"/>
    <col min="6" max="6" width="9" style="122" customWidth="1"/>
    <col min="7" max="16384" width="8.75" style="122"/>
  </cols>
  <sheetData>
    <row r="1" spans="2:6" ht="42" customHeight="1">
      <c r="B1" s="288" t="s">
        <v>156</v>
      </c>
      <c r="C1" s="288"/>
      <c r="D1" s="288"/>
      <c r="E1" s="288"/>
      <c r="F1" s="288"/>
    </row>
    <row r="2" spans="2:6" ht="53.25" customHeight="1">
      <c r="B2" s="144" t="s">
        <v>88</v>
      </c>
      <c r="C2" s="145" t="s">
        <v>89</v>
      </c>
      <c r="D2" s="145" t="s">
        <v>90</v>
      </c>
      <c r="E2" s="145" t="s">
        <v>154</v>
      </c>
      <c r="F2" s="145" t="s">
        <v>91</v>
      </c>
    </row>
    <row r="3" spans="2:6" ht="24" customHeight="1">
      <c r="B3" s="289" t="s">
        <v>273</v>
      </c>
      <c r="C3" s="290"/>
      <c r="D3" s="290"/>
      <c r="E3" s="290"/>
      <c r="F3" s="291"/>
    </row>
    <row r="4" spans="2:6" ht="24" customHeight="1">
      <c r="B4" s="146" t="s">
        <v>92</v>
      </c>
      <c r="C4" s="147" t="s">
        <v>93</v>
      </c>
      <c r="D4" s="148" t="s">
        <v>94</v>
      </c>
      <c r="E4" s="149" t="s">
        <v>95</v>
      </c>
      <c r="F4" s="149" t="s">
        <v>96</v>
      </c>
    </row>
    <row r="5" spans="2:6" ht="24" customHeight="1">
      <c r="B5" s="150" t="s">
        <v>97</v>
      </c>
      <c r="C5" s="151" t="s">
        <v>98</v>
      </c>
      <c r="D5" s="152" t="s">
        <v>99</v>
      </c>
      <c r="E5" s="153" t="s">
        <v>96</v>
      </c>
      <c r="F5" s="153" t="s">
        <v>96</v>
      </c>
    </row>
    <row r="6" spans="2:6" ht="24" customHeight="1">
      <c r="B6" s="150" t="s">
        <v>100</v>
      </c>
      <c r="C6" s="151" t="s">
        <v>101</v>
      </c>
      <c r="D6" s="152" t="s">
        <v>102</v>
      </c>
      <c r="E6" s="153" t="s">
        <v>95</v>
      </c>
      <c r="F6" s="153" t="s">
        <v>96</v>
      </c>
    </row>
    <row r="7" spans="2:6" ht="24" customHeight="1">
      <c r="B7" s="150" t="s">
        <v>103</v>
      </c>
      <c r="C7" s="151" t="s">
        <v>104</v>
      </c>
      <c r="D7" s="152" t="s">
        <v>105</v>
      </c>
      <c r="E7" s="153" t="s">
        <v>96</v>
      </c>
      <c r="F7" s="153" t="s">
        <v>96</v>
      </c>
    </row>
    <row r="8" spans="2:6" ht="24" customHeight="1">
      <c r="B8" s="150" t="s">
        <v>106</v>
      </c>
      <c r="C8" s="151" t="s">
        <v>107</v>
      </c>
      <c r="D8" s="152" t="s">
        <v>108</v>
      </c>
      <c r="E8" s="153" t="s">
        <v>95</v>
      </c>
      <c r="F8" s="153" t="s">
        <v>96</v>
      </c>
    </row>
    <row r="9" spans="2:6" ht="24" customHeight="1">
      <c r="B9" s="150" t="s">
        <v>109</v>
      </c>
      <c r="C9" s="151" t="s">
        <v>110</v>
      </c>
      <c r="D9" s="152" t="s">
        <v>111</v>
      </c>
      <c r="E9" s="153" t="s">
        <v>96</v>
      </c>
      <c r="F9" s="153" t="s">
        <v>96</v>
      </c>
    </row>
    <row r="10" spans="2:6" ht="24" customHeight="1">
      <c r="B10" s="150" t="s">
        <v>112</v>
      </c>
      <c r="C10" s="151" t="s">
        <v>113</v>
      </c>
      <c r="D10" s="152" t="s">
        <v>114</v>
      </c>
      <c r="E10" s="153" t="s">
        <v>95</v>
      </c>
      <c r="F10" s="153" t="s">
        <v>96</v>
      </c>
    </row>
    <row r="11" spans="2:6" ht="24" customHeight="1">
      <c r="B11" s="150" t="s">
        <v>115</v>
      </c>
      <c r="C11" s="151" t="s">
        <v>304</v>
      </c>
      <c r="D11" s="154" t="s">
        <v>116</v>
      </c>
      <c r="E11" s="153" t="s">
        <v>95</v>
      </c>
      <c r="F11" s="153" t="s">
        <v>96</v>
      </c>
    </row>
    <row r="12" spans="2:6" ht="24" customHeight="1">
      <c r="B12" s="150" t="s">
        <v>117</v>
      </c>
      <c r="C12" s="151" t="s">
        <v>271</v>
      </c>
      <c r="D12" s="152" t="s">
        <v>118</v>
      </c>
      <c r="E12" s="153" t="s">
        <v>95</v>
      </c>
      <c r="F12" s="153" t="s">
        <v>96</v>
      </c>
    </row>
    <row r="13" spans="2:6" ht="24" customHeight="1">
      <c r="B13" s="150" t="s">
        <v>119</v>
      </c>
      <c r="C13" s="151" t="s">
        <v>120</v>
      </c>
      <c r="D13" s="152" t="s">
        <v>121</v>
      </c>
      <c r="E13" s="153" t="s">
        <v>96</v>
      </c>
      <c r="F13" s="153" t="s">
        <v>96</v>
      </c>
    </row>
    <row r="14" spans="2:6" ht="24" customHeight="1">
      <c r="B14" s="150" t="s">
        <v>122</v>
      </c>
      <c r="C14" s="151" t="s">
        <v>123</v>
      </c>
      <c r="D14" s="152" t="s">
        <v>124</v>
      </c>
      <c r="E14" s="153" t="s">
        <v>95</v>
      </c>
      <c r="F14" s="153" t="s">
        <v>95</v>
      </c>
    </row>
    <row r="15" spans="2:6" ht="24" customHeight="1">
      <c r="B15" s="150" t="s">
        <v>125</v>
      </c>
      <c r="C15" s="155" t="s">
        <v>126</v>
      </c>
      <c r="D15" s="152" t="s">
        <v>127</v>
      </c>
      <c r="E15" s="153" t="s">
        <v>95</v>
      </c>
      <c r="F15" s="153" t="s">
        <v>96</v>
      </c>
    </row>
    <row r="16" spans="2:6" ht="24" customHeight="1">
      <c r="B16" s="150" t="s">
        <v>128</v>
      </c>
      <c r="C16" s="151" t="s">
        <v>129</v>
      </c>
      <c r="D16" s="152" t="s">
        <v>130</v>
      </c>
      <c r="E16" s="153" t="s">
        <v>95</v>
      </c>
      <c r="F16" s="153" t="s">
        <v>96</v>
      </c>
    </row>
    <row r="17" spans="2:6" ht="24" customHeight="1">
      <c r="B17" s="150" t="s">
        <v>131</v>
      </c>
      <c r="C17" s="151" t="s">
        <v>132</v>
      </c>
      <c r="D17" s="156" t="s">
        <v>133</v>
      </c>
      <c r="E17" s="153" t="s">
        <v>96</v>
      </c>
      <c r="F17" s="153" t="s">
        <v>96</v>
      </c>
    </row>
    <row r="18" spans="2:6" ht="24" customHeight="1">
      <c r="B18" s="150" t="s">
        <v>134</v>
      </c>
      <c r="C18" s="151" t="s">
        <v>272</v>
      </c>
      <c r="D18" s="152" t="s">
        <v>135</v>
      </c>
      <c r="E18" s="153" t="s">
        <v>95</v>
      </c>
      <c r="F18" s="153" t="s">
        <v>96</v>
      </c>
    </row>
    <row r="19" spans="2:6" ht="24" customHeight="1">
      <c r="B19" s="150" t="s">
        <v>136</v>
      </c>
      <c r="C19" s="151" t="s">
        <v>137</v>
      </c>
      <c r="D19" s="152" t="s">
        <v>138</v>
      </c>
      <c r="E19" s="153" t="s">
        <v>96</v>
      </c>
      <c r="F19" s="153" t="s">
        <v>96</v>
      </c>
    </row>
    <row r="20" spans="2:6" ht="24" customHeight="1">
      <c r="B20" s="150" t="s">
        <v>139</v>
      </c>
      <c r="C20" s="151" t="s">
        <v>140</v>
      </c>
      <c r="D20" s="152" t="s">
        <v>141</v>
      </c>
      <c r="E20" s="153" t="s">
        <v>96</v>
      </c>
      <c r="F20" s="153" t="s">
        <v>96</v>
      </c>
    </row>
    <row r="21" spans="2:6" ht="24" customHeight="1">
      <c r="B21" s="157" t="s">
        <v>142</v>
      </c>
      <c r="C21" s="158" t="s">
        <v>143</v>
      </c>
      <c r="D21" s="159" t="s">
        <v>144</v>
      </c>
      <c r="E21" s="160" t="s">
        <v>96</v>
      </c>
      <c r="F21" s="160" t="s">
        <v>96</v>
      </c>
    </row>
    <row r="22" spans="2:6" ht="24" customHeight="1">
      <c r="B22" s="292" t="s">
        <v>145</v>
      </c>
      <c r="C22" s="293"/>
      <c r="D22" s="293"/>
      <c r="E22" s="293"/>
      <c r="F22" s="294"/>
    </row>
    <row r="23" spans="2:6" ht="24" customHeight="1">
      <c r="B23" s="146" t="s">
        <v>146</v>
      </c>
      <c r="C23" s="147" t="s">
        <v>147</v>
      </c>
      <c r="D23" s="148" t="s">
        <v>148</v>
      </c>
      <c r="E23" s="149" t="s">
        <v>95</v>
      </c>
      <c r="F23" s="149" t="s">
        <v>96</v>
      </c>
    </row>
    <row r="24" spans="2:6" ht="24" customHeight="1">
      <c r="B24" s="157" t="s">
        <v>149</v>
      </c>
      <c r="C24" s="158" t="s">
        <v>150</v>
      </c>
      <c r="D24" s="159" t="s">
        <v>151</v>
      </c>
      <c r="E24" s="160" t="s">
        <v>95</v>
      </c>
      <c r="F24" s="160" t="s">
        <v>96</v>
      </c>
    </row>
    <row r="25" spans="2:6" ht="24" customHeight="1">
      <c r="B25" s="295" t="s">
        <v>299</v>
      </c>
      <c r="C25" s="296"/>
      <c r="D25" s="296"/>
      <c r="E25" s="296"/>
      <c r="F25" s="297"/>
    </row>
    <row r="26" spans="2:6" ht="24" customHeight="1">
      <c r="B26" s="146" t="s">
        <v>301</v>
      </c>
      <c r="C26" s="147" t="s">
        <v>300</v>
      </c>
      <c r="D26" s="148" t="s">
        <v>303</v>
      </c>
      <c r="E26" s="149" t="s">
        <v>95</v>
      </c>
      <c r="F26" s="149" t="s">
        <v>95</v>
      </c>
    </row>
    <row r="27" spans="2:6" ht="24" customHeight="1">
      <c r="B27" s="295" t="s">
        <v>155</v>
      </c>
      <c r="C27" s="296"/>
      <c r="D27" s="296"/>
      <c r="E27" s="296"/>
      <c r="F27" s="297"/>
    </row>
    <row r="28" spans="2:6" ht="24" customHeight="1">
      <c r="B28" s="146" t="s">
        <v>152</v>
      </c>
      <c r="C28" s="147" t="s">
        <v>153</v>
      </c>
      <c r="D28" s="148" t="s">
        <v>73</v>
      </c>
      <c r="E28" s="149" t="s">
        <v>95</v>
      </c>
      <c r="F28" s="149" t="s">
        <v>95</v>
      </c>
    </row>
    <row r="29" spans="2:6" ht="23.1" customHeight="1">
      <c r="B29" s="29" t="s">
        <v>302</v>
      </c>
      <c r="C29" s="29"/>
      <c r="D29" s="29"/>
      <c r="E29" s="29"/>
      <c r="F29" s="29"/>
    </row>
  </sheetData>
  <mergeCells count="5">
    <mergeCell ref="B1:F1"/>
    <mergeCell ref="B3:F3"/>
    <mergeCell ref="B22:F22"/>
    <mergeCell ref="B27:F27"/>
    <mergeCell ref="B25:F25"/>
  </mergeCells>
  <pageMargins left="0.7" right="0.7" top="0.75" bottom="0.75" header="0.3" footer="0.3"/>
  <pageSetup paperSize="9" orientation="portrait" r:id="rId1"/>
  <ignoredErrors>
    <ignoredError sqref="B4:B6 B23:B24 B8:B21 B7 B26 B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22"/>
  <sheetViews>
    <sheetView showGridLines="0" zoomScaleNormal="100" workbookViewId="0">
      <selection activeCell="K13" sqref="K13"/>
    </sheetView>
  </sheetViews>
  <sheetFormatPr defaultColWidth="9" defaultRowHeight="15"/>
  <cols>
    <col min="1" max="1" width="2" style="14" customWidth="1"/>
    <col min="2" max="2" width="32.5" style="14" customWidth="1"/>
    <col min="3" max="3" width="9.125" style="14" customWidth="1"/>
    <col min="4" max="4" width="25.75" style="14" customWidth="1"/>
    <col min="5" max="5" width="23.25" style="14" bestFit="1" customWidth="1"/>
    <col min="6" max="6" width="9" style="14" customWidth="1"/>
    <col min="7" max="7" width="0.375" style="14" customWidth="1"/>
    <col min="8" max="8" width="9" style="14" hidden="1" customWidth="1"/>
    <col min="9" max="9" width="1.75" style="14" customWidth="1"/>
    <col min="10" max="16384" width="9" style="14"/>
  </cols>
  <sheetData>
    <row r="3" spans="2:7" ht="15.75" customHeight="1"/>
    <row r="4" spans="2:7" ht="15.75" customHeight="1">
      <c r="B4" s="231" t="s">
        <v>16</v>
      </c>
      <c r="C4" s="231"/>
      <c r="D4" s="231"/>
      <c r="E4" s="231"/>
      <c r="F4" s="231"/>
      <c r="G4" s="122"/>
    </row>
    <row r="5" spans="2:7">
      <c r="B5" s="123" t="s">
        <v>17</v>
      </c>
      <c r="C5" s="123"/>
      <c r="D5" s="123"/>
      <c r="E5" s="124"/>
      <c r="F5" s="196" t="s">
        <v>267</v>
      </c>
      <c r="G5" s="122"/>
    </row>
    <row r="6" spans="2:7" ht="15" customHeight="1">
      <c r="B6" s="232" t="s">
        <v>18</v>
      </c>
      <c r="C6" s="236" t="s">
        <v>268</v>
      </c>
      <c r="D6" s="236"/>
      <c r="E6" s="238" t="s">
        <v>269</v>
      </c>
      <c r="F6" s="236" t="s">
        <v>19</v>
      </c>
      <c r="G6" s="122"/>
    </row>
    <row r="7" spans="2:7">
      <c r="B7" s="233"/>
      <c r="C7" s="237"/>
      <c r="D7" s="237"/>
      <c r="E7" s="238"/>
      <c r="F7" s="236"/>
      <c r="G7" s="122"/>
    </row>
    <row r="8" spans="2:7">
      <c r="B8" s="234"/>
      <c r="C8" s="125" t="s">
        <v>20</v>
      </c>
      <c r="D8" s="126" t="s">
        <v>21</v>
      </c>
      <c r="E8" s="238"/>
      <c r="F8" s="236"/>
      <c r="G8" s="122"/>
    </row>
    <row r="9" spans="2:7">
      <c r="B9" s="235"/>
      <c r="C9" s="127"/>
      <c r="D9" s="128" t="s">
        <v>22</v>
      </c>
      <c r="E9" s="238"/>
      <c r="F9" s="236"/>
      <c r="G9" s="122"/>
    </row>
    <row r="10" spans="2:7">
      <c r="B10" s="129">
        <v>2016</v>
      </c>
      <c r="C10" s="130">
        <v>3385766.3299724418</v>
      </c>
      <c r="D10" s="131">
        <v>0</v>
      </c>
      <c r="E10" s="132">
        <v>52449.328310742756</v>
      </c>
      <c r="F10" s="131">
        <v>3438215.6582831847</v>
      </c>
      <c r="G10" s="122"/>
    </row>
    <row r="11" spans="2:7">
      <c r="B11" s="133">
        <v>2017</v>
      </c>
      <c r="C11" s="130">
        <v>3398930.9158515823</v>
      </c>
      <c r="D11" s="131">
        <v>0</v>
      </c>
      <c r="E11" s="134">
        <v>32675.454870822105</v>
      </c>
      <c r="F11" s="131">
        <v>3431606.3707224042</v>
      </c>
      <c r="G11" s="122"/>
    </row>
    <row r="12" spans="2:7">
      <c r="B12" s="133">
        <v>2018</v>
      </c>
      <c r="C12" s="130">
        <v>2772053.2970656957</v>
      </c>
      <c r="D12" s="131">
        <v>0</v>
      </c>
      <c r="E12" s="134">
        <v>16588.865085411308</v>
      </c>
      <c r="F12" s="131">
        <v>2788642.1621511071</v>
      </c>
      <c r="G12" s="122"/>
    </row>
    <row r="13" spans="2:7">
      <c r="B13" s="133">
        <v>2019</v>
      </c>
      <c r="C13" s="130">
        <v>2801606.9903825996</v>
      </c>
      <c r="D13" s="131">
        <v>0</v>
      </c>
      <c r="E13" s="134">
        <v>0</v>
      </c>
      <c r="F13" s="131">
        <v>2801606.9903825996</v>
      </c>
      <c r="G13" s="122"/>
    </row>
    <row r="14" spans="2:7">
      <c r="B14" s="133">
        <v>2020</v>
      </c>
      <c r="C14" s="130">
        <v>2885549.8688536324</v>
      </c>
      <c r="D14" s="131">
        <v>0</v>
      </c>
      <c r="E14" s="134">
        <v>0</v>
      </c>
      <c r="F14" s="131">
        <v>2885549.8688536324</v>
      </c>
      <c r="G14" s="122"/>
    </row>
    <row r="15" spans="2:7">
      <c r="B15" s="133">
        <v>2021</v>
      </c>
      <c r="C15" s="130">
        <v>4416104.6716739181</v>
      </c>
      <c r="D15" s="131">
        <v>0</v>
      </c>
      <c r="E15" s="134">
        <v>0</v>
      </c>
      <c r="F15" s="131">
        <v>4416104.6716739181</v>
      </c>
      <c r="G15" s="122"/>
    </row>
    <row r="16" spans="2:7">
      <c r="B16" s="133">
        <v>2022</v>
      </c>
      <c r="C16" s="130">
        <v>5606519.9940690147</v>
      </c>
      <c r="D16" s="131">
        <v>0</v>
      </c>
      <c r="E16" s="134">
        <v>0</v>
      </c>
      <c r="F16" s="131">
        <v>5606519.9940690147</v>
      </c>
      <c r="G16" s="122"/>
    </row>
    <row r="17" spans="2:7">
      <c r="B17" s="133">
        <v>2023</v>
      </c>
      <c r="C17" s="130">
        <v>5427567.8356503379</v>
      </c>
      <c r="D17" s="131">
        <v>0</v>
      </c>
      <c r="E17" s="134">
        <v>0</v>
      </c>
      <c r="F17" s="131">
        <v>5427567.8356503379</v>
      </c>
      <c r="G17" s="122"/>
    </row>
    <row r="18" spans="2:7">
      <c r="B18" s="133">
        <v>2024</v>
      </c>
      <c r="C18" s="130">
        <v>6102473.1188293463</v>
      </c>
      <c r="D18" s="131">
        <v>0</v>
      </c>
      <c r="E18" s="134">
        <v>0</v>
      </c>
      <c r="F18" s="131">
        <v>6102473.1188293463</v>
      </c>
      <c r="G18" s="122"/>
    </row>
    <row r="19" spans="2:7">
      <c r="B19" s="133">
        <v>2025</v>
      </c>
      <c r="C19" s="130">
        <v>6054989.4418226536</v>
      </c>
      <c r="D19" s="131">
        <v>0</v>
      </c>
      <c r="E19" s="134">
        <v>0</v>
      </c>
      <c r="F19" s="131">
        <v>6054989.4418226536</v>
      </c>
      <c r="G19" s="122"/>
    </row>
    <row r="20" spans="2:7" s="15" customFormat="1" ht="15.75" customHeight="1">
      <c r="B20" s="135" t="s">
        <v>319</v>
      </c>
      <c r="C20" s="136">
        <v>6595793</v>
      </c>
      <c r="D20" s="137">
        <v>0</v>
      </c>
      <c r="E20" s="137">
        <v>0</v>
      </c>
      <c r="F20" s="137">
        <f>C20+E20</f>
        <v>6595793</v>
      </c>
      <c r="G20" s="138"/>
    </row>
    <row r="21" spans="2:7">
      <c r="B21" s="230"/>
      <c r="C21" s="230"/>
      <c r="D21" s="230"/>
      <c r="E21" s="230"/>
      <c r="F21" s="230"/>
      <c r="G21" s="122"/>
    </row>
    <row r="22" spans="2:7" ht="29.45" customHeight="1">
      <c r="B22" s="228" t="s">
        <v>321</v>
      </c>
      <c r="C22" s="229"/>
      <c r="D22" s="229"/>
      <c r="E22" s="229"/>
      <c r="F22" s="229"/>
      <c r="G22" s="229"/>
    </row>
  </sheetData>
  <mergeCells count="7">
    <mergeCell ref="B22:G22"/>
    <mergeCell ref="B21:F21"/>
    <mergeCell ref="B4:F4"/>
    <mergeCell ref="B6:B9"/>
    <mergeCell ref="C6:D7"/>
    <mergeCell ref="E6:E9"/>
    <mergeCell ref="F6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1"/>
  <sheetViews>
    <sheetView showGridLines="0" workbookViewId="0">
      <selection sqref="A1:G20"/>
    </sheetView>
  </sheetViews>
  <sheetFormatPr defaultRowHeight="15.75"/>
  <cols>
    <col min="1" max="1" width="0.875" customWidth="1"/>
    <col min="2" max="2" width="32.375" customWidth="1"/>
    <col min="3" max="3" width="8.125" customWidth="1"/>
    <col min="4" max="4" width="10.25" customWidth="1"/>
    <col min="5" max="5" width="15.25" customWidth="1"/>
    <col min="6" max="6" width="13.375" customWidth="1"/>
    <col min="7" max="7" width="13.25" customWidth="1"/>
    <col min="10" max="10" width="32.375" customWidth="1"/>
    <col min="11" max="11" width="8.75" customWidth="1"/>
    <col min="12" max="12" width="11.25" customWidth="1"/>
    <col min="13" max="13" width="17.25" customWidth="1"/>
    <col min="14" max="14" width="13.375" customWidth="1"/>
    <col min="15" max="15" width="13.25" customWidth="1"/>
  </cols>
  <sheetData>
    <row r="1" spans="2:12" ht="51.75" customHeight="1">
      <c r="B1" s="239" t="s">
        <v>314</v>
      </c>
      <c r="C1" s="239"/>
      <c r="D1" s="239"/>
      <c r="E1" s="239"/>
      <c r="F1" s="239"/>
      <c r="G1" s="239"/>
    </row>
    <row r="2" spans="2:12" ht="9" customHeight="1">
      <c r="B2" s="16"/>
      <c r="C2" s="16"/>
      <c r="D2" s="16"/>
      <c r="E2" s="16"/>
      <c r="F2" s="16"/>
      <c r="G2" s="16"/>
    </row>
    <row r="3" spans="2:12" ht="38.25">
      <c r="B3" s="17" t="s">
        <v>23</v>
      </c>
      <c r="C3" s="17" t="s">
        <v>24</v>
      </c>
      <c r="D3" s="17" t="s">
        <v>25</v>
      </c>
      <c r="E3" s="17" t="s">
        <v>26</v>
      </c>
      <c r="F3" s="17" t="s">
        <v>27</v>
      </c>
      <c r="G3" s="17" t="s">
        <v>28</v>
      </c>
    </row>
    <row r="4" spans="2:12">
      <c r="B4" s="18" t="s">
        <v>30</v>
      </c>
      <c r="C4" s="30" t="s">
        <v>0</v>
      </c>
      <c r="D4" s="19" t="s">
        <v>31</v>
      </c>
      <c r="E4" s="31" t="s">
        <v>178</v>
      </c>
      <c r="F4" s="30" t="s">
        <v>32</v>
      </c>
      <c r="G4" s="20" t="s">
        <v>31</v>
      </c>
    </row>
    <row r="5" spans="2:12">
      <c r="B5" s="21" t="s">
        <v>179</v>
      </c>
      <c r="C5" s="32" t="s">
        <v>0</v>
      </c>
      <c r="D5" s="22" t="s">
        <v>180</v>
      </c>
      <c r="E5" s="33" t="s">
        <v>181</v>
      </c>
      <c r="F5" s="32" t="s">
        <v>182</v>
      </c>
      <c r="G5" s="23" t="s">
        <v>308</v>
      </c>
    </row>
    <row r="6" spans="2:12">
      <c r="B6" s="21" t="s">
        <v>33</v>
      </c>
      <c r="C6" s="32" t="s">
        <v>0</v>
      </c>
      <c r="D6" s="22" t="s">
        <v>34</v>
      </c>
      <c r="E6" s="33" t="s">
        <v>183</v>
      </c>
      <c r="F6" s="32" t="s">
        <v>35</v>
      </c>
      <c r="G6" s="23" t="s">
        <v>184</v>
      </c>
    </row>
    <row r="7" spans="2:12">
      <c r="B7" s="21" t="s">
        <v>185</v>
      </c>
      <c r="C7" s="32" t="s">
        <v>0</v>
      </c>
      <c r="D7" s="22" t="s">
        <v>186</v>
      </c>
      <c r="E7" s="33" t="s">
        <v>187</v>
      </c>
      <c r="F7" s="32" t="s">
        <v>32</v>
      </c>
      <c r="G7" s="23" t="s">
        <v>188</v>
      </c>
    </row>
    <row r="8" spans="2:12">
      <c r="B8" s="21" t="s">
        <v>189</v>
      </c>
      <c r="C8" s="32" t="s">
        <v>0</v>
      </c>
      <c r="D8" s="22" t="s">
        <v>190</v>
      </c>
      <c r="E8" s="33" t="s">
        <v>191</v>
      </c>
      <c r="F8" s="32" t="s">
        <v>192</v>
      </c>
      <c r="G8" s="23" t="s">
        <v>193</v>
      </c>
    </row>
    <row r="9" spans="2:12">
      <c r="B9" s="21" t="s">
        <v>36</v>
      </c>
      <c r="C9" s="32" t="s">
        <v>0</v>
      </c>
      <c r="D9" s="22" t="s">
        <v>37</v>
      </c>
      <c r="E9" s="33" t="s">
        <v>194</v>
      </c>
      <c r="F9" s="32" t="s">
        <v>38</v>
      </c>
      <c r="G9" s="23" t="s">
        <v>195</v>
      </c>
    </row>
    <row r="10" spans="2:12">
      <c r="B10" s="21" t="s">
        <v>39</v>
      </c>
      <c r="C10" s="32" t="s">
        <v>0</v>
      </c>
      <c r="D10" s="22" t="s">
        <v>40</v>
      </c>
      <c r="E10" s="33" t="s">
        <v>196</v>
      </c>
      <c r="F10" s="32" t="s">
        <v>41</v>
      </c>
      <c r="G10" s="23" t="s">
        <v>309</v>
      </c>
    </row>
    <row r="11" spans="2:12">
      <c r="B11" s="21" t="s">
        <v>42</v>
      </c>
      <c r="C11" s="32" t="s">
        <v>0</v>
      </c>
      <c r="D11" s="22" t="s">
        <v>43</v>
      </c>
      <c r="E11" s="33" t="s">
        <v>197</v>
      </c>
      <c r="F11" s="32" t="s">
        <v>44</v>
      </c>
      <c r="G11" s="23" t="s">
        <v>310</v>
      </c>
    </row>
    <row r="12" spans="2:12">
      <c r="B12" s="21" t="s">
        <v>198</v>
      </c>
      <c r="C12" s="32" t="s">
        <v>0</v>
      </c>
      <c r="D12" s="22" t="s">
        <v>199</v>
      </c>
      <c r="E12" s="33" t="s">
        <v>200</v>
      </c>
      <c r="F12" s="32" t="s">
        <v>201</v>
      </c>
      <c r="G12" s="23" t="s">
        <v>311</v>
      </c>
    </row>
    <row r="13" spans="2:12">
      <c r="B13" s="21" t="s">
        <v>202</v>
      </c>
      <c r="C13" s="32" t="s">
        <v>0</v>
      </c>
      <c r="D13" s="22" t="s">
        <v>203</v>
      </c>
      <c r="E13" s="33" t="s">
        <v>187</v>
      </c>
      <c r="F13" s="32" t="s">
        <v>192</v>
      </c>
      <c r="G13" s="23" t="s">
        <v>204</v>
      </c>
    </row>
    <row r="14" spans="2:12">
      <c r="B14" s="21" t="s">
        <v>45</v>
      </c>
      <c r="C14" s="32" t="s">
        <v>0</v>
      </c>
      <c r="D14" s="22" t="s">
        <v>46</v>
      </c>
      <c r="E14" s="33" t="s">
        <v>205</v>
      </c>
      <c r="F14" s="32" t="s">
        <v>47</v>
      </c>
      <c r="G14" s="23" t="s">
        <v>206</v>
      </c>
    </row>
    <row r="15" spans="2:12">
      <c r="B15" s="21" t="s">
        <v>207</v>
      </c>
      <c r="C15" s="32" t="s">
        <v>0</v>
      </c>
      <c r="D15" s="22" t="s">
        <v>208</v>
      </c>
      <c r="E15" s="33" t="s">
        <v>209</v>
      </c>
      <c r="F15" s="32" t="s">
        <v>201</v>
      </c>
      <c r="G15" s="23" t="s">
        <v>210</v>
      </c>
      <c r="L15" s="34"/>
    </row>
    <row r="16" spans="2:12">
      <c r="B16" s="21" t="s">
        <v>211</v>
      </c>
      <c r="C16" s="32" t="s">
        <v>0</v>
      </c>
      <c r="D16" s="22" t="s">
        <v>212</v>
      </c>
      <c r="E16" s="33" t="s">
        <v>312</v>
      </c>
      <c r="F16" s="32" t="s">
        <v>213</v>
      </c>
      <c r="G16" s="23" t="s">
        <v>214</v>
      </c>
    </row>
    <row r="17" spans="2:7">
      <c r="B17" s="21" t="s">
        <v>48</v>
      </c>
      <c r="C17" s="35" t="s">
        <v>0</v>
      </c>
      <c r="D17" s="22" t="s">
        <v>49</v>
      </c>
      <c r="E17" s="36" t="s">
        <v>215</v>
      </c>
      <c r="F17" s="35" t="s">
        <v>50</v>
      </c>
      <c r="G17" s="23" t="s">
        <v>310</v>
      </c>
    </row>
    <row r="18" spans="2:7">
      <c r="B18" s="240" t="s">
        <v>167</v>
      </c>
      <c r="C18" s="241"/>
      <c r="D18" s="242"/>
      <c r="E18" s="24" t="s">
        <v>313</v>
      </c>
      <c r="F18" s="37" t="s">
        <v>29</v>
      </c>
      <c r="G18" s="38" t="s">
        <v>29</v>
      </c>
    </row>
    <row r="19" spans="2:7">
      <c r="B19" s="25"/>
      <c r="C19" s="25"/>
      <c r="D19" s="25"/>
      <c r="E19" s="26"/>
      <c r="F19" s="27"/>
      <c r="G19" s="28"/>
    </row>
    <row r="20" spans="2:7" ht="24.75" customHeight="1">
      <c r="B20" s="243" t="s">
        <v>174</v>
      </c>
      <c r="C20" s="243"/>
      <c r="D20" s="243"/>
      <c r="E20" s="243"/>
      <c r="F20" s="243"/>
      <c r="G20" s="243"/>
    </row>
    <row r="21" spans="2:7" ht="43.5" customHeight="1"/>
  </sheetData>
  <mergeCells count="3">
    <mergeCell ref="B1:G1"/>
    <mergeCell ref="B18:D18"/>
    <mergeCell ref="B20:G2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4:F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4:I45"/>
  <sheetViews>
    <sheetView showGridLines="0" workbookViewId="0">
      <selection activeCell="B45" sqref="B45:G45"/>
    </sheetView>
  </sheetViews>
  <sheetFormatPr defaultRowHeight="15.75"/>
  <cols>
    <col min="1" max="1" width="3.5" customWidth="1"/>
    <col min="2" max="2" width="33.375" customWidth="1"/>
    <col min="3" max="3" width="12.5" customWidth="1"/>
    <col min="4" max="4" width="9.75" customWidth="1"/>
    <col min="5" max="5" width="10.625" bestFit="1" customWidth="1"/>
    <col min="6" max="6" width="23.25" customWidth="1"/>
    <col min="7" max="7" width="13.125" customWidth="1"/>
    <col min="8" max="8" width="17.25" customWidth="1"/>
  </cols>
  <sheetData>
    <row r="4" spans="2:9">
      <c r="B4" s="246" t="s">
        <v>274</v>
      </c>
      <c r="C4" s="246"/>
      <c r="D4" s="246"/>
      <c r="E4" s="246"/>
      <c r="F4" s="246"/>
      <c r="G4" s="246"/>
      <c r="H4" s="246"/>
    </row>
    <row r="5" spans="2:9">
      <c r="B5" s="246" t="s">
        <v>315</v>
      </c>
      <c r="C5" s="246"/>
      <c r="D5" s="246"/>
      <c r="E5" s="246"/>
      <c r="F5" s="246"/>
      <c r="G5" s="246"/>
      <c r="H5" s="246"/>
    </row>
    <row r="6" spans="2:9">
      <c r="B6" s="139"/>
      <c r="C6" s="139"/>
      <c r="D6" s="139"/>
      <c r="E6" s="139"/>
      <c r="F6" s="139"/>
      <c r="G6" s="139"/>
      <c r="H6" s="139"/>
    </row>
    <row r="7" spans="2:9">
      <c r="B7" s="247" t="s">
        <v>23</v>
      </c>
      <c r="C7" s="178" t="s">
        <v>24</v>
      </c>
      <c r="D7" s="178" t="s">
        <v>275</v>
      </c>
      <c r="E7" s="178" t="s">
        <v>275</v>
      </c>
      <c r="F7" s="178" t="s">
        <v>276</v>
      </c>
      <c r="G7" s="178" t="s">
        <v>277</v>
      </c>
      <c r="H7" s="178" t="s">
        <v>278</v>
      </c>
      <c r="I7" s="122"/>
    </row>
    <row r="8" spans="2:9">
      <c r="B8" s="248"/>
      <c r="C8" s="179"/>
      <c r="D8" s="179" t="s">
        <v>279</v>
      </c>
      <c r="E8" s="179" t="s">
        <v>280</v>
      </c>
      <c r="F8" s="179" t="s">
        <v>281</v>
      </c>
      <c r="G8" s="179" t="s">
        <v>263</v>
      </c>
      <c r="H8" s="179" t="s">
        <v>282</v>
      </c>
      <c r="I8" s="122"/>
    </row>
    <row r="9" spans="2:9" s="141" customFormat="1">
      <c r="B9" s="180" t="s">
        <v>298</v>
      </c>
      <c r="C9" s="181" t="s">
        <v>0</v>
      </c>
      <c r="D9" s="182">
        <v>42089</v>
      </c>
      <c r="E9" s="182">
        <v>46472</v>
      </c>
      <c r="F9" s="183">
        <v>1000000000</v>
      </c>
      <c r="G9" s="184">
        <v>2.625</v>
      </c>
      <c r="H9" s="182">
        <v>46472</v>
      </c>
      <c r="I9" s="140"/>
    </row>
    <row r="10" spans="2:9" s="141" customFormat="1">
      <c r="B10" s="185"/>
      <c r="C10" s="186"/>
      <c r="D10" s="187"/>
      <c r="E10" s="187"/>
      <c r="F10" s="188"/>
      <c r="G10" s="189"/>
      <c r="H10" s="187"/>
      <c r="I10" s="140"/>
    </row>
    <row r="11" spans="2:9" s="141" customFormat="1">
      <c r="B11" s="180" t="s">
        <v>294</v>
      </c>
      <c r="C11" s="181" t="s">
        <v>0</v>
      </c>
      <c r="D11" s="182">
        <v>42089</v>
      </c>
      <c r="E11" s="182">
        <v>49394</v>
      </c>
      <c r="F11" s="183">
        <v>900000000</v>
      </c>
      <c r="G11" s="184">
        <v>3.125</v>
      </c>
      <c r="H11" s="182">
        <v>46472</v>
      </c>
      <c r="I11" s="140"/>
    </row>
    <row r="12" spans="2:9" s="141" customFormat="1">
      <c r="B12" s="185"/>
      <c r="C12" s="186"/>
      <c r="D12" s="187"/>
      <c r="E12" s="187"/>
      <c r="F12" s="188"/>
      <c r="G12" s="189"/>
      <c r="H12" s="187"/>
      <c r="I12" s="140"/>
    </row>
    <row r="13" spans="2:9" s="141" customFormat="1">
      <c r="B13" s="180" t="s">
        <v>295</v>
      </c>
      <c r="C13" s="181" t="s">
        <v>0</v>
      </c>
      <c r="D13" s="182">
        <v>42450</v>
      </c>
      <c r="E13" s="182">
        <v>46833</v>
      </c>
      <c r="F13" s="183">
        <v>850000000</v>
      </c>
      <c r="G13" s="184">
        <v>3</v>
      </c>
      <c r="H13" s="182">
        <v>46467</v>
      </c>
      <c r="I13" s="140"/>
    </row>
    <row r="14" spans="2:9" s="141" customFormat="1">
      <c r="B14" s="185"/>
      <c r="C14" s="186"/>
      <c r="D14" s="187"/>
      <c r="E14" s="187"/>
      <c r="F14" s="188"/>
      <c r="G14" s="189"/>
      <c r="H14" s="187"/>
      <c r="I14" s="140"/>
    </row>
    <row r="15" spans="2:9" s="141" customFormat="1">
      <c r="B15" s="180" t="s">
        <v>296</v>
      </c>
      <c r="C15" s="181" t="s">
        <v>0</v>
      </c>
      <c r="D15" s="182">
        <v>44097</v>
      </c>
      <c r="E15" s="182">
        <v>47749</v>
      </c>
      <c r="F15" s="183">
        <v>1250000000</v>
      </c>
      <c r="G15" s="184">
        <v>0.375</v>
      </c>
      <c r="H15" s="182">
        <v>46288</v>
      </c>
      <c r="I15" s="140"/>
    </row>
    <row r="16" spans="2:9" s="141" customFormat="1">
      <c r="B16" s="185"/>
      <c r="C16" s="186"/>
      <c r="D16" s="187"/>
      <c r="E16" s="187"/>
      <c r="F16" s="188"/>
      <c r="G16" s="189"/>
      <c r="H16" s="187"/>
      <c r="I16" s="140"/>
    </row>
    <row r="17" spans="2:9" s="141" customFormat="1">
      <c r="B17" s="180" t="s">
        <v>297</v>
      </c>
      <c r="C17" s="181" t="s">
        <v>0</v>
      </c>
      <c r="D17" s="182">
        <v>44097</v>
      </c>
      <c r="E17" s="182">
        <v>55054</v>
      </c>
      <c r="F17" s="183">
        <v>1250000000</v>
      </c>
      <c r="G17" s="184">
        <v>1.375</v>
      </c>
      <c r="H17" s="182">
        <v>46288</v>
      </c>
      <c r="I17" s="140"/>
    </row>
    <row r="18" spans="2:9" s="141" customFormat="1">
      <c r="B18" s="185"/>
      <c r="C18" s="186"/>
      <c r="D18" s="187"/>
      <c r="E18" s="187"/>
      <c r="F18" s="188"/>
      <c r="G18" s="189"/>
      <c r="H18" s="187"/>
      <c r="I18" s="140"/>
    </row>
    <row r="19" spans="2:9" s="141" customFormat="1" ht="24.75">
      <c r="B19" s="180" t="s">
        <v>51</v>
      </c>
      <c r="C19" s="181" t="s">
        <v>0</v>
      </c>
      <c r="D19" s="182">
        <v>44827</v>
      </c>
      <c r="E19" s="182">
        <v>47384</v>
      </c>
      <c r="F19" s="183">
        <v>1500000000</v>
      </c>
      <c r="G19" s="184">
        <v>4.125</v>
      </c>
      <c r="H19" s="182">
        <v>46288</v>
      </c>
      <c r="I19" s="140"/>
    </row>
    <row r="20" spans="2:9" s="141" customFormat="1">
      <c r="B20" s="185"/>
      <c r="C20" s="186"/>
      <c r="D20" s="187"/>
      <c r="E20" s="187"/>
      <c r="F20" s="188"/>
      <c r="G20" s="189"/>
      <c r="H20" s="187"/>
      <c r="I20" s="140"/>
    </row>
    <row r="21" spans="2:9" s="141" customFormat="1" ht="24.75">
      <c r="B21" s="180" t="s">
        <v>52</v>
      </c>
      <c r="C21" s="181" t="s">
        <v>0</v>
      </c>
      <c r="D21" s="182">
        <v>44827</v>
      </c>
      <c r="E21" s="182">
        <v>49210</v>
      </c>
      <c r="F21" s="183">
        <v>750000000</v>
      </c>
      <c r="G21" s="184">
        <v>4.625</v>
      </c>
      <c r="H21" s="182">
        <v>46288</v>
      </c>
      <c r="I21" s="140"/>
    </row>
    <row r="22" spans="2:9" s="141" customFormat="1">
      <c r="B22" s="185"/>
      <c r="C22" s="186"/>
      <c r="D22" s="187"/>
      <c r="E22" s="187"/>
      <c r="F22" s="188"/>
      <c r="G22" s="189"/>
      <c r="H22" s="187"/>
      <c r="I22" s="140"/>
    </row>
    <row r="23" spans="2:9" s="141" customFormat="1" ht="48.75">
      <c r="B23" s="180" t="s">
        <v>53</v>
      </c>
      <c r="C23" s="181" t="s">
        <v>0</v>
      </c>
      <c r="D23" s="182">
        <v>44953</v>
      </c>
      <c r="E23" s="182">
        <v>48606</v>
      </c>
      <c r="F23" s="183">
        <v>1500000000</v>
      </c>
      <c r="G23" s="184">
        <v>4.5</v>
      </c>
      <c r="H23" s="182">
        <v>46414</v>
      </c>
      <c r="I23" s="140"/>
    </row>
    <row r="24" spans="2:9" s="141" customFormat="1">
      <c r="B24" s="185"/>
      <c r="C24" s="186"/>
      <c r="D24" s="187"/>
      <c r="E24" s="187"/>
      <c r="F24" s="188"/>
      <c r="G24" s="189"/>
      <c r="H24" s="187"/>
      <c r="I24" s="140"/>
    </row>
    <row r="25" spans="2:9" s="141" customFormat="1" ht="24.75">
      <c r="B25" s="180" t="s">
        <v>283</v>
      </c>
      <c r="C25" s="181" t="s">
        <v>0</v>
      </c>
      <c r="D25" s="182">
        <v>45243</v>
      </c>
      <c r="E25" s="182">
        <v>49808</v>
      </c>
      <c r="F25" s="183">
        <v>1000000000</v>
      </c>
      <c r="G25" s="184">
        <v>4.875</v>
      </c>
      <c r="H25" s="182">
        <v>46520</v>
      </c>
      <c r="I25" s="140"/>
    </row>
    <row r="26" spans="2:9" s="141" customFormat="1">
      <c r="B26" s="185"/>
      <c r="C26" s="186"/>
      <c r="D26" s="187"/>
      <c r="E26" s="187"/>
      <c r="F26" s="188"/>
      <c r="G26" s="189"/>
      <c r="H26" s="187"/>
      <c r="I26" s="140"/>
    </row>
    <row r="27" spans="2:9" s="141" customFormat="1" ht="24.75">
      <c r="B27" s="180" t="s">
        <v>284</v>
      </c>
      <c r="C27" s="181" t="s">
        <v>0</v>
      </c>
      <c r="D27" s="182">
        <v>45243</v>
      </c>
      <c r="E27" s="182">
        <v>47981</v>
      </c>
      <c r="F27" s="183">
        <v>1300000000</v>
      </c>
      <c r="G27" s="184">
        <v>4.375</v>
      </c>
      <c r="H27" s="182">
        <v>46520</v>
      </c>
      <c r="I27" s="140"/>
    </row>
    <row r="28" spans="2:9" s="141" customFormat="1">
      <c r="B28" s="185"/>
      <c r="C28" s="186"/>
      <c r="D28" s="187"/>
      <c r="E28" s="187"/>
      <c r="F28" s="188"/>
      <c r="G28" s="189"/>
      <c r="H28" s="187"/>
      <c r="I28" s="140"/>
    </row>
    <row r="29" spans="2:9" s="141" customFormat="1" ht="24.75">
      <c r="B29" s="180" t="s">
        <v>285</v>
      </c>
      <c r="C29" s="181" t="s">
        <v>0</v>
      </c>
      <c r="D29" s="182">
        <v>45540</v>
      </c>
      <c r="E29" s="182">
        <v>48462</v>
      </c>
      <c r="F29" s="183">
        <v>1750000000</v>
      </c>
      <c r="G29" s="184">
        <v>3.625</v>
      </c>
      <c r="H29" s="182">
        <v>46270</v>
      </c>
      <c r="I29" s="140"/>
    </row>
    <row r="30" spans="2:9" s="141" customFormat="1">
      <c r="B30" s="185"/>
      <c r="C30" s="186"/>
      <c r="D30" s="187"/>
      <c r="E30" s="187"/>
      <c r="F30" s="188"/>
      <c r="G30" s="189"/>
      <c r="H30" s="187"/>
      <c r="I30" s="140"/>
    </row>
    <row r="31" spans="2:9" s="141" customFormat="1" ht="24.75">
      <c r="B31" s="180" t="s">
        <v>286</v>
      </c>
      <c r="C31" s="181" t="s">
        <v>0</v>
      </c>
      <c r="D31" s="182">
        <v>45540</v>
      </c>
      <c r="E31" s="182">
        <v>52845</v>
      </c>
      <c r="F31" s="183">
        <v>1250000000</v>
      </c>
      <c r="G31" s="184">
        <v>4.25</v>
      </c>
      <c r="H31" s="182">
        <v>46270</v>
      </c>
      <c r="I31" s="140"/>
    </row>
    <row r="32" spans="2:9" s="141" customFormat="1">
      <c r="B32" s="185"/>
      <c r="C32" s="186"/>
      <c r="D32" s="187"/>
      <c r="E32" s="187"/>
      <c r="F32" s="188"/>
      <c r="G32" s="189"/>
      <c r="H32" s="187"/>
      <c r="I32" s="140"/>
    </row>
    <row r="33" spans="2:9" s="141" customFormat="1" ht="24.75">
      <c r="B33" s="180" t="s">
        <v>287</v>
      </c>
      <c r="C33" s="181" t="s">
        <v>288</v>
      </c>
      <c r="D33" s="182">
        <v>45540</v>
      </c>
      <c r="E33" s="182">
        <v>50104</v>
      </c>
      <c r="F33" s="183">
        <v>1500000000</v>
      </c>
      <c r="G33" s="184">
        <v>5</v>
      </c>
      <c r="H33" s="182">
        <v>46270</v>
      </c>
      <c r="I33" s="140"/>
    </row>
    <row r="34" spans="2:9" s="141" customFormat="1" ht="24">
      <c r="B34" s="185"/>
      <c r="C34" s="186" t="s">
        <v>289</v>
      </c>
      <c r="D34" s="187"/>
      <c r="E34" s="187"/>
      <c r="F34" s="188">
        <f>F33*0.8777</f>
        <v>1316550000</v>
      </c>
      <c r="G34" s="189"/>
      <c r="H34" s="187"/>
      <c r="I34" s="140"/>
    </row>
    <row r="35" spans="2:9" s="141" customFormat="1" ht="24.75">
      <c r="B35" s="180" t="s">
        <v>290</v>
      </c>
      <c r="C35" s="181" t="s">
        <v>0</v>
      </c>
      <c r="D35" s="182">
        <v>45784</v>
      </c>
      <c r="E35" s="182">
        <v>49071</v>
      </c>
      <c r="F35" s="183">
        <v>2250000000</v>
      </c>
      <c r="G35" s="184">
        <v>3.5</v>
      </c>
      <c r="H35" s="182">
        <v>46514</v>
      </c>
      <c r="I35" s="140"/>
    </row>
    <row r="36" spans="2:9" s="141" customFormat="1">
      <c r="B36" s="185"/>
      <c r="C36" s="186"/>
      <c r="D36" s="187"/>
      <c r="E36" s="187"/>
      <c r="F36" s="188"/>
      <c r="G36" s="189"/>
      <c r="H36" s="187"/>
      <c r="I36" s="140"/>
    </row>
    <row r="37" spans="2:9" s="141" customFormat="1" ht="24.75">
      <c r="B37" s="180" t="s">
        <v>291</v>
      </c>
      <c r="C37" s="181" t="s">
        <v>0</v>
      </c>
      <c r="D37" s="182">
        <v>45784</v>
      </c>
      <c r="E37" s="182">
        <v>50532</v>
      </c>
      <c r="F37" s="183">
        <v>1750000000</v>
      </c>
      <c r="G37" s="184">
        <v>4.125</v>
      </c>
      <c r="H37" s="182">
        <v>46514</v>
      </c>
      <c r="I37" s="140"/>
    </row>
    <row r="38" spans="2:9" s="141" customFormat="1">
      <c r="B38" s="185"/>
      <c r="C38" s="186"/>
      <c r="D38" s="187"/>
      <c r="E38" s="187"/>
      <c r="F38" s="188"/>
      <c r="G38" s="189"/>
      <c r="H38" s="187"/>
      <c r="I38" s="140"/>
    </row>
    <row r="39" spans="2:9" s="141" customFormat="1" ht="24.75">
      <c r="B39" s="180" t="s">
        <v>292</v>
      </c>
      <c r="C39" s="181" t="s">
        <v>0</v>
      </c>
      <c r="D39" s="182">
        <v>45856</v>
      </c>
      <c r="E39" s="182">
        <v>49508</v>
      </c>
      <c r="F39" s="183">
        <v>2000000000</v>
      </c>
      <c r="G39" s="184">
        <v>3.375</v>
      </c>
      <c r="H39" s="182">
        <v>46221</v>
      </c>
      <c r="I39" s="140"/>
    </row>
    <row r="40" spans="2:9" s="141" customFormat="1">
      <c r="B40" s="185"/>
      <c r="C40" s="186"/>
      <c r="D40" s="187"/>
      <c r="E40" s="187"/>
      <c r="F40" s="188"/>
      <c r="G40" s="189"/>
      <c r="H40" s="187"/>
      <c r="I40" s="140"/>
    </row>
    <row r="41" spans="2:9" s="141" customFormat="1" ht="24.75">
      <c r="B41" s="180" t="s">
        <v>293</v>
      </c>
      <c r="C41" s="181" t="s">
        <v>0</v>
      </c>
      <c r="D41" s="182">
        <v>45856</v>
      </c>
      <c r="E41" s="182">
        <v>53161</v>
      </c>
      <c r="F41" s="183">
        <v>1200000000</v>
      </c>
      <c r="G41" s="184">
        <v>4.125</v>
      </c>
      <c r="H41" s="182">
        <v>46221</v>
      </c>
      <c r="I41" s="140"/>
    </row>
    <row r="42" spans="2:9" s="141" customFormat="1">
      <c r="B42" s="185"/>
      <c r="C42" s="186"/>
      <c r="D42" s="187"/>
      <c r="E42" s="187"/>
      <c r="F42" s="188"/>
      <c r="G42" s="189"/>
      <c r="H42" s="187"/>
      <c r="I42" s="140"/>
    </row>
    <row r="43" spans="2:9" s="143" customFormat="1">
      <c r="B43" s="190" t="s">
        <v>175</v>
      </c>
      <c r="C43" s="190"/>
      <c r="D43" s="190"/>
      <c r="E43" s="190"/>
      <c r="F43" s="191">
        <f>F41+F39+F37+F35+F34+F31+F29+F27+F25+F23+F21+F19+F17+F15+F13+F11+F9</f>
        <v>22816550000</v>
      </c>
      <c r="G43" s="190"/>
      <c r="H43" s="190"/>
      <c r="I43" s="142"/>
    </row>
    <row r="44" spans="2:9">
      <c r="B44" s="244"/>
      <c r="C44" s="244"/>
      <c r="D44" s="244"/>
      <c r="E44" s="244"/>
      <c r="F44" s="244"/>
      <c r="G44" s="244"/>
      <c r="H44" s="244"/>
    </row>
    <row r="45" spans="2:9" ht="36" customHeight="1">
      <c r="B45" s="245" t="s">
        <v>316</v>
      </c>
      <c r="C45" s="228"/>
      <c r="D45" s="228"/>
      <c r="E45" s="228"/>
      <c r="F45" s="228"/>
      <c r="G45" s="228"/>
    </row>
  </sheetData>
  <mergeCells count="5">
    <mergeCell ref="B44:H44"/>
    <mergeCell ref="B45:G45"/>
    <mergeCell ref="B4:H4"/>
    <mergeCell ref="B5:H5"/>
    <mergeCell ref="B7:B8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R133"/>
  <sheetViews>
    <sheetView showGridLines="0" topLeftCell="A67" zoomScale="90" zoomScaleNormal="90" workbookViewId="0">
      <selection activeCell="A78" sqref="A78:T125"/>
    </sheetView>
  </sheetViews>
  <sheetFormatPr defaultRowHeight="12"/>
  <cols>
    <col min="1" max="1" width="1.625" style="39" customWidth="1"/>
    <col min="2" max="2" width="15.25" style="39" customWidth="1"/>
    <col min="3" max="3" width="10.5" style="39" customWidth="1"/>
    <col min="4" max="4" width="8.75" style="39" customWidth="1"/>
    <col min="5" max="5" width="7.875" style="39" customWidth="1"/>
    <col min="6" max="6" width="15" style="39" customWidth="1"/>
    <col min="7" max="7" width="17.375" style="39" customWidth="1"/>
    <col min="8" max="8" width="15.375" style="39" customWidth="1"/>
    <col min="9" max="9" width="14.125" style="39" customWidth="1"/>
    <col min="10" max="10" width="13.75" style="39" customWidth="1"/>
    <col min="11" max="11" width="12.5" style="39" customWidth="1"/>
    <col min="12" max="12" width="11.375" style="39" customWidth="1"/>
    <col min="13" max="13" width="10.25" style="39" customWidth="1"/>
    <col min="14" max="14" width="10.375" style="39" customWidth="1"/>
    <col min="15" max="15" width="9.75" style="39" customWidth="1"/>
    <col min="16" max="16" width="8.625" style="39" customWidth="1"/>
    <col min="17" max="17" width="11.25" style="39" customWidth="1"/>
    <col min="18" max="18" width="8.5" style="39" customWidth="1"/>
    <col min="19" max="19" width="1.375" style="39" customWidth="1"/>
    <col min="20" max="257" width="9" style="39"/>
    <col min="258" max="258" width="14.25" style="39" customWidth="1"/>
    <col min="259" max="259" width="10.5" style="39" customWidth="1"/>
    <col min="260" max="260" width="8.75" style="39" customWidth="1"/>
    <col min="261" max="261" width="6.625" style="39" customWidth="1"/>
    <col min="262" max="262" width="14.125" style="39" customWidth="1"/>
    <col min="263" max="263" width="16.25" style="39" customWidth="1"/>
    <col min="264" max="264" width="14.5" style="39" customWidth="1"/>
    <col min="265" max="265" width="14.125" style="39" customWidth="1"/>
    <col min="266" max="266" width="13.75" style="39" customWidth="1"/>
    <col min="267" max="267" width="11.75" style="39" customWidth="1"/>
    <col min="268" max="268" width="11.375" style="39" customWidth="1"/>
    <col min="269" max="269" width="10.25" style="39" customWidth="1"/>
    <col min="270" max="270" width="10.375" style="39" customWidth="1"/>
    <col min="271" max="271" width="9.75" style="39" customWidth="1"/>
    <col min="272" max="272" width="6.875" style="39" customWidth="1"/>
    <col min="273" max="273" width="13.25" style="39" customWidth="1"/>
    <col min="274" max="274" width="11.5" style="39" customWidth="1"/>
    <col min="275" max="513" width="9" style="39"/>
    <col min="514" max="514" width="14.25" style="39" customWidth="1"/>
    <col min="515" max="515" width="10.5" style="39" customWidth="1"/>
    <col min="516" max="516" width="8.75" style="39" customWidth="1"/>
    <col min="517" max="517" width="6.625" style="39" customWidth="1"/>
    <col min="518" max="518" width="14.125" style="39" customWidth="1"/>
    <col min="519" max="519" width="16.25" style="39" customWidth="1"/>
    <col min="520" max="520" width="14.5" style="39" customWidth="1"/>
    <col min="521" max="521" width="14.125" style="39" customWidth="1"/>
    <col min="522" max="522" width="13.75" style="39" customWidth="1"/>
    <col min="523" max="523" width="11.75" style="39" customWidth="1"/>
    <col min="524" max="524" width="11.375" style="39" customWidth="1"/>
    <col min="525" max="525" width="10.25" style="39" customWidth="1"/>
    <col min="526" max="526" width="10.375" style="39" customWidth="1"/>
    <col min="527" max="527" width="9.75" style="39" customWidth="1"/>
    <col min="528" max="528" width="6.875" style="39" customWidth="1"/>
    <col min="529" max="529" width="13.25" style="39" customWidth="1"/>
    <col min="530" max="530" width="11.5" style="39" customWidth="1"/>
    <col min="531" max="769" width="9" style="39"/>
    <col min="770" max="770" width="14.25" style="39" customWidth="1"/>
    <col min="771" max="771" width="10.5" style="39" customWidth="1"/>
    <col min="772" max="772" width="8.75" style="39" customWidth="1"/>
    <col min="773" max="773" width="6.625" style="39" customWidth="1"/>
    <col min="774" max="774" width="14.125" style="39" customWidth="1"/>
    <col min="775" max="775" width="16.25" style="39" customWidth="1"/>
    <col min="776" max="776" width="14.5" style="39" customWidth="1"/>
    <col min="777" max="777" width="14.125" style="39" customWidth="1"/>
    <col min="778" max="778" width="13.75" style="39" customWidth="1"/>
    <col min="779" max="779" width="11.75" style="39" customWidth="1"/>
    <col min="780" max="780" width="11.375" style="39" customWidth="1"/>
    <col min="781" max="781" width="10.25" style="39" customWidth="1"/>
    <col min="782" max="782" width="10.375" style="39" customWidth="1"/>
    <col min="783" max="783" width="9.75" style="39" customWidth="1"/>
    <col min="784" max="784" width="6.875" style="39" customWidth="1"/>
    <col min="785" max="785" width="13.25" style="39" customWidth="1"/>
    <col min="786" max="786" width="11.5" style="39" customWidth="1"/>
    <col min="787" max="1025" width="9" style="39"/>
    <col min="1026" max="1026" width="14.25" style="39" customWidth="1"/>
    <col min="1027" max="1027" width="10.5" style="39" customWidth="1"/>
    <col min="1028" max="1028" width="8.75" style="39" customWidth="1"/>
    <col min="1029" max="1029" width="6.625" style="39" customWidth="1"/>
    <col min="1030" max="1030" width="14.125" style="39" customWidth="1"/>
    <col min="1031" max="1031" width="16.25" style="39" customWidth="1"/>
    <col min="1032" max="1032" width="14.5" style="39" customWidth="1"/>
    <col min="1033" max="1033" width="14.125" style="39" customWidth="1"/>
    <col min="1034" max="1034" width="13.75" style="39" customWidth="1"/>
    <col min="1035" max="1035" width="11.75" style="39" customWidth="1"/>
    <col min="1036" max="1036" width="11.375" style="39" customWidth="1"/>
    <col min="1037" max="1037" width="10.25" style="39" customWidth="1"/>
    <col min="1038" max="1038" width="10.375" style="39" customWidth="1"/>
    <col min="1039" max="1039" width="9.75" style="39" customWidth="1"/>
    <col min="1040" max="1040" width="6.875" style="39" customWidth="1"/>
    <col min="1041" max="1041" width="13.25" style="39" customWidth="1"/>
    <col min="1042" max="1042" width="11.5" style="39" customWidth="1"/>
    <col min="1043" max="1281" width="9" style="39"/>
    <col min="1282" max="1282" width="14.25" style="39" customWidth="1"/>
    <col min="1283" max="1283" width="10.5" style="39" customWidth="1"/>
    <col min="1284" max="1284" width="8.75" style="39" customWidth="1"/>
    <col min="1285" max="1285" width="6.625" style="39" customWidth="1"/>
    <col min="1286" max="1286" width="14.125" style="39" customWidth="1"/>
    <col min="1287" max="1287" width="16.25" style="39" customWidth="1"/>
    <col min="1288" max="1288" width="14.5" style="39" customWidth="1"/>
    <col min="1289" max="1289" width="14.125" style="39" customWidth="1"/>
    <col min="1290" max="1290" width="13.75" style="39" customWidth="1"/>
    <col min="1291" max="1291" width="11.75" style="39" customWidth="1"/>
    <col min="1292" max="1292" width="11.375" style="39" customWidth="1"/>
    <col min="1293" max="1293" width="10.25" style="39" customWidth="1"/>
    <col min="1294" max="1294" width="10.375" style="39" customWidth="1"/>
    <col min="1295" max="1295" width="9.75" style="39" customWidth="1"/>
    <col min="1296" max="1296" width="6.875" style="39" customWidth="1"/>
    <col min="1297" max="1297" width="13.25" style="39" customWidth="1"/>
    <col min="1298" max="1298" width="11.5" style="39" customWidth="1"/>
    <col min="1299" max="1537" width="9" style="39"/>
    <col min="1538" max="1538" width="14.25" style="39" customWidth="1"/>
    <col min="1539" max="1539" width="10.5" style="39" customWidth="1"/>
    <col min="1540" max="1540" width="8.75" style="39" customWidth="1"/>
    <col min="1541" max="1541" width="6.625" style="39" customWidth="1"/>
    <col min="1542" max="1542" width="14.125" style="39" customWidth="1"/>
    <col min="1543" max="1543" width="16.25" style="39" customWidth="1"/>
    <col min="1544" max="1544" width="14.5" style="39" customWidth="1"/>
    <col min="1545" max="1545" width="14.125" style="39" customWidth="1"/>
    <col min="1546" max="1546" width="13.75" style="39" customWidth="1"/>
    <col min="1547" max="1547" width="11.75" style="39" customWidth="1"/>
    <col min="1548" max="1548" width="11.375" style="39" customWidth="1"/>
    <col min="1549" max="1549" width="10.25" style="39" customWidth="1"/>
    <col min="1550" max="1550" width="10.375" style="39" customWidth="1"/>
    <col min="1551" max="1551" width="9.75" style="39" customWidth="1"/>
    <col min="1552" max="1552" width="6.875" style="39" customWidth="1"/>
    <col min="1553" max="1553" width="13.25" style="39" customWidth="1"/>
    <col min="1554" max="1554" width="11.5" style="39" customWidth="1"/>
    <col min="1555" max="1793" width="9" style="39"/>
    <col min="1794" max="1794" width="14.25" style="39" customWidth="1"/>
    <col min="1795" max="1795" width="10.5" style="39" customWidth="1"/>
    <col min="1796" max="1796" width="8.75" style="39" customWidth="1"/>
    <col min="1797" max="1797" width="6.625" style="39" customWidth="1"/>
    <col min="1798" max="1798" width="14.125" style="39" customWidth="1"/>
    <col min="1799" max="1799" width="16.25" style="39" customWidth="1"/>
    <col min="1800" max="1800" width="14.5" style="39" customWidth="1"/>
    <col min="1801" max="1801" width="14.125" style="39" customWidth="1"/>
    <col min="1802" max="1802" width="13.75" style="39" customWidth="1"/>
    <col min="1803" max="1803" width="11.75" style="39" customWidth="1"/>
    <col min="1804" max="1804" width="11.375" style="39" customWidth="1"/>
    <col min="1805" max="1805" width="10.25" style="39" customWidth="1"/>
    <col min="1806" max="1806" width="10.375" style="39" customWidth="1"/>
    <col min="1807" max="1807" width="9.75" style="39" customWidth="1"/>
    <col min="1808" max="1808" width="6.875" style="39" customWidth="1"/>
    <col min="1809" max="1809" width="13.25" style="39" customWidth="1"/>
    <col min="1810" max="1810" width="11.5" style="39" customWidth="1"/>
    <col min="1811" max="2049" width="9" style="39"/>
    <col min="2050" max="2050" width="14.25" style="39" customWidth="1"/>
    <col min="2051" max="2051" width="10.5" style="39" customWidth="1"/>
    <col min="2052" max="2052" width="8.75" style="39" customWidth="1"/>
    <col min="2053" max="2053" width="6.625" style="39" customWidth="1"/>
    <col min="2054" max="2054" width="14.125" style="39" customWidth="1"/>
    <col min="2055" max="2055" width="16.25" style="39" customWidth="1"/>
    <col min="2056" max="2056" width="14.5" style="39" customWidth="1"/>
    <col min="2057" max="2057" width="14.125" style="39" customWidth="1"/>
    <col min="2058" max="2058" width="13.75" style="39" customWidth="1"/>
    <col min="2059" max="2059" width="11.75" style="39" customWidth="1"/>
    <col min="2060" max="2060" width="11.375" style="39" customWidth="1"/>
    <col min="2061" max="2061" width="10.25" style="39" customWidth="1"/>
    <col min="2062" max="2062" width="10.375" style="39" customWidth="1"/>
    <col min="2063" max="2063" width="9.75" style="39" customWidth="1"/>
    <col min="2064" max="2064" width="6.875" style="39" customWidth="1"/>
    <col min="2065" max="2065" width="13.25" style="39" customWidth="1"/>
    <col min="2066" max="2066" width="11.5" style="39" customWidth="1"/>
    <col min="2067" max="2305" width="9" style="39"/>
    <col min="2306" max="2306" width="14.25" style="39" customWidth="1"/>
    <col min="2307" max="2307" width="10.5" style="39" customWidth="1"/>
    <col min="2308" max="2308" width="8.75" style="39" customWidth="1"/>
    <col min="2309" max="2309" width="6.625" style="39" customWidth="1"/>
    <col min="2310" max="2310" width="14.125" style="39" customWidth="1"/>
    <col min="2311" max="2311" width="16.25" style="39" customWidth="1"/>
    <col min="2312" max="2312" width="14.5" style="39" customWidth="1"/>
    <col min="2313" max="2313" width="14.125" style="39" customWidth="1"/>
    <col min="2314" max="2314" width="13.75" style="39" customWidth="1"/>
    <col min="2315" max="2315" width="11.75" style="39" customWidth="1"/>
    <col min="2316" max="2316" width="11.375" style="39" customWidth="1"/>
    <col min="2317" max="2317" width="10.25" style="39" customWidth="1"/>
    <col min="2318" max="2318" width="10.375" style="39" customWidth="1"/>
    <col min="2319" max="2319" width="9.75" style="39" customWidth="1"/>
    <col min="2320" max="2320" width="6.875" style="39" customWidth="1"/>
    <col min="2321" max="2321" width="13.25" style="39" customWidth="1"/>
    <col min="2322" max="2322" width="11.5" style="39" customWidth="1"/>
    <col min="2323" max="2561" width="9" style="39"/>
    <col min="2562" max="2562" width="14.25" style="39" customWidth="1"/>
    <col min="2563" max="2563" width="10.5" style="39" customWidth="1"/>
    <col min="2564" max="2564" width="8.75" style="39" customWidth="1"/>
    <col min="2565" max="2565" width="6.625" style="39" customWidth="1"/>
    <col min="2566" max="2566" width="14.125" style="39" customWidth="1"/>
    <col min="2567" max="2567" width="16.25" style="39" customWidth="1"/>
    <col min="2568" max="2568" width="14.5" style="39" customWidth="1"/>
    <col min="2569" max="2569" width="14.125" style="39" customWidth="1"/>
    <col min="2570" max="2570" width="13.75" style="39" customWidth="1"/>
    <col min="2571" max="2571" width="11.75" style="39" customWidth="1"/>
    <col min="2572" max="2572" width="11.375" style="39" customWidth="1"/>
    <col min="2573" max="2573" width="10.25" style="39" customWidth="1"/>
    <col min="2574" max="2574" width="10.375" style="39" customWidth="1"/>
    <col min="2575" max="2575" width="9.75" style="39" customWidth="1"/>
    <col min="2576" max="2576" width="6.875" style="39" customWidth="1"/>
    <col min="2577" max="2577" width="13.25" style="39" customWidth="1"/>
    <col min="2578" max="2578" width="11.5" style="39" customWidth="1"/>
    <col min="2579" max="2817" width="9" style="39"/>
    <col min="2818" max="2818" width="14.25" style="39" customWidth="1"/>
    <col min="2819" max="2819" width="10.5" style="39" customWidth="1"/>
    <col min="2820" max="2820" width="8.75" style="39" customWidth="1"/>
    <col min="2821" max="2821" width="6.625" style="39" customWidth="1"/>
    <col min="2822" max="2822" width="14.125" style="39" customWidth="1"/>
    <col min="2823" max="2823" width="16.25" style="39" customWidth="1"/>
    <col min="2824" max="2824" width="14.5" style="39" customWidth="1"/>
    <col min="2825" max="2825" width="14.125" style="39" customWidth="1"/>
    <col min="2826" max="2826" width="13.75" style="39" customWidth="1"/>
    <col min="2827" max="2827" width="11.75" style="39" customWidth="1"/>
    <col min="2828" max="2828" width="11.375" style="39" customWidth="1"/>
    <col min="2829" max="2829" width="10.25" style="39" customWidth="1"/>
    <col min="2830" max="2830" width="10.375" style="39" customWidth="1"/>
    <col min="2831" max="2831" width="9.75" style="39" customWidth="1"/>
    <col min="2832" max="2832" width="6.875" style="39" customWidth="1"/>
    <col min="2833" max="2833" width="13.25" style="39" customWidth="1"/>
    <col min="2834" max="2834" width="11.5" style="39" customWidth="1"/>
    <col min="2835" max="3073" width="9" style="39"/>
    <col min="3074" max="3074" width="14.25" style="39" customWidth="1"/>
    <col min="3075" max="3075" width="10.5" style="39" customWidth="1"/>
    <col min="3076" max="3076" width="8.75" style="39" customWidth="1"/>
    <col min="3077" max="3077" width="6.625" style="39" customWidth="1"/>
    <col min="3078" max="3078" width="14.125" style="39" customWidth="1"/>
    <col min="3079" max="3079" width="16.25" style="39" customWidth="1"/>
    <col min="3080" max="3080" width="14.5" style="39" customWidth="1"/>
    <col min="3081" max="3081" width="14.125" style="39" customWidth="1"/>
    <col min="3082" max="3082" width="13.75" style="39" customWidth="1"/>
    <col min="3083" max="3083" width="11.75" style="39" customWidth="1"/>
    <col min="3084" max="3084" width="11.375" style="39" customWidth="1"/>
    <col min="3085" max="3085" width="10.25" style="39" customWidth="1"/>
    <col min="3086" max="3086" width="10.375" style="39" customWidth="1"/>
    <col min="3087" max="3087" width="9.75" style="39" customWidth="1"/>
    <col min="3088" max="3088" width="6.875" style="39" customWidth="1"/>
    <col min="3089" max="3089" width="13.25" style="39" customWidth="1"/>
    <col min="3090" max="3090" width="11.5" style="39" customWidth="1"/>
    <col min="3091" max="3329" width="9" style="39"/>
    <col min="3330" max="3330" width="14.25" style="39" customWidth="1"/>
    <col min="3331" max="3331" width="10.5" style="39" customWidth="1"/>
    <col min="3332" max="3332" width="8.75" style="39" customWidth="1"/>
    <col min="3333" max="3333" width="6.625" style="39" customWidth="1"/>
    <col min="3334" max="3334" width="14.125" style="39" customWidth="1"/>
    <col min="3335" max="3335" width="16.25" style="39" customWidth="1"/>
    <col min="3336" max="3336" width="14.5" style="39" customWidth="1"/>
    <col min="3337" max="3337" width="14.125" style="39" customWidth="1"/>
    <col min="3338" max="3338" width="13.75" style="39" customWidth="1"/>
    <col min="3339" max="3339" width="11.75" style="39" customWidth="1"/>
    <col min="3340" max="3340" width="11.375" style="39" customWidth="1"/>
    <col min="3341" max="3341" width="10.25" style="39" customWidth="1"/>
    <col min="3342" max="3342" width="10.375" style="39" customWidth="1"/>
    <col min="3343" max="3343" width="9.75" style="39" customWidth="1"/>
    <col min="3344" max="3344" width="6.875" style="39" customWidth="1"/>
    <col min="3345" max="3345" width="13.25" style="39" customWidth="1"/>
    <col min="3346" max="3346" width="11.5" style="39" customWidth="1"/>
    <col min="3347" max="3585" width="9" style="39"/>
    <col min="3586" max="3586" width="14.25" style="39" customWidth="1"/>
    <col min="3587" max="3587" width="10.5" style="39" customWidth="1"/>
    <col min="3588" max="3588" width="8.75" style="39" customWidth="1"/>
    <col min="3589" max="3589" width="6.625" style="39" customWidth="1"/>
    <col min="3590" max="3590" width="14.125" style="39" customWidth="1"/>
    <col min="3591" max="3591" width="16.25" style="39" customWidth="1"/>
    <col min="3592" max="3592" width="14.5" style="39" customWidth="1"/>
    <col min="3593" max="3593" width="14.125" style="39" customWidth="1"/>
    <col min="3594" max="3594" width="13.75" style="39" customWidth="1"/>
    <col min="3595" max="3595" width="11.75" style="39" customWidth="1"/>
    <col min="3596" max="3596" width="11.375" style="39" customWidth="1"/>
    <col min="3597" max="3597" width="10.25" style="39" customWidth="1"/>
    <col min="3598" max="3598" width="10.375" style="39" customWidth="1"/>
    <col min="3599" max="3599" width="9.75" style="39" customWidth="1"/>
    <col min="3600" max="3600" width="6.875" style="39" customWidth="1"/>
    <col min="3601" max="3601" width="13.25" style="39" customWidth="1"/>
    <col min="3602" max="3602" width="11.5" style="39" customWidth="1"/>
    <col min="3603" max="3841" width="9" style="39"/>
    <col min="3842" max="3842" width="14.25" style="39" customWidth="1"/>
    <col min="3843" max="3843" width="10.5" style="39" customWidth="1"/>
    <col min="3844" max="3844" width="8.75" style="39" customWidth="1"/>
    <col min="3845" max="3845" width="6.625" style="39" customWidth="1"/>
    <col min="3846" max="3846" width="14.125" style="39" customWidth="1"/>
    <col min="3847" max="3847" width="16.25" style="39" customWidth="1"/>
    <col min="3848" max="3848" width="14.5" style="39" customWidth="1"/>
    <col min="3849" max="3849" width="14.125" style="39" customWidth="1"/>
    <col min="3850" max="3850" width="13.75" style="39" customWidth="1"/>
    <col min="3851" max="3851" width="11.75" style="39" customWidth="1"/>
    <col min="3852" max="3852" width="11.375" style="39" customWidth="1"/>
    <col min="3853" max="3853" width="10.25" style="39" customWidth="1"/>
    <col min="3854" max="3854" width="10.375" style="39" customWidth="1"/>
    <col min="3855" max="3855" width="9.75" style="39" customWidth="1"/>
    <col min="3856" max="3856" width="6.875" style="39" customWidth="1"/>
    <col min="3857" max="3857" width="13.25" style="39" customWidth="1"/>
    <col min="3858" max="3858" width="11.5" style="39" customWidth="1"/>
    <col min="3859" max="4097" width="9" style="39"/>
    <col min="4098" max="4098" width="14.25" style="39" customWidth="1"/>
    <col min="4099" max="4099" width="10.5" style="39" customWidth="1"/>
    <col min="4100" max="4100" width="8.75" style="39" customWidth="1"/>
    <col min="4101" max="4101" width="6.625" style="39" customWidth="1"/>
    <col min="4102" max="4102" width="14.125" style="39" customWidth="1"/>
    <col min="4103" max="4103" width="16.25" style="39" customWidth="1"/>
    <col min="4104" max="4104" width="14.5" style="39" customWidth="1"/>
    <col min="4105" max="4105" width="14.125" style="39" customWidth="1"/>
    <col min="4106" max="4106" width="13.75" style="39" customWidth="1"/>
    <col min="4107" max="4107" width="11.75" style="39" customWidth="1"/>
    <col min="4108" max="4108" width="11.375" style="39" customWidth="1"/>
    <col min="4109" max="4109" width="10.25" style="39" customWidth="1"/>
    <col min="4110" max="4110" width="10.375" style="39" customWidth="1"/>
    <col min="4111" max="4111" width="9.75" style="39" customWidth="1"/>
    <col min="4112" max="4112" width="6.875" style="39" customWidth="1"/>
    <col min="4113" max="4113" width="13.25" style="39" customWidth="1"/>
    <col min="4114" max="4114" width="11.5" style="39" customWidth="1"/>
    <col min="4115" max="4353" width="9" style="39"/>
    <col min="4354" max="4354" width="14.25" style="39" customWidth="1"/>
    <col min="4355" max="4355" width="10.5" style="39" customWidth="1"/>
    <col min="4356" max="4356" width="8.75" style="39" customWidth="1"/>
    <col min="4357" max="4357" width="6.625" style="39" customWidth="1"/>
    <col min="4358" max="4358" width="14.125" style="39" customWidth="1"/>
    <col min="4359" max="4359" width="16.25" style="39" customWidth="1"/>
    <col min="4360" max="4360" width="14.5" style="39" customWidth="1"/>
    <col min="4361" max="4361" width="14.125" style="39" customWidth="1"/>
    <col min="4362" max="4362" width="13.75" style="39" customWidth="1"/>
    <col min="4363" max="4363" width="11.75" style="39" customWidth="1"/>
    <col min="4364" max="4364" width="11.375" style="39" customWidth="1"/>
    <col min="4365" max="4365" width="10.25" style="39" customWidth="1"/>
    <col min="4366" max="4366" width="10.375" style="39" customWidth="1"/>
    <col min="4367" max="4367" width="9.75" style="39" customWidth="1"/>
    <col min="4368" max="4368" width="6.875" style="39" customWidth="1"/>
    <col min="4369" max="4369" width="13.25" style="39" customWidth="1"/>
    <col min="4370" max="4370" width="11.5" style="39" customWidth="1"/>
    <col min="4371" max="4609" width="9" style="39"/>
    <col min="4610" max="4610" width="14.25" style="39" customWidth="1"/>
    <col min="4611" max="4611" width="10.5" style="39" customWidth="1"/>
    <col min="4612" max="4612" width="8.75" style="39" customWidth="1"/>
    <col min="4613" max="4613" width="6.625" style="39" customWidth="1"/>
    <col min="4614" max="4614" width="14.125" style="39" customWidth="1"/>
    <col min="4615" max="4615" width="16.25" style="39" customWidth="1"/>
    <col min="4616" max="4616" width="14.5" style="39" customWidth="1"/>
    <col min="4617" max="4617" width="14.125" style="39" customWidth="1"/>
    <col min="4618" max="4618" width="13.75" style="39" customWidth="1"/>
    <col min="4619" max="4619" width="11.75" style="39" customWidth="1"/>
    <col min="4620" max="4620" width="11.375" style="39" customWidth="1"/>
    <col min="4621" max="4621" width="10.25" style="39" customWidth="1"/>
    <col min="4622" max="4622" width="10.375" style="39" customWidth="1"/>
    <col min="4623" max="4623" width="9.75" style="39" customWidth="1"/>
    <col min="4624" max="4624" width="6.875" style="39" customWidth="1"/>
    <col min="4625" max="4625" width="13.25" style="39" customWidth="1"/>
    <col min="4626" max="4626" width="11.5" style="39" customWidth="1"/>
    <col min="4627" max="4865" width="9" style="39"/>
    <col min="4866" max="4866" width="14.25" style="39" customWidth="1"/>
    <col min="4867" max="4867" width="10.5" style="39" customWidth="1"/>
    <col min="4868" max="4868" width="8.75" style="39" customWidth="1"/>
    <col min="4869" max="4869" width="6.625" style="39" customWidth="1"/>
    <col min="4870" max="4870" width="14.125" style="39" customWidth="1"/>
    <col min="4871" max="4871" width="16.25" style="39" customWidth="1"/>
    <col min="4872" max="4872" width="14.5" style="39" customWidth="1"/>
    <col min="4873" max="4873" width="14.125" style="39" customWidth="1"/>
    <col min="4874" max="4874" width="13.75" style="39" customWidth="1"/>
    <col min="4875" max="4875" width="11.75" style="39" customWidth="1"/>
    <col min="4876" max="4876" width="11.375" style="39" customWidth="1"/>
    <col min="4877" max="4877" width="10.25" style="39" customWidth="1"/>
    <col min="4878" max="4878" width="10.375" style="39" customWidth="1"/>
    <col min="4879" max="4879" width="9.75" style="39" customWidth="1"/>
    <col min="4880" max="4880" width="6.875" style="39" customWidth="1"/>
    <col min="4881" max="4881" width="13.25" style="39" customWidth="1"/>
    <col min="4882" max="4882" width="11.5" style="39" customWidth="1"/>
    <col min="4883" max="5121" width="9" style="39"/>
    <col min="5122" max="5122" width="14.25" style="39" customWidth="1"/>
    <col min="5123" max="5123" width="10.5" style="39" customWidth="1"/>
    <col min="5124" max="5124" width="8.75" style="39" customWidth="1"/>
    <col min="5125" max="5125" width="6.625" style="39" customWidth="1"/>
    <col min="5126" max="5126" width="14.125" style="39" customWidth="1"/>
    <col min="5127" max="5127" width="16.25" style="39" customWidth="1"/>
    <col min="5128" max="5128" width="14.5" style="39" customWidth="1"/>
    <col min="5129" max="5129" width="14.125" style="39" customWidth="1"/>
    <col min="5130" max="5130" width="13.75" style="39" customWidth="1"/>
    <col min="5131" max="5131" width="11.75" style="39" customWidth="1"/>
    <col min="5132" max="5132" width="11.375" style="39" customWidth="1"/>
    <col min="5133" max="5133" width="10.25" style="39" customWidth="1"/>
    <col min="5134" max="5134" width="10.375" style="39" customWidth="1"/>
    <col min="5135" max="5135" width="9.75" style="39" customWidth="1"/>
    <col min="5136" max="5136" width="6.875" style="39" customWidth="1"/>
    <col min="5137" max="5137" width="13.25" style="39" customWidth="1"/>
    <col min="5138" max="5138" width="11.5" style="39" customWidth="1"/>
    <col min="5139" max="5377" width="9" style="39"/>
    <col min="5378" max="5378" width="14.25" style="39" customWidth="1"/>
    <col min="5379" max="5379" width="10.5" style="39" customWidth="1"/>
    <col min="5380" max="5380" width="8.75" style="39" customWidth="1"/>
    <col min="5381" max="5381" width="6.625" style="39" customWidth="1"/>
    <col min="5382" max="5382" width="14.125" style="39" customWidth="1"/>
    <col min="5383" max="5383" width="16.25" style="39" customWidth="1"/>
    <col min="5384" max="5384" width="14.5" style="39" customWidth="1"/>
    <col min="5385" max="5385" width="14.125" style="39" customWidth="1"/>
    <col min="5386" max="5386" width="13.75" style="39" customWidth="1"/>
    <col min="5387" max="5387" width="11.75" style="39" customWidth="1"/>
    <col min="5388" max="5388" width="11.375" style="39" customWidth="1"/>
    <col min="5389" max="5389" width="10.25" style="39" customWidth="1"/>
    <col min="5390" max="5390" width="10.375" style="39" customWidth="1"/>
    <col min="5391" max="5391" width="9.75" style="39" customWidth="1"/>
    <col min="5392" max="5392" width="6.875" style="39" customWidth="1"/>
    <col min="5393" max="5393" width="13.25" style="39" customWidth="1"/>
    <col min="5394" max="5394" width="11.5" style="39" customWidth="1"/>
    <col min="5395" max="5633" width="9" style="39"/>
    <col min="5634" max="5634" width="14.25" style="39" customWidth="1"/>
    <col min="5635" max="5635" width="10.5" style="39" customWidth="1"/>
    <col min="5636" max="5636" width="8.75" style="39" customWidth="1"/>
    <col min="5637" max="5637" width="6.625" style="39" customWidth="1"/>
    <col min="5638" max="5638" width="14.125" style="39" customWidth="1"/>
    <col min="5639" max="5639" width="16.25" style="39" customWidth="1"/>
    <col min="5640" max="5640" width="14.5" style="39" customWidth="1"/>
    <col min="5641" max="5641" width="14.125" style="39" customWidth="1"/>
    <col min="5642" max="5642" width="13.75" style="39" customWidth="1"/>
    <col min="5643" max="5643" width="11.75" style="39" customWidth="1"/>
    <col min="5644" max="5644" width="11.375" style="39" customWidth="1"/>
    <col min="5645" max="5645" width="10.25" style="39" customWidth="1"/>
    <col min="5646" max="5646" width="10.375" style="39" customWidth="1"/>
    <col min="5647" max="5647" width="9.75" style="39" customWidth="1"/>
    <col min="5648" max="5648" width="6.875" style="39" customWidth="1"/>
    <col min="5649" max="5649" width="13.25" style="39" customWidth="1"/>
    <col min="5650" max="5650" width="11.5" style="39" customWidth="1"/>
    <col min="5651" max="5889" width="9" style="39"/>
    <col min="5890" max="5890" width="14.25" style="39" customWidth="1"/>
    <col min="5891" max="5891" width="10.5" style="39" customWidth="1"/>
    <col min="5892" max="5892" width="8.75" style="39" customWidth="1"/>
    <col min="5893" max="5893" width="6.625" style="39" customWidth="1"/>
    <col min="5894" max="5894" width="14.125" style="39" customWidth="1"/>
    <col min="5895" max="5895" width="16.25" style="39" customWidth="1"/>
    <col min="5896" max="5896" width="14.5" style="39" customWidth="1"/>
    <col min="5897" max="5897" width="14.125" style="39" customWidth="1"/>
    <col min="5898" max="5898" width="13.75" style="39" customWidth="1"/>
    <col min="5899" max="5899" width="11.75" style="39" customWidth="1"/>
    <col min="5900" max="5900" width="11.375" style="39" customWidth="1"/>
    <col min="5901" max="5901" width="10.25" style="39" customWidth="1"/>
    <col min="5902" max="5902" width="10.375" style="39" customWidth="1"/>
    <col min="5903" max="5903" width="9.75" style="39" customWidth="1"/>
    <col min="5904" max="5904" width="6.875" style="39" customWidth="1"/>
    <col min="5905" max="5905" width="13.25" style="39" customWidth="1"/>
    <col min="5906" max="5906" width="11.5" style="39" customWidth="1"/>
    <col min="5907" max="6145" width="9" style="39"/>
    <col min="6146" max="6146" width="14.25" style="39" customWidth="1"/>
    <col min="6147" max="6147" width="10.5" style="39" customWidth="1"/>
    <col min="6148" max="6148" width="8.75" style="39" customWidth="1"/>
    <col min="6149" max="6149" width="6.625" style="39" customWidth="1"/>
    <col min="6150" max="6150" width="14.125" style="39" customWidth="1"/>
    <col min="6151" max="6151" width="16.25" style="39" customWidth="1"/>
    <col min="6152" max="6152" width="14.5" style="39" customWidth="1"/>
    <col min="6153" max="6153" width="14.125" style="39" customWidth="1"/>
    <col min="6154" max="6154" width="13.75" style="39" customWidth="1"/>
    <col min="6155" max="6155" width="11.75" style="39" customWidth="1"/>
    <col min="6156" max="6156" width="11.375" style="39" customWidth="1"/>
    <col min="6157" max="6157" width="10.25" style="39" customWidth="1"/>
    <col min="6158" max="6158" width="10.375" style="39" customWidth="1"/>
    <col min="6159" max="6159" width="9.75" style="39" customWidth="1"/>
    <col min="6160" max="6160" width="6.875" style="39" customWidth="1"/>
    <col min="6161" max="6161" width="13.25" style="39" customWidth="1"/>
    <col min="6162" max="6162" width="11.5" style="39" customWidth="1"/>
    <col min="6163" max="6401" width="9" style="39"/>
    <col min="6402" max="6402" width="14.25" style="39" customWidth="1"/>
    <col min="6403" max="6403" width="10.5" style="39" customWidth="1"/>
    <col min="6404" max="6404" width="8.75" style="39" customWidth="1"/>
    <col min="6405" max="6405" width="6.625" style="39" customWidth="1"/>
    <col min="6406" max="6406" width="14.125" style="39" customWidth="1"/>
    <col min="6407" max="6407" width="16.25" style="39" customWidth="1"/>
    <col min="6408" max="6408" width="14.5" style="39" customWidth="1"/>
    <col min="6409" max="6409" width="14.125" style="39" customWidth="1"/>
    <col min="6410" max="6410" width="13.75" style="39" customWidth="1"/>
    <col min="6411" max="6411" width="11.75" style="39" customWidth="1"/>
    <col min="6412" max="6412" width="11.375" style="39" customWidth="1"/>
    <col min="6413" max="6413" width="10.25" style="39" customWidth="1"/>
    <col min="6414" max="6414" width="10.375" style="39" customWidth="1"/>
    <col min="6415" max="6415" width="9.75" style="39" customWidth="1"/>
    <col min="6416" max="6416" width="6.875" style="39" customWidth="1"/>
    <col min="6417" max="6417" width="13.25" style="39" customWidth="1"/>
    <col min="6418" max="6418" width="11.5" style="39" customWidth="1"/>
    <col min="6419" max="6657" width="9" style="39"/>
    <col min="6658" max="6658" width="14.25" style="39" customWidth="1"/>
    <col min="6659" max="6659" width="10.5" style="39" customWidth="1"/>
    <col min="6660" max="6660" width="8.75" style="39" customWidth="1"/>
    <col min="6661" max="6661" width="6.625" style="39" customWidth="1"/>
    <col min="6662" max="6662" width="14.125" style="39" customWidth="1"/>
    <col min="6663" max="6663" width="16.25" style="39" customWidth="1"/>
    <col min="6664" max="6664" width="14.5" style="39" customWidth="1"/>
    <col min="6665" max="6665" width="14.125" style="39" customWidth="1"/>
    <col min="6666" max="6666" width="13.75" style="39" customWidth="1"/>
    <col min="6667" max="6667" width="11.75" style="39" customWidth="1"/>
    <col min="6668" max="6668" width="11.375" style="39" customWidth="1"/>
    <col min="6669" max="6669" width="10.25" style="39" customWidth="1"/>
    <col min="6670" max="6670" width="10.375" style="39" customWidth="1"/>
    <col min="6671" max="6671" width="9.75" style="39" customWidth="1"/>
    <col min="6672" max="6672" width="6.875" style="39" customWidth="1"/>
    <col min="6673" max="6673" width="13.25" style="39" customWidth="1"/>
    <col min="6674" max="6674" width="11.5" style="39" customWidth="1"/>
    <col min="6675" max="6913" width="9" style="39"/>
    <col min="6914" max="6914" width="14.25" style="39" customWidth="1"/>
    <col min="6915" max="6915" width="10.5" style="39" customWidth="1"/>
    <col min="6916" max="6916" width="8.75" style="39" customWidth="1"/>
    <col min="6917" max="6917" width="6.625" style="39" customWidth="1"/>
    <col min="6918" max="6918" width="14.125" style="39" customWidth="1"/>
    <col min="6919" max="6919" width="16.25" style="39" customWidth="1"/>
    <col min="6920" max="6920" width="14.5" style="39" customWidth="1"/>
    <col min="6921" max="6921" width="14.125" style="39" customWidth="1"/>
    <col min="6922" max="6922" width="13.75" style="39" customWidth="1"/>
    <col min="6923" max="6923" width="11.75" style="39" customWidth="1"/>
    <col min="6924" max="6924" width="11.375" style="39" customWidth="1"/>
    <col min="6925" max="6925" width="10.25" style="39" customWidth="1"/>
    <col min="6926" max="6926" width="10.375" style="39" customWidth="1"/>
    <col min="6927" max="6927" width="9.75" style="39" customWidth="1"/>
    <col min="6928" max="6928" width="6.875" style="39" customWidth="1"/>
    <col min="6929" max="6929" width="13.25" style="39" customWidth="1"/>
    <col min="6930" max="6930" width="11.5" style="39" customWidth="1"/>
    <col min="6931" max="7169" width="9" style="39"/>
    <col min="7170" max="7170" width="14.25" style="39" customWidth="1"/>
    <col min="7171" max="7171" width="10.5" style="39" customWidth="1"/>
    <col min="7172" max="7172" width="8.75" style="39" customWidth="1"/>
    <col min="7173" max="7173" width="6.625" style="39" customWidth="1"/>
    <col min="7174" max="7174" width="14.125" style="39" customWidth="1"/>
    <col min="7175" max="7175" width="16.25" style="39" customWidth="1"/>
    <col min="7176" max="7176" width="14.5" style="39" customWidth="1"/>
    <col min="7177" max="7177" width="14.125" style="39" customWidth="1"/>
    <col min="7178" max="7178" width="13.75" style="39" customWidth="1"/>
    <col min="7179" max="7179" width="11.75" style="39" customWidth="1"/>
    <col min="7180" max="7180" width="11.375" style="39" customWidth="1"/>
    <col min="7181" max="7181" width="10.25" style="39" customWidth="1"/>
    <col min="7182" max="7182" width="10.375" style="39" customWidth="1"/>
    <col min="7183" max="7183" width="9.75" style="39" customWidth="1"/>
    <col min="7184" max="7184" width="6.875" style="39" customWidth="1"/>
    <col min="7185" max="7185" width="13.25" style="39" customWidth="1"/>
    <col min="7186" max="7186" width="11.5" style="39" customWidth="1"/>
    <col min="7187" max="7425" width="9" style="39"/>
    <col min="7426" max="7426" width="14.25" style="39" customWidth="1"/>
    <col min="7427" max="7427" width="10.5" style="39" customWidth="1"/>
    <col min="7428" max="7428" width="8.75" style="39" customWidth="1"/>
    <col min="7429" max="7429" width="6.625" style="39" customWidth="1"/>
    <col min="7430" max="7430" width="14.125" style="39" customWidth="1"/>
    <col min="7431" max="7431" width="16.25" style="39" customWidth="1"/>
    <col min="7432" max="7432" width="14.5" style="39" customWidth="1"/>
    <col min="7433" max="7433" width="14.125" style="39" customWidth="1"/>
    <col min="7434" max="7434" width="13.75" style="39" customWidth="1"/>
    <col min="7435" max="7435" width="11.75" style="39" customWidth="1"/>
    <col min="7436" max="7436" width="11.375" style="39" customWidth="1"/>
    <col min="7437" max="7437" width="10.25" style="39" customWidth="1"/>
    <col min="7438" max="7438" width="10.375" style="39" customWidth="1"/>
    <col min="7439" max="7439" width="9.75" style="39" customWidth="1"/>
    <col min="7440" max="7440" width="6.875" style="39" customWidth="1"/>
    <col min="7441" max="7441" width="13.25" style="39" customWidth="1"/>
    <col min="7442" max="7442" width="11.5" style="39" customWidth="1"/>
    <col min="7443" max="7681" width="9" style="39"/>
    <col min="7682" max="7682" width="14.25" style="39" customWidth="1"/>
    <col min="7683" max="7683" width="10.5" style="39" customWidth="1"/>
    <col min="7684" max="7684" width="8.75" style="39" customWidth="1"/>
    <col min="7685" max="7685" width="6.625" style="39" customWidth="1"/>
    <col min="7686" max="7686" width="14.125" style="39" customWidth="1"/>
    <col min="7687" max="7687" width="16.25" style="39" customWidth="1"/>
    <col min="7688" max="7688" width="14.5" style="39" customWidth="1"/>
    <col min="7689" max="7689" width="14.125" style="39" customWidth="1"/>
    <col min="7690" max="7690" width="13.75" style="39" customWidth="1"/>
    <col min="7691" max="7691" width="11.75" style="39" customWidth="1"/>
    <col min="7692" max="7692" width="11.375" style="39" customWidth="1"/>
    <col min="7693" max="7693" width="10.25" style="39" customWidth="1"/>
    <col min="7694" max="7694" width="10.375" style="39" customWidth="1"/>
    <col min="7695" max="7695" width="9.75" style="39" customWidth="1"/>
    <col min="7696" max="7696" width="6.875" style="39" customWidth="1"/>
    <col min="7697" max="7697" width="13.25" style="39" customWidth="1"/>
    <col min="7698" max="7698" width="11.5" style="39" customWidth="1"/>
    <col min="7699" max="7937" width="9" style="39"/>
    <col min="7938" max="7938" width="14.25" style="39" customWidth="1"/>
    <col min="7939" max="7939" width="10.5" style="39" customWidth="1"/>
    <col min="7940" max="7940" width="8.75" style="39" customWidth="1"/>
    <col min="7941" max="7941" width="6.625" style="39" customWidth="1"/>
    <col min="7942" max="7942" width="14.125" style="39" customWidth="1"/>
    <col min="7943" max="7943" width="16.25" style="39" customWidth="1"/>
    <col min="7944" max="7944" width="14.5" style="39" customWidth="1"/>
    <col min="7945" max="7945" width="14.125" style="39" customWidth="1"/>
    <col min="7946" max="7946" width="13.75" style="39" customWidth="1"/>
    <col min="7947" max="7947" width="11.75" style="39" customWidth="1"/>
    <col min="7948" max="7948" width="11.375" style="39" customWidth="1"/>
    <col min="7949" max="7949" width="10.25" style="39" customWidth="1"/>
    <col min="7950" max="7950" width="10.375" style="39" customWidth="1"/>
    <col min="7951" max="7951" width="9.75" style="39" customWidth="1"/>
    <col min="7952" max="7952" width="6.875" style="39" customWidth="1"/>
    <col min="7953" max="7953" width="13.25" style="39" customWidth="1"/>
    <col min="7954" max="7954" width="11.5" style="39" customWidth="1"/>
    <col min="7955" max="8193" width="9" style="39"/>
    <col min="8194" max="8194" width="14.25" style="39" customWidth="1"/>
    <col min="8195" max="8195" width="10.5" style="39" customWidth="1"/>
    <col min="8196" max="8196" width="8.75" style="39" customWidth="1"/>
    <col min="8197" max="8197" width="6.625" style="39" customWidth="1"/>
    <col min="8198" max="8198" width="14.125" style="39" customWidth="1"/>
    <col min="8199" max="8199" width="16.25" style="39" customWidth="1"/>
    <col min="8200" max="8200" width="14.5" style="39" customWidth="1"/>
    <col min="8201" max="8201" width="14.125" style="39" customWidth="1"/>
    <col min="8202" max="8202" width="13.75" style="39" customWidth="1"/>
    <col min="8203" max="8203" width="11.75" style="39" customWidth="1"/>
    <col min="8204" max="8204" width="11.375" style="39" customWidth="1"/>
    <col min="8205" max="8205" width="10.25" style="39" customWidth="1"/>
    <col min="8206" max="8206" width="10.375" style="39" customWidth="1"/>
    <col min="8207" max="8207" width="9.75" style="39" customWidth="1"/>
    <col min="8208" max="8208" width="6.875" style="39" customWidth="1"/>
    <col min="8209" max="8209" width="13.25" style="39" customWidth="1"/>
    <col min="8210" max="8210" width="11.5" style="39" customWidth="1"/>
    <col min="8211" max="8449" width="9" style="39"/>
    <col min="8450" max="8450" width="14.25" style="39" customWidth="1"/>
    <col min="8451" max="8451" width="10.5" style="39" customWidth="1"/>
    <col min="8452" max="8452" width="8.75" style="39" customWidth="1"/>
    <col min="8453" max="8453" width="6.625" style="39" customWidth="1"/>
    <col min="8454" max="8454" width="14.125" style="39" customWidth="1"/>
    <col min="8455" max="8455" width="16.25" style="39" customWidth="1"/>
    <col min="8456" max="8456" width="14.5" style="39" customWidth="1"/>
    <col min="8457" max="8457" width="14.125" style="39" customWidth="1"/>
    <col min="8458" max="8458" width="13.75" style="39" customWidth="1"/>
    <col min="8459" max="8459" width="11.75" style="39" customWidth="1"/>
    <col min="8460" max="8460" width="11.375" style="39" customWidth="1"/>
    <col min="8461" max="8461" width="10.25" style="39" customWidth="1"/>
    <col min="8462" max="8462" width="10.375" style="39" customWidth="1"/>
    <col min="8463" max="8463" width="9.75" style="39" customWidth="1"/>
    <col min="8464" max="8464" width="6.875" style="39" customWidth="1"/>
    <col min="8465" max="8465" width="13.25" style="39" customWidth="1"/>
    <col min="8466" max="8466" width="11.5" style="39" customWidth="1"/>
    <col min="8467" max="8705" width="9" style="39"/>
    <col min="8706" max="8706" width="14.25" style="39" customWidth="1"/>
    <col min="8707" max="8707" width="10.5" style="39" customWidth="1"/>
    <col min="8708" max="8708" width="8.75" style="39" customWidth="1"/>
    <col min="8709" max="8709" width="6.625" style="39" customWidth="1"/>
    <col min="8710" max="8710" width="14.125" style="39" customWidth="1"/>
    <col min="8711" max="8711" width="16.25" style="39" customWidth="1"/>
    <col min="8712" max="8712" width="14.5" style="39" customWidth="1"/>
    <col min="8713" max="8713" width="14.125" style="39" customWidth="1"/>
    <col min="8714" max="8714" width="13.75" style="39" customWidth="1"/>
    <col min="8715" max="8715" width="11.75" style="39" customWidth="1"/>
    <col min="8716" max="8716" width="11.375" style="39" customWidth="1"/>
    <col min="8717" max="8717" width="10.25" style="39" customWidth="1"/>
    <col min="8718" max="8718" width="10.375" style="39" customWidth="1"/>
    <col min="8719" max="8719" width="9.75" style="39" customWidth="1"/>
    <col min="8720" max="8720" width="6.875" style="39" customWidth="1"/>
    <col min="8721" max="8721" width="13.25" style="39" customWidth="1"/>
    <col min="8722" max="8722" width="11.5" style="39" customWidth="1"/>
    <col min="8723" max="8961" width="9" style="39"/>
    <col min="8962" max="8962" width="14.25" style="39" customWidth="1"/>
    <col min="8963" max="8963" width="10.5" style="39" customWidth="1"/>
    <col min="8964" max="8964" width="8.75" style="39" customWidth="1"/>
    <col min="8965" max="8965" width="6.625" style="39" customWidth="1"/>
    <col min="8966" max="8966" width="14.125" style="39" customWidth="1"/>
    <col min="8967" max="8967" width="16.25" style="39" customWidth="1"/>
    <col min="8968" max="8968" width="14.5" style="39" customWidth="1"/>
    <col min="8969" max="8969" width="14.125" style="39" customWidth="1"/>
    <col min="8970" max="8970" width="13.75" style="39" customWidth="1"/>
    <col min="8971" max="8971" width="11.75" style="39" customWidth="1"/>
    <col min="8972" max="8972" width="11.375" style="39" customWidth="1"/>
    <col min="8973" max="8973" width="10.25" style="39" customWidth="1"/>
    <col min="8974" max="8974" width="10.375" style="39" customWidth="1"/>
    <col min="8975" max="8975" width="9.75" style="39" customWidth="1"/>
    <col min="8976" max="8976" width="6.875" style="39" customWidth="1"/>
    <col min="8977" max="8977" width="13.25" style="39" customWidth="1"/>
    <col min="8978" max="8978" width="11.5" style="39" customWidth="1"/>
    <col min="8979" max="9217" width="9" style="39"/>
    <col min="9218" max="9218" width="14.25" style="39" customWidth="1"/>
    <col min="9219" max="9219" width="10.5" style="39" customWidth="1"/>
    <col min="9220" max="9220" width="8.75" style="39" customWidth="1"/>
    <col min="9221" max="9221" width="6.625" style="39" customWidth="1"/>
    <col min="9222" max="9222" width="14.125" style="39" customWidth="1"/>
    <col min="9223" max="9223" width="16.25" style="39" customWidth="1"/>
    <col min="9224" max="9224" width="14.5" style="39" customWidth="1"/>
    <col min="9225" max="9225" width="14.125" style="39" customWidth="1"/>
    <col min="9226" max="9226" width="13.75" style="39" customWidth="1"/>
    <col min="9227" max="9227" width="11.75" style="39" customWidth="1"/>
    <col min="9228" max="9228" width="11.375" style="39" customWidth="1"/>
    <col min="9229" max="9229" width="10.25" style="39" customWidth="1"/>
    <col min="9230" max="9230" width="10.375" style="39" customWidth="1"/>
    <col min="9231" max="9231" width="9.75" style="39" customWidth="1"/>
    <col min="9232" max="9232" width="6.875" style="39" customWidth="1"/>
    <col min="9233" max="9233" width="13.25" style="39" customWidth="1"/>
    <col min="9234" max="9234" width="11.5" style="39" customWidth="1"/>
    <col min="9235" max="9473" width="9" style="39"/>
    <col min="9474" max="9474" width="14.25" style="39" customWidth="1"/>
    <col min="9475" max="9475" width="10.5" style="39" customWidth="1"/>
    <col min="9476" max="9476" width="8.75" style="39" customWidth="1"/>
    <col min="9477" max="9477" width="6.625" style="39" customWidth="1"/>
    <col min="9478" max="9478" width="14.125" style="39" customWidth="1"/>
    <col min="9479" max="9479" width="16.25" style="39" customWidth="1"/>
    <col min="9480" max="9480" width="14.5" style="39" customWidth="1"/>
    <col min="9481" max="9481" width="14.125" style="39" customWidth="1"/>
    <col min="9482" max="9482" width="13.75" style="39" customWidth="1"/>
    <col min="9483" max="9483" width="11.75" style="39" customWidth="1"/>
    <col min="9484" max="9484" width="11.375" style="39" customWidth="1"/>
    <col min="9485" max="9485" width="10.25" style="39" customWidth="1"/>
    <col min="9486" max="9486" width="10.375" style="39" customWidth="1"/>
    <col min="9487" max="9487" width="9.75" style="39" customWidth="1"/>
    <col min="9488" max="9488" width="6.875" style="39" customWidth="1"/>
    <col min="9489" max="9489" width="13.25" style="39" customWidth="1"/>
    <col min="9490" max="9490" width="11.5" style="39" customWidth="1"/>
    <col min="9491" max="9729" width="9" style="39"/>
    <col min="9730" max="9730" width="14.25" style="39" customWidth="1"/>
    <col min="9731" max="9731" width="10.5" style="39" customWidth="1"/>
    <col min="9732" max="9732" width="8.75" style="39" customWidth="1"/>
    <col min="9733" max="9733" width="6.625" style="39" customWidth="1"/>
    <col min="9734" max="9734" width="14.125" style="39" customWidth="1"/>
    <col min="9735" max="9735" width="16.25" style="39" customWidth="1"/>
    <col min="9736" max="9736" width="14.5" style="39" customWidth="1"/>
    <col min="9737" max="9737" width="14.125" style="39" customWidth="1"/>
    <col min="9738" max="9738" width="13.75" style="39" customWidth="1"/>
    <col min="9739" max="9739" width="11.75" style="39" customWidth="1"/>
    <col min="9740" max="9740" width="11.375" style="39" customWidth="1"/>
    <col min="9741" max="9741" width="10.25" style="39" customWidth="1"/>
    <col min="9742" max="9742" width="10.375" style="39" customWidth="1"/>
    <col min="9743" max="9743" width="9.75" style="39" customWidth="1"/>
    <col min="9744" max="9744" width="6.875" style="39" customWidth="1"/>
    <col min="9745" max="9745" width="13.25" style="39" customWidth="1"/>
    <col min="9746" max="9746" width="11.5" style="39" customWidth="1"/>
    <col min="9747" max="9985" width="9" style="39"/>
    <col min="9986" max="9986" width="14.25" style="39" customWidth="1"/>
    <col min="9987" max="9987" width="10.5" style="39" customWidth="1"/>
    <col min="9988" max="9988" width="8.75" style="39" customWidth="1"/>
    <col min="9989" max="9989" width="6.625" style="39" customWidth="1"/>
    <col min="9990" max="9990" width="14.125" style="39" customWidth="1"/>
    <col min="9991" max="9991" width="16.25" style="39" customWidth="1"/>
    <col min="9992" max="9992" width="14.5" style="39" customWidth="1"/>
    <col min="9993" max="9993" width="14.125" style="39" customWidth="1"/>
    <col min="9994" max="9994" width="13.75" style="39" customWidth="1"/>
    <col min="9995" max="9995" width="11.75" style="39" customWidth="1"/>
    <col min="9996" max="9996" width="11.375" style="39" customWidth="1"/>
    <col min="9997" max="9997" width="10.25" style="39" customWidth="1"/>
    <col min="9998" max="9998" width="10.375" style="39" customWidth="1"/>
    <col min="9999" max="9999" width="9.75" style="39" customWidth="1"/>
    <col min="10000" max="10000" width="6.875" style="39" customWidth="1"/>
    <col min="10001" max="10001" width="13.25" style="39" customWidth="1"/>
    <col min="10002" max="10002" width="11.5" style="39" customWidth="1"/>
    <col min="10003" max="10241" width="9" style="39"/>
    <col min="10242" max="10242" width="14.25" style="39" customWidth="1"/>
    <col min="10243" max="10243" width="10.5" style="39" customWidth="1"/>
    <col min="10244" max="10244" width="8.75" style="39" customWidth="1"/>
    <col min="10245" max="10245" width="6.625" style="39" customWidth="1"/>
    <col min="10246" max="10246" width="14.125" style="39" customWidth="1"/>
    <col min="10247" max="10247" width="16.25" style="39" customWidth="1"/>
    <col min="10248" max="10248" width="14.5" style="39" customWidth="1"/>
    <col min="10249" max="10249" width="14.125" style="39" customWidth="1"/>
    <col min="10250" max="10250" width="13.75" style="39" customWidth="1"/>
    <col min="10251" max="10251" width="11.75" style="39" customWidth="1"/>
    <col min="10252" max="10252" width="11.375" style="39" customWidth="1"/>
    <col min="10253" max="10253" width="10.25" style="39" customWidth="1"/>
    <col min="10254" max="10254" width="10.375" style="39" customWidth="1"/>
    <col min="10255" max="10255" width="9.75" style="39" customWidth="1"/>
    <col min="10256" max="10256" width="6.875" style="39" customWidth="1"/>
    <col min="10257" max="10257" width="13.25" style="39" customWidth="1"/>
    <col min="10258" max="10258" width="11.5" style="39" customWidth="1"/>
    <col min="10259" max="10497" width="9" style="39"/>
    <col min="10498" max="10498" width="14.25" style="39" customWidth="1"/>
    <col min="10499" max="10499" width="10.5" style="39" customWidth="1"/>
    <col min="10500" max="10500" width="8.75" style="39" customWidth="1"/>
    <col min="10501" max="10501" width="6.625" style="39" customWidth="1"/>
    <col min="10502" max="10502" width="14.125" style="39" customWidth="1"/>
    <col min="10503" max="10503" width="16.25" style="39" customWidth="1"/>
    <col min="10504" max="10504" width="14.5" style="39" customWidth="1"/>
    <col min="10505" max="10505" width="14.125" style="39" customWidth="1"/>
    <col min="10506" max="10506" width="13.75" style="39" customWidth="1"/>
    <col min="10507" max="10507" width="11.75" style="39" customWidth="1"/>
    <col min="10508" max="10508" width="11.375" style="39" customWidth="1"/>
    <col min="10509" max="10509" width="10.25" style="39" customWidth="1"/>
    <col min="10510" max="10510" width="10.375" style="39" customWidth="1"/>
    <col min="10511" max="10511" width="9.75" style="39" customWidth="1"/>
    <col min="10512" max="10512" width="6.875" style="39" customWidth="1"/>
    <col min="10513" max="10513" width="13.25" style="39" customWidth="1"/>
    <col min="10514" max="10514" width="11.5" style="39" customWidth="1"/>
    <col min="10515" max="10753" width="9" style="39"/>
    <col min="10754" max="10754" width="14.25" style="39" customWidth="1"/>
    <col min="10755" max="10755" width="10.5" style="39" customWidth="1"/>
    <col min="10756" max="10756" width="8.75" style="39" customWidth="1"/>
    <col min="10757" max="10757" width="6.625" style="39" customWidth="1"/>
    <col min="10758" max="10758" width="14.125" style="39" customWidth="1"/>
    <col min="10759" max="10759" width="16.25" style="39" customWidth="1"/>
    <col min="10760" max="10760" width="14.5" style="39" customWidth="1"/>
    <col min="10761" max="10761" width="14.125" style="39" customWidth="1"/>
    <col min="10762" max="10762" width="13.75" style="39" customWidth="1"/>
    <col min="10763" max="10763" width="11.75" style="39" customWidth="1"/>
    <col min="10764" max="10764" width="11.375" style="39" customWidth="1"/>
    <col min="10765" max="10765" width="10.25" style="39" customWidth="1"/>
    <col min="10766" max="10766" width="10.375" style="39" customWidth="1"/>
    <col min="10767" max="10767" width="9.75" style="39" customWidth="1"/>
    <col min="10768" max="10768" width="6.875" style="39" customWidth="1"/>
    <col min="10769" max="10769" width="13.25" style="39" customWidth="1"/>
    <col min="10770" max="10770" width="11.5" style="39" customWidth="1"/>
    <col min="10771" max="11009" width="9" style="39"/>
    <col min="11010" max="11010" width="14.25" style="39" customWidth="1"/>
    <col min="11011" max="11011" width="10.5" style="39" customWidth="1"/>
    <col min="11012" max="11012" width="8.75" style="39" customWidth="1"/>
    <col min="11013" max="11013" width="6.625" style="39" customWidth="1"/>
    <col min="11014" max="11014" width="14.125" style="39" customWidth="1"/>
    <col min="11015" max="11015" width="16.25" style="39" customWidth="1"/>
    <col min="11016" max="11016" width="14.5" style="39" customWidth="1"/>
    <col min="11017" max="11017" width="14.125" style="39" customWidth="1"/>
    <col min="11018" max="11018" width="13.75" style="39" customWidth="1"/>
    <col min="11019" max="11019" width="11.75" style="39" customWidth="1"/>
    <col min="11020" max="11020" width="11.375" style="39" customWidth="1"/>
    <col min="11021" max="11021" width="10.25" style="39" customWidth="1"/>
    <col min="11022" max="11022" width="10.375" style="39" customWidth="1"/>
    <col min="11023" max="11023" width="9.75" style="39" customWidth="1"/>
    <col min="11024" max="11024" width="6.875" style="39" customWidth="1"/>
    <col min="11025" max="11025" width="13.25" style="39" customWidth="1"/>
    <col min="11026" max="11026" width="11.5" style="39" customWidth="1"/>
    <col min="11027" max="11265" width="9" style="39"/>
    <col min="11266" max="11266" width="14.25" style="39" customWidth="1"/>
    <col min="11267" max="11267" width="10.5" style="39" customWidth="1"/>
    <col min="11268" max="11268" width="8.75" style="39" customWidth="1"/>
    <col min="11269" max="11269" width="6.625" style="39" customWidth="1"/>
    <col min="11270" max="11270" width="14.125" style="39" customWidth="1"/>
    <col min="11271" max="11271" width="16.25" style="39" customWidth="1"/>
    <col min="11272" max="11272" width="14.5" style="39" customWidth="1"/>
    <col min="11273" max="11273" width="14.125" style="39" customWidth="1"/>
    <col min="11274" max="11274" width="13.75" style="39" customWidth="1"/>
    <col min="11275" max="11275" width="11.75" style="39" customWidth="1"/>
    <col min="11276" max="11276" width="11.375" style="39" customWidth="1"/>
    <col min="11277" max="11277" width="10.25" style="39" customWidth="1"/>
    <col min="11278" max="11278" width="10.375" style="39" customWidth="1"/>
    <col min="11279" max="11279" width="9.75" style="39" customWidth="1"/>
    <col min="11280" max="11280" width="6.875" style="39" customWidth="1"/>
    <col min="11281" max="11281" width="13.25" style="39" customWidth="1"/>
    <col min="11282" max="11282" width="11.5" style="39" customWidth="1"/>
    <col min="11283" max="11521" width="9" style="39"/>
    <col min="11522" max="11522" width="14.25" style="39" customWidth="1"/>
    <col min="11523" max="11523" width="10.5" style="39" customWidth="1"/>
    <col min="11524" max="11524" width="8.75" style="39" customWidth="1"/>
    <col min="11525" max="11525" width="6.625" style="39" customWidth="1"/>
    <col min="11526" max="11526" width="14.125" style="39" customWidth="1"/>
    <col min="11527" max="11527" width="16.25" style="39" customWidth="1"/>
    <col min="11528" max="11528" width="14.5" style="39" customWidth="1"/>
    <col min="11529" max="11529" width="14.125" style="39" customWidth="1"/>
    <col min="11530" max="11530" width="13.75" style="39" customWidth="1"/>
    <col min="11531" max="11531" width="11.75" style="39" customWidth="1"/>
    <col min="11532" max="11532" width="11.375" style="39" customWidth="1"/>
    <col min="11533" max="11533" width="10.25" style="39" customWidth="1"/>
    <col min="11534" max="11534" width="10.375" style="39" customWidth="1"/>
    <col min="11535" max="11535" width="9.75" style="39" customWidth="1"/>
    <col min="11536" max="11536" width="6.875" style="39" customWidth="1"/>
    <col min="11537" max="11537" width="13.25" style="39" customWidth="1"/>
    <col min="11538" max="11538" width="11.5" style="39" customWidth="1"/>
    <col min="11539" max="11777" width="9" style="39"/>
    <col min="11778" max="11778" width="14.25" style="39" customWidth="1"/>
    <col min="11779" max="11779" width="10.5" style="39" customWidth="1"/>
    <col min="11780" max="11780" width="8.75" style="39" customWidth="1"/>
    <col min="11781" max="11781" width="6.625" style="39" customWidth="1"/>
    <col min="11782" max="11782" width="14.125" style="39" customWidth="1"/>
    <col min="11783" max="11783" width="16.25" style="39" customWidth="1"/>
    <col min="11784" max="11784" width="14.5" style="39" customWidth="1"/>
    <col min="11785" max="11785" width="14.125" style="39" customWidth="1"/>
    <col min="11786" max="11786" width="13.75" style="39" customWidth="1"/>
    <col min="11787" max="11787" width="11.75" style="39" customWidth="1"/>
    <col min="11788" max="11788" width="11.375" style="39" customWidth="1"/>
    <col min="11789" max="11789" width="10.25" style="39" customWidth="1"/>
    <col min="11790" max="11790" width="10.375" style="39" customWidth="1"/>
    <col min="11791" max="11791" width="9.75" style="39" customWidth="1"/>
    <col min="11792" max="11792" width="6.875" style="39" customWidth="1"/>
    <col min="11793" max="11793" width="13.25" style="39" customWidth="1"/>
    <col min="11794" max="11794" width="11.5" style="39" customWidth="1"/>
    <col min="11795" max="12033" width="9" style="39"/>
    <col min="12034" max="12034" width="14.25" style="39" customWidth="1"/>
    <col min="12035" max="12035" width="10.5" style="39" customWidth="1"/>
    <col min="12036" max="12036" width="8.75" style="39" customWidth="1"/>
    <col min="12037" max="12037" width="6.625" style="39" customWidth="1"/>
    <col min="12038" max="12038" width="14.125" style="39" customWidth="1"/>
    <col min="12039" max="12039" width="16.25" style="39" customWidth="1"/>
    <col min="12040" max="12040" width="14.5" style="39" customWidth="1"/>
    <col min="12041" max="12041" width="14.125" style="39" customWidth="1"/>
    <col min="12042" max="12042" width="13.75" style="39" customWidth="1"/>
    <col min="12043" max="12043" width="11.75" style="39" customWidth="1"/>
    <col min="12044" max="12044" width="11.375" style="39" customWidth="1"/>
    <col min="12045" max="12045" width="10.25" style="39" customWidth="1"/>
    <col min="12046" max="12046" width="10.375" style="39" customWidth="1"/>
    <col min="12047" max="12047" width="9.75" style="39" customWidth="1"/>
    <col min="12048" max="12048" width="6.875" style="39" customWidth="1"/>
    <col min="12049" max="12049" width="13.25" style="39" customWidth="1"/>
    <col min="12050" max="12050" width="11.5" style="39" customWidth="1"/>
    <col min="12051" max="12289" width="9" style="39"/>
    <col min="12290" max="12290" width="14.25" style="39" customWidth="1"/>
    <col min="12291" max="12291" width="10.5" style="39" customWidth="1"/>
    <col min="12292" max="12292" width="8.75" style="39" customWidth="1"/>
    <col min="12293" max="12293" width="6.625" style="39" customWidth="1"/>
    <col min="12294" max="12294" width="14.125" style="39" customWidth="1"/>
    <col min="12295" max="12295" width="16.25" style="39" customWidth="1"/>
    <col min="12296" max="12296" width="14.5" style="39" customWidth="1"/>
    <col min="12297" max="12297" width="14.125" style="39" customWidth="1"/>
    <col min="12298" max="12298" width="13.75" style="39" customWidth="1"/>
    <col min="12299" max="12299" width="11.75" style="39" customWidth="1"/>
    <col min="12300" max="12300" width="11.375" style="39" customWidth="1"/>
    <col min="12301" max="12301" width="10.25" style="39" customWidth="1"/>
    <col min="12302" max="12302" width="10.375" style="39" customWidth="1"/>
    <col min="12303" max="12303" width="9.75" style="39" customWidth="1"/>
    <col min="12304" max="12304" width="6.875" style="39" customWidth="1"/>
    <col min="12305" max="12305" width="13.25" style="39" customWidth="1"/>
    <col min="12306" max="12306" width="11.5" style="39" customWidth="1"/>
    <col min="12307" max="12545" width="9" style="39"/>
    <col min="12546" max="12546" width="14.25" style="39" customWidth="1"/>
    <col min="12547" max="12547" width="10.5" style="39" customWidth="1"/>
    <col min="12548" max="12548" width="8.75" style="39" customWidth="1"/>
    <col min="12549" max="12549" width="6.625" style="39" customWidth="1"/>
    <col min="12550" max="12550" width="14.125" style="39" customWidth="1"/>
    <col min="12551" max="12551" width="16.25" style="39" customWidth="1"/>
    <col min="12552" max="12552" width="14.5" style="39" customWidth="1"/>
    <col min="12553" max="12553" width="14.125" style="39" customWidth="1"/>
    <col min="12554" max="12554" width="13.75" style="39" customWidth="1"/>
    <col min="12555" max="12555" width="11.75" style="39" customWidth="1"/>
    <col min="12556" max="12556" width="11.375" style="39" customWidth="1"/>
    <col min="12557" max="12557" width="10.25" style="39" customWidth="1"/>
    <col min="12558" max="12558" width="10.375" style="39" customWidth="1"/>
    <col min="12559" max="12559" width="9.75" style="39" customWidth="1"/>
    <col min="12560" max="12560" width="6.875" style="39" customWidth="1"/>
    <col min="12561" max="12561" width="13.25" style="39" customWidth="1"/>
    <col min="12562" max="12562" width="11.5" style="39" customWidth="1"/>
    <col min="12563" max="12801" width="9" style="39"/>
    <col min="12802" max="12802" width="14.25" style="39" customWidth="1"/>
    <col min="12803" max="12803" width="10.5" style="39" customWidth="1"/>
    <col min="12804" max="12804" width="8.75" style="39" customWidth="1"/>
    <col min="12805" max="12805" width="6.625" style="39" customWidth="1"/>
    <col min="12806" max="12806" width="14.125" style="39" customWidth="1"/>
    <col min="12807" max="12807" width="16.25" style="39" customWidth="1"/>
    <col min="12808" max="12808" width="14.5" style="39" customWidth="1"/>
    <col min="12809" max="12809" width="14.125" style="39" customWidth="1"/>
    <col min="12810" max="12810" width="13.75" style="39" customWidth="1"/>
    <col min="12811" max="12811" width="11.75" style="39" customWidth="1"/>
    <col min="12812" max="12812" width="11.375" style="39" customWidth="1"/>
    <col min="12813" max="12813" width="10.25" style="39" customWidth="1"/>
    <col min="12814" max="12814" width="10.375" style="39" customWidth="1"/>
    <col min="12815" max="12815" width="9.75" style="39" customWidth="1"/>
    <col min="12816" max="12816" width="6.875" style="39" customWidth="1"/>
    <col min="12817" max="12817" width="13.25" style="39" customWidth="1"/>
    <col min="12818" max="12818" width="11.5" style="39" customWidth="1"/>
    <col min="12819" max="13057" width="9" style="39"/>
    <col min="13058" max="13058" width="14.25" style="39" customWidth="1"/>
    <col min="13059" max="13059" width="10.5" style="39" customWidth="1"/>
    <col min="13060" max="13060" width="8.75" style="39" customWidth="1"/>
    <col min="13061" max="13061" width="6.625" style="39" customWidth="1"/>
    <col min="13062" max="13062" width="14.125" style="39" customWidth="1"/>
    <col min="13063" max="13063" width="16.25" style="39" customWidth="1"/>
    <col min="13064" max="13064" width="14.5" style="39" customWidth="1"/>
    <col min="13065" max="13065" width="14.125" style="39" customWidth="1"/>
    <col min="13066" max="13066" width="13.75" style="39" customWidth="1"/>
    <col min="13067" max="13067" width="11.75" style="39" customWidth="1"/>
    <col min="13068" max="13068" width="11.375" style="39" customWidth="1"/>
    <col min="13069" max="13069" width="10.25" style="39" customWidth="1"/>
    <col min="13070" max="13070" width="10.375" style="39" customWidth="1"/>
    <col min="13071" max="13071" width="9.75" style="39" customWidth="1"/>
    <col min="13072" max="13072" width="6.875" style="39" customWidth="1"/>
    <col min="13073" max="13073" width="13.25" style="39" customWidth="1"/>
    <col min="13074" max="13074" width="11.5" style="39" customWidth="1"/>
    <col min="13075" max="13313" width="9" style="39"/>
    <col min="13314" max="13314" width="14.25" style="39" customWidth="1"/>
    <col min="13315" max="13315" width="10.5" style="39" customWidth="1"/>
    <col min="13316" max="13316" width="8.75" style="39" customWidth="1"/>
    <col min="13317" max="13317" width="6.625" style="39" customWidth="1"/>
    <col min="13318" max="13318" width="14.125" style="39" customWidth="1"/>
    <col min="13319" max="13319" width="16.25" style="39" customWidth="1"/>
    <col min="13320" max="13320" width="14.5" style="39" customWidth="1"/>
    <col min="13321" max="13321" width="14.125" style="39" customWidth="1"/>
    <col min="13322" max="13322" width="13.75" style="39" customWidth="1"/>
    <col min="13323" max="13323" width="11.75" style="39" customWidth="1"/>
    <col min="13324" max="13324" width="11.375" style="39" customWidth="1"/>
    <col min="13325" max="13325" width="10.25" style="39" customWidth="1"/>
    <col min="13326" max="13326" width="10.375" style="39" customWidth="1"/>
    <col min="13327" max="13327" width="9.75" style="39" customWidth="1"/>
    <col min="13328" max="13328" width="6.875" style="39" customWidth="1"/>
    <col min="13329" max="13329" width="13.25" style="39" customWidth="1"/>
    <col min="13330" max="13330" width="11.5" style="39" customWidth="1"/>
    <col min="13331" max="13569" width="9" style="39"/>
    <col min="13570" max="13570" width="14.25" style="39" customWidth="1"/>
    <col min="13571" max="13571" width="10.5" style="39" customWidth="1"/>
    <col min="13572" max="13572" width="8.75" style="39" customWidth="1"/>
    <col min="13573" max="13573" width="6.625" style="39" customWidth="1"/>
    <col min="13574" max="13574" width="14.125" style="39" customWidth="1"/>
    <col min="13575" max="13575" width="16.25" style="39" customWidth="1"/>
    <col min="13576" max="13576" width="14.5" style="39" customWidth="1"/>
    <col min="13577" max="13577" width="14.125" style="39" customWidth="1"/>
    <col min="13578" max="13578" width="13.75" style="39" customWidth="1"/>
    <col min="13579" max="13579" width="11.75" style="39" customWidth="1"/>
    <col min="13580" max="13580" width="11.375" style="39" customWidth="1"/>
    <col min="13581" max="13581" width="10.25" style="39" customWidth="1"/>
    <col min="13582" max="13582" width="10.375" style="39" customWidth="1"/>
    <col min="13583" max="13583" width="9.75" style="39" customWidth="1"/>
    <col min="13584" max="13584" width="6.875" style="39" customWidth="1"/>
    <col min="13585" max="13585" width="13.25" style="39" customWidth="1"/>
    <col min="13586" max="13586" width="11.5" style="39" customWidth="1"/>
    <col min="13587" max="13825" width="9" style="39"/>
    <col min="13826" max="13826" width="14.25" style="39" customWidth="1"/>
    <col min="13827" max="13827" width="10.5" style="39" customWidth="1"/>
    <col min="13828" max="13828" width="8.75" style="39" customWidth="1"/>
    <col min="13829" max="13829" width="6.625" style="39" customWidth="1"/>
    <col min="13830" max="13830" width="14.125" style="39" customWidth="1"/>
    <col min="13831" max="13831" width="16.25" style="39" customWidth="1"/>
    <col min="13832" max="13832" width="14.5" style="39" customWidth="1"/>
    <col min="13833" max="13833" width="14.125" style="39" customWidth="1"/>
    <col min="13834" max="13834" width="13.75" style="39" customWidth="1"/>
    <col min="13835" max="13835" width="11.75" style="39" customWidth="1"/>
    <col min="13836" max="13836" width="11.375" style="39" customWidth="1"/>
    <col min="13837" max="13837" width="10.25" style="39" customWidth="1"/>
    <col min="13838" max="13838" width="10.375" style="39" customWidth="1"/>
    <col min="13839" max="13839" width="9.75" style="39" customWidth="1"/>
    <col min="13840" max="13840" width="6.875" style="39" customWidth="1"/>
    <col min="13841" max="13841" width="13.25" style="39" customWidth="1"/>
    <col min="13842" max="13842" width="11.5" style="39" customWidth="1"/>
    <col min="13843" max="14081" width="9" style="39"/>
    <col min="14082" max="14082" width="14.25" style="39" customWidth="1"/>
    <col min="14083" max="14083" width="10.5" style="39" customWidth="1"/>
    <col min="14084" max="14084" width="8.75" style="39" customWidth="1"/>
    <col min="14085" max="14085" width="6.625" style="39" customWidth="1"/>
    <col min="14086" max="14086" width="14.125" style="39" customWidth="1"/>
    <col min="14087" max="14087" width="16.25" style="39" customWidth="1"/>
    <col min="14088" max="14088" width="14.5" style="39" customWidth="1"/>
    <col min="14089" max="14089" width="14.125" style="39" customWidth="1"/>
    <col min="14090" max="14090" width="13.75" style="39" customWidth="1"/>
    <col min="14091" max="14091" width="11.75" style="39" customWidth="1"/>
    <col min="14092" max="14092" width="11.375" style="39" customWidth="1"/>
    <col min="14093" max="14093" width="10.25" style="39" customWidth="1"/>
    <col min="14094" max="14094" width="10.375" style="39" customWidth="1"/>
    <col min="14095" max="14095" width="9.75" style="39" customWidth="1"/>
    <col min="14096" max="14096" width="6.875" style="39" customWidth="1"/>
    <col min="14097" max="14097" width="13.25" style="39" customWidth="1"/>
    <col min="14098" max="14098" width="11.5" style="39" customWidth="1"/>
    <col min="14099" max="14337" width="9" style="39"/>
    <col min="14338" max="14338" width="14.25" style="39" customWidth="1"/>
    <col min="14339" max="14339" width="10.5" style="39" customWidth="1"/>
    <col min="14340" max="14340" width="8.75" style="39" customWidth="1"/>
    <col min="14341" max="14341" width="6.625" style="39" customWidth="1"/>
    <col min="14342" max="14342" width="14.125" style="39" customWidth="1"/>
    <col min="14343" max="14343" width="16.25" style="39" customWidth="1"/>
    <col min="14344" max="14344" width="14.5" style="39" customWidth="1"/>
    <col min="14345" max="14345" width="14.125" style="39" customWidth="1"/>
    <col min="14346" max="14346" width="13.75" style="39" customWidth="1"/>
    <col min="14347" max="14347" width="11.75" style="39" customWidth="1"/>
    <col min="14348" max="14348" width="11.375" style="39" customWidth="1"/>
    <col min="14349" max="14349" width="10.25" style="39" customWidth="1"/>
    <col min="14350" max="14350" width="10.375" style="39" customWidth="1"/>
    <col min="14351" max="14351" width="9.75" style="39" customWidth="1"/>
    <col min="14352" max="14352" width="6.875" style="39" customWidth="1"/>
    <col min="14353" max="14353" width="13.25" style="39" customWidth="1"/>
    <col min="14354" max="14354" width="11.5" style="39" customWidth="1"/>
    <col min="14355" max="14593" width="9" style="39"/>
    <col min="14594" max="14594" width="14.25" style="39" customWidth="1"/>
    <col min="14595" max="14595" width="10.5" style="39" customWidth="1"/>
    <col min="14596" max="14596" width="8.75" style="39" customWidth="1"/>
    <col min="14597" max="14597" width="6.625" style="39" customWidth="1"/>
    <col min="14598" max="14598" width="14.125" style="39" customWidth="1"/>
    <col min="14599" max="14599" width="16.25" style="39" customWidth="1"/>
    <col min="14600" max="14600" width="14.5" style="39" customWidth="1"/>
    <col min="14601" max="14601" width="14.125" style="39" customWidth="1"/>
    <col min="14602" max="14602" width="13.75" style="39" customWidth="1"/>
    <col min="14603" max="14603" width="11.75" style="39" customWidth="1"/>
    <col min="14604" max="14604" width="11.375" style="39" customWidth="1"/>
    <col min="14605" max="14605" width="10.25" style="39" customWidth="1"/>
    <col min="14606" max="14606" width="10.375" style="39" customWidth="1"/>
    <col min="14607" max="14607" width="9.75" style="39" customWidth="1"/>
    <col min="14608" max="14608" width="6.875" style="39" customWidth="1"/>
    <col min="14609" max="14609" width="13.25" style="39" customWidth="1"/>
    <col min="14610" max="14610" width="11.5" style="39" customWidth="1"/>
    <col min="14611" max="14849" width="9" style="39"/>
    <col min="14850" max="14850" width="14.25" style="39" customWidth="1"/>
    <col min="14851" max="14851" width="10.5" style="39" customWidth="1"/>
    <col min="14852" max="14852" width="8.75" style="39" customWidth="1"/>
    <col min="14853" max="14853" width="6.625" style="39" customWidth="1"/>
    <col min="14854" max="14854" width="14.125" style="39" customWidth="1"/>
    <col min="14855" max="14855" width="16.25" style="39" customWidth="1"/>
    <col min="14856" max="14856" width="14.5" style="39" customWidth="1"/>
    <col min="14857" max="14857" width="14.125" style="39" customWidth="1"/>
    <col min="14858" max="14858" width="13.75" style="39" customWidth="1"/>
    <col min="14859" max="14859" width="11.75" style="39" customWidth="1"/>
    <col min="14860" max="14860" width="11.375" style="39" customWidth="1"/>
    <col min="14861" max="14861" width="10.25" style="39" customWidth="1"/>
    <col min="14862" max="14862" width="10.375" style="39" customWidth="1"/>
    <col min="14863" max="14863" width="9.75" style="39" customWidth="1"/>
    <col min="14864" max="14864" width="6.875" style="39" customWidth="1"/>
    <col min="14865" max="14865" width="13.25" style="39" customWidth="1"/>
    <col min="14866" max="14866" width="11.5" style="39" customWidth="1"/>
    <col min="14867" max="15105" width="9" style="39"/>
    <col min="15106" max="15106" width="14.25" style="39" customWidth="1"/>
    <col min="15107" max="15107" width="10.5" style="39" customWidth="1"/>
    <col min="15108" max="15108" width="8.75" style="39" customWidth="1"/>
    <col min="15109" max="15109" width="6.625" style="39" customWidth="1"/>
    <col min="15110" max="15110" width="14.125" style="39" customWidth="1"/>
    <col min="15111" max="15111" width="16.25" style="39" customWidth="1"/>
    <col min="15112" max="15112" width="14.5" style="39" customWidth="1"/>
    <col min="15113" max="15113" width="14.125" style="39" customWidth="1"/>
    <col min="15114" max="15114" width="13.75" style="39" customWidth="1"/>
    <col min="15115" max="15115" width="11.75" style="39" customWidth="1"/>
    <col min="15116" max="15116" width="11.375" style="39" customWidth="1"/>
    <col min="15117" max="15117" width="10.25" style="39" customWidth="1"/>
    <col min="15118" max="15118" width="10.375" style="39" customWidth="1"/>
    <col min="15119" max="15119" width="9.75" style="39" customWidth="1"/>
    <col min="15120" max="15120" width="6.875" style="39" customWidth="1"/>
    <col min="15121" max="15121" width="13.25" style="39" customWidth="1"/>
    <col min="15122" max="15122" width="11.5" style="39" customWidth="1"/>
    <col min="15123" max="15361" width="9" style="39"/>
    <col min="15362" max="15362" width="14.25" style="39" customWidth="1"/>
    <col min="15363" max="15363" width="10.5" style="39" customWidth="1"/>
    <col min="15364" max="15364" width="8.75" style="39" customWidth="1"/>
    <col min="15365" max="15365" width="6.625" style="39" customWidth="1"/>
    <col min="15366" max="15366" width="14.125" style="39" customWidth="1"/>
    <col min="15367" max="15367" width="16.25" style="39" customWidth="1"/>
    <col min="15368" max="15368" width="14.5" style="39" customWidth="1"/>
    <col min="15369" max="15369" width="14.125" style="39" customWidth="1"/>
    <col min="15370" max="15370" width="13.75" style="39" customWidth="1"/>
    <col min="15371" max="15371" width="11.75" style="39" customWidth="1"/>
    <col min="15372" max="15372" width="11.375" style="39" customWidth="1"/>
    <col min="15373" max="15373" width="10.25" style="39" customWidth="1"/>
    <col min="15374" max="15374" width="10.375" style="39" customWidth="1"/>
    <col min="15375" max="15375" width="9.75" style="39" customWidth="1"/>
    <col min="15376" max="15376" width="6.875" style="39" customWidth="1"/>
    <col min="15377" max="15377" width="13.25" style="39" customWidth="1"/>
    <col min="15378" max="15378" width="11.5" style="39" customWidth="1"/>
    <col min="15379" max="15617" width="9" style="39"/>
    <col min="15618" max="15618" width="14.25" style="39" customWidth="1"/>
    <col min="15619" max="15619" width="10.5" style="39" customWidth="1"/>
    <col min="15620" max="15620" width="8.75" style="39" customWidth="1"/>
    <col min="15621" max="15621" width="6.625" style="39" customWidth="1"/>
    <col min="15622" max="15622" width="14.125" style="39" customWidth="1"/>
    <col min="15623" max="15623" width="16.25" style="39" customWidth="1"/>
    <col min="15624" max="15624" width="14.5" style="39" customWidth="1"/>
    <col min="15625" max="15625" width="14.125" style="39" customWidth="1"/>
    <col min="15626" max="15626" width="13.75" style="39" customWidth="1"/>
    <col min="15627" max="15627" width="11.75" style="39" customWidth="1"/>
    <col min="15628" max="15628" width="11.375" style="39" customWidth="1"/>
    <col min="15629" max="15629" width="10.25" style="39" customWidth="1"/>
    <col min="15630" max="15630" width="10.375" style="39" customWidth="1"/>
    <col min="15631" max="15631" width="9.75" style="39" customWidth="1"/>
    <col min="15632" max="15632" width="6.875" style="39" customWidth="1"/>
    <col min="15633" max="15633" width="13.25" style="39" customWidth="1"/>
    <col min="15634" max="15634" width="11.5" style="39" customWidth="1"/>
    <col min="15635" max="15873" width="9" style="39"/>
    <col min="15874" max="15874" width="14.25" style="39" customWidth="1"/>
    <col min="15875" max="15875" width="10.5" style="39" customWidth="1"/>
    <col min="15876" max="15876" width="8.75" style="39" customWidth="1"/>
    <col min="15877" max="15877" width="6.625" style="39" customWidth="1"/>
    <col min="15878" max="15878" width="14.125" style="39" customWidth="1"/>
    <col min="15879" max="15879" width="16.25" style="39" customWidth="1"/>
    <col min="15880" max="15880" width="14.5" style="39" customWidth="1"/>
    <col min="15881" max="15881" width="14.125" style="39" customWidth="1"/>
    <col min="15882" max="15882" width="13.75" style="39" customWidth="1"/>
    <col min="15883" max="15883" width="11.75" style="39" customWidth="1"/>
    <col min="15884" max="15884" width="11.375" style="39" customWidth="1"/>
    <col min="15885" max="15885" width="10.25" style="39" customWidth="1"/>
    <col min="15886" max="15886" width="10.375" style="39" customWidth="1"/>
    <col min="15887" max="15887" width="9.75" style="39" customWidth="1"/>
    <col min="15888" max="15888" width="6.875" style="39" customWidth="1"/>
    <col min="15889" max="15889" width="13.25" style="39" customWidth="1"/>
    <col min="15890" max="15890" width="11.5" style="39" customWidth="1"/>
    <col min="15891" max="16129" width="9" style="39"/>
    <col min="16130" max="16130" width="14.25" style="39" customWidth="1"/>
    <col min="16131" max="16131" width="10.5" style="39" customWidth="1"/>
    <col min="16132" max="16132" width="8.75" style="39" customWidth="1"/>
    <col min="16133" max="16133" width="6.625" style="39" customWidth="1"/>
    <col min="16134" max="16134" width="14.125" style="39" customWidth="1"/>
    <col min="16135" max="16135" width="16.25" style="39" customWidth="1"/>
    <col min="16136" max="16136" width="14.5" style="39" customWidth="1"/>
    <col min="16137" max="16137" width="14.125" style="39" customWidth="1"/>
    <col min="16138" max="16138" width="13.75" style="39" customWidth="1"/>
    <col min="16139" max="16139" width="11.75" style="39" customWidth="1"/>
    <col min="16140" max="16140" width="11.375" style="39" customWidth="1"/>
    <col min="16141" max="16141" width="10.25" style="39" customWidth="1"/>
    <col min="16142" max="16142" width="10.375" style="39" customWidth="1"/>
    <col min="16143" max="16143" width="9.75" style="39" customWidth="1"/>
    <col min="16144" max="16144" width="6.875" style="39" customWidth="1"/>
    <col min="16145" max="16145" width="13.25" style="39" customWidth="1"/>
    <col min="16146" max="16146" width="11.5" style="39" customWidth="1"/>
    <col min="16147" max="16384" width="9" style="39"/>
  </cols>
  <sheetData>
    <row r="2" spans="2:18">
      <c r="B2" s="40"/>
      <c r="C2" s="40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18" ht="4.5" customHeight="1">
      <c r="B3" s="42"/>
      <c r="C3" s="42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2:18" s="42" customFormat="1" ht="20.25" customHeight="1">
      <c r="B4" s="259" t="s">
        <v>320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</row>
    <row r="5" spans="2:18"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</row>
    <row r="6" spans="2:18">
      <c r="B6" s="45"/>
      <c r="C6" s="46"/>
      <c r="D6" s="47"/>
      <c r="E6" s="47"/>
      <c r="F6" s="47"/>
      <c r="G6" s="48"/>
      <c r="H6" s="49"/>
      <c r="I6" s="49"/>
      <c r="J6" s="50"/>
      <c r="K6" s="51"/>
      <c r="L6" s="47"/>
      <c r="M6" s="47"/>
      <c r="N6" s="47"/>
      <c r="O6" s="52"/>
      <c r="P6" s="52"/>
      <c r="Q6" s="52"/>
      <c r="R6" s="53"/>
    </row>
    <row r="7" spans="2:18" ht="29.25" customHeight="1">
      <c r="B7" s="256" t="s">
        <v>54</v>
      </c>
      <c r="C7" s="256" t="s">
        <v>55</v>
      </c>
      <c r="D7" s="256" t="s">
        <v>56</v>
      </c>
      <c r="E7" s="256" t="s">
        <v>57</v>
      </c>
      <c r="F7" s="261" t="s">
        <v>173</v>
      </c>
      <c r="G7" s="262"/>
      <c r="H7" s="263"/>
      <c r="I7" s="264" t="s">
        <v>216</v>
      </c>
      <c r="J7" s="264" t="s">
        <v>172</v>
      </c>
      <c r="K7" s="267" t="s">
        <v>217</v>
      </c>
      <c r="L7" s="268" t="s">
        <v>218</v>
      </c>
      <c r="M7" s="269"/>
      <c r="N7" s="269"/>
      <c r="O7" s="270"/>
      <c r="P7" s="256" t="s">
        <v>58</v>
      </c>
      <c r="Q7" s="250" t="s">
        <v>59</v>
      </c>
      <c r="R7" s="251"/>
    </row>
    <row r="8" spans="2:18" ht="12" customHeight="1">
      <c r="B8" s="257"/>
      <c r="C8" s="257"/>
      <c r="D8" s="257"/>
      <c r="E8" s="257"/>
      <c r="F8" s="252" t="s">
        <v>60</v>
      </c>
      <c r="G8" s="255" t="s">
        <v>61</v>
      </c>
      <c r="H8" s="255" t="s">
        <v>62</v>
      </c>
      <c r="I8" s="265"/>
      <c r="J8" s="265"/>
      <c r="K8" s="257"/>
      <c r="L8" s="271"/>
      <c r="M8" s="272"/>
      <c r="N8" s="272"/>
      <c r="O8" s="273"/>
      <c r="P8" s="274"/>
      <c r="Q8" s="256" t="s">
        <v>67</v>
      </c>
      <c r="R8" s="256" t="s">
        <v>68</v>
      </c>
    </row>
    <row r="9" spans="2:18" ht="24" customHeight="1">
      <c r="B9" s="257"/>
      <c r="C9" s="257"/>
      <c r="D9" s="257"/>
      <c r="E9" s="257"/>
      <c r="F9" s="253"/>
      <c r="G9" s="253"/>
      <c r="H9" s="253"/>
      <c r="I9" s="265"/>
      <c r="J9" s="265"/>
      <c r="K9" s="257"/>
      <c r="L9" s="255" t="s">
        <v>63</v>
      </c>
      <c r="M9" s="255" t="s">
        <v>64</v>
      </c>
      <c r="N9" s="255" t="s">
        <v>65</v>
      </c>
      <c r="O9" s="255" t="s">
        <v>66</v>
      </c>
      <c r="P9" s="274"/>
      <c r="Q9" s="257"/>
      <c r="R9" s="257"/>
    </row>
    <row r="10" spans="2:18" ht="24" customHeight="1">
      <c r="B10" s="257"/>
      <c r="C10" s="257"/>
      <c r="D10" s="257"/>
      <c r="E10" s="257"/>
      <c r="F10" s="253"/>
      <c r="G10" s="253"/>
      <c r="H10" s="253"/>
      <c r="I10" s="265"/>
      <c r="J10" s="265"/>
      <c r="K10" s="257"/>
      <c r="L10" s="253"/>
      <c r="M10" s="253"/>
      <c r="N10" s="253"/>
      <c r="O10" s="253"/>
      <c r="P10" s="274"/>
      <c r="Q10" s="257"/>
      <c r="R10" s="257"/>
    </row>
    <row r="11" spans="2:18" ht="3" customHeight="1">
      <c r="B11" s="258"/>
      <c r="C11" s="258"/>
      <c r="D11" s="258"/>
      <c r="E11" s="258"/>
      <c r="F11" s="254"/>
      <c r="G11" s="254"/>
      <c r="H11" s="254"/>
      <c r="I11" s="266"/>
      <c r="J11" s="266"/>
      <c r="K11" s="258"/>
      <c r="L11" s="254"/>
      <c r="M11" s="254"/>
      <c r="N11" s="254"/>
      <c r="O11" s="254"/>
      <c r="P11" s="275"/>
      <c r="Q11" s="258"/>
      <c r="R11" s="258"/>
    </row>
    <row r="12" spans="2:18">
      <c r="B12" s="54">
        <v>1</v>
      </c>
      <c r="C12" s="54">
        <v>2</v>
      </c>
      <c r="D12" s="54">
        <v>3</v>
      </c>
      <c r="E12" s="54">
        <v>4</v>
      </c>
      <c r="F12" s="55">
        <v>5</v>
      </c>
      <c r="G12" s="54">
        <v>6</v>
      </c>
      <c r="H12" s="54">
        <v>7</v>
      </c>
      <c r="I12" s="54">
        <v>8</v>
      </c>
      <c r="J12" s="54">
        <v>9</v>
      </c>
      <c r="K12" s="54">
        <v>10</v>
      </c>
      <c r="L12" s="54">
        <v>11</v>
      </c>
      <c r="M12" s="54">
        <v>12</v>
      </c>
      <c r="N12" s="54">
        <v>13</v>
      </c>
      <c r="O12" s="55">
        <v>14</v>
      </c>
      <c r="P12" s="56">
        <v>15</v>
      </c>
      <c r="Q12" s="56">
        <v>16</v>
      </c>
      <c r="R12" s="57">
        <v>17</v>
      </c>
    </row>
    <row r="13" spans="2:18">
      <c r="B13" s="58" t="s">
        <v>219</v>
      </c>
      <c r="C13" s="58"/>
      <c r="D13" s="58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2:18">
      <c r="B14" s="60" t="s">
        <v>220</v>
      </c>
      <c r="C14" s="60"/>
      <c r="D14" s="61">
        <v>46773</v>
      </c>
      <c r="E14" s="60">
        <v>730</v>
      </c>
      <c r="F14" s="62">
        <f>SUM(F15:F17)</f>
        <v>450000000</v>
      </c>
      <c r="G14" s="62">
        <f>SUM(G15:G17)</f>
        <v>862720000</v>
      </c>
      <c r="H14" s="62">
        <f>SUM(H15:H17)</f>
        <v>450000000</v>
      </c>
      <c r="I14" s="62"/>
      <c r="J14" s="62"/>
      <c r="K14" s="62"/>
      <c r="L14" s="62"/>
      <c r="M14" s="62"/>
      <c r="N14" s="62"/>
      <c r="O14" s="62"/>
      <c r="P14" s="62">
        <v>2.25</v>
      </c>
      <c r="Q14" s="62"/>
      <c r="R14" s="62"/>
    </row>
    <row r="15" spans="2:18">
      <c r="B15" s="63" t="s">
        <v>69</v>
      </c>
      <c r="C15" s="64">
        <v>46043</v>
      </c>
      <c r="D15" s="58"/>
      <c r="E15" s="58"/>
      <c r="F15" s="59">
        <v>150000000</v>
      </c>
      <c r="G15" s="59">
        <v>336712000</v>
      </c>
      <c r="H15" s="59">
        <v>150000000</v>
      </c>
      <c r="I15" s="59">
        <v>149809504</v>
      </c>
      <c r="J15" s="59">
        <v>190496</v>
      </c>
      <c r="K15" s="59">
        <v>0</v>
      </c>
      <c r="L15" s="59">
        <v>99.74</v>
      </c>
      <c r="M15" s="59">
        <v>99.76</v>
      </c>
      <c r="N15" s="59">
        <v>100</v>
      </c>
      <c r="O15" s="59">
        <v>99.87</v>
      </c>
      <c r="P15" s="59">
        <v>2.25</v>
      </c>
      <c r="Q15" s="59">
        <v>2.4</v>
      </c>
      <c r="R15" s="59">
        <v>2.33</v>
      </c>
    </row>
    <row r="16" spans="2:18">
      <c r="B16" s="65" t="s">
        <v>70</v>
      </c>
      <c r="C16" s="66">
        <v>46078</v>
      </c>
      <c r="D16" s="67"/>
      <c r="E16" s="67"/>
      <c r="F16" s="68">
        <v>150000000</v>
      </c>
      <c r="G16" s="68">
        <v>285808000</v>
      </c>
      <c r="H16" s="68">
        <v>150000000</v>
      </c>
      <c r="I16" s="68">
        <v>150025429.11000001</v>
      </c>
      <c r="J16" s="68">
        <v>298201</v>
      </c>
      <c r="K16" s="68">
        <v>0</v>
      </c>
      <c r="L16" s="68">
        <v>99.67</v>
      </c>
      <c r="M16" s="68">
        <v>99.75</v>
      </c>
      <c r="N16" s="68">
        <v>100.02</v>
      </c>
      <c r="O16" s="68">
        <v>99.8</v>
      </c>
      <c r="P16" s="68">
        <v>2.25</v>
      </c>
      <c r="Q16" s="68">
        <v>2.44</v>
      </c>
      <c r="R16" s="68">
        <v>2.37</v>
      </c>
    </row>
    <row r="17" spans="2:18" ht="12.75" thickBot="1">
      <c r="B17" s="65" t="s">
        <v>71</v>
      </c>
      <c r="C17" s="66">
        <v>46106</v>
      </c>
      <c r="D17" s="67"/>
      <c r="E17" s="67"/>
      <c r="F17" s="68">
        <v>150000000</v>
      </c>
      <c r="G17" s="68">
        <v>240200000</v>
      </c>
      <c r="H17" s="68">
        <v>150000000</v>
      </c>
      <c r="I17" s="68">
        <v>149118649.19</v>
      </c>
      <c r="J17" s="68">
        <v>1463885</v>
      </c>
      <c r="K17" s="68">
        <v>0</v>
      </c>
      <c r="L17" s="68">
        <v>98.89</v>
      </c>
      <c r="M17" s="68">
        <v>98.8</v>
      </c>
      <c r="N17" s="68">
        <v>99.47</v>
      </c>
      <c r="O17" s="68">
        <v>99.02</v>
      </c>
      <c r="P17" s="68">
        <v>2.25</v>
      </c>
      <c r="Q17" s="68">
        <v>2.9</v>
      </c>
      <c r="R17" s="68">
        <v>2.82</v>
      </c>
    </row>
    <row r="18" spans="2:18" ht="13.5" thickTop="1" thickBot="1">
      <c r="B18" s="69" t="s">
        <v>221</v>
      </c>
      <c r="C18" s="69"/>
      <c r="D18" s="69"/>
      <c r="E18" s="69"/>
      <c r="F18" s="70">
        <f>F14</f>
        <v>450000000</v>
      </c>
      <c r="G18" s="70">
        <f>G14</f>
        <v>862720000</v>
      </c>
      <c r="H18" s="70">
        <f>H14</f>
        <v>450000000</v>
      </c>
      <c r="I18" s="70">
        <f>SUM(I15:I17)</f>
        <v>448953582.30000001</v>
      </c>
      <c r="J18" s="70">
        <f>SUM(J15:J17)</f>
        <v>1952582</v>
      </c>
      <c r="K18" s="70">
        <f>SUM(K15:K17)</f>
        <v>0</v>
      </c>
      <c r="L18" s="70"/>
      <c r="M18" s="70"/>
      <c r="N18" s="70"/>
      <c r="O18" s="70"/>
      <c r="P18" s="70"/>
      <c r="Q18" s="70"/>
      <c r="R18" s="70"/>
    </row>
    <row r="19" spans="2:18" ht="12.75" thickTop="1">
      <c r="B19" s="71" t="s">
        <v>219</v>
      </c>
      <c r="C19" s="71"/>
      <c r="D19" s="71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</row>
    <row r="20" spans="2:18">
      <c r="B20" s="60" t="s">
        <v>222</v>
      </c>
      <c r="C20" s="60"/>
      <c r="D20" s="61">
        <v>46494</v>
      </c>
      <c r="E20" s="60">
        <v>1095</v>
      </c>
      <c r="F20" s="62">
        <f>SUM(F21:F24)</f>
        <v>460162693.08000004</v>
      </c>
      <c r="G20" s="62">
        <f>SUM(G21:G24)</f>
        <v>732809190.97000003</v>
      </c>
      <c r="H20" s="62">
        <f>SUM(H21:H24)</f>
        <v>460162693.08000004</v>
      </c>
      <c r="I20" s="62"/>
      <c r="J20" s="62"/>
      <c r="K20" s="62"/>
      <c r="L20" s="62"/>
      <c r="M20" s="62"/>
      <c r="N20" s="62"/>
      <c r="O20" s="62"/>
      <c r="P20" s="62">
        <v>3</v>
      </c>
      <c r="Q20" s="62"/>
      <c r="R20" s="62"/>
    </row>
    <row r="21" spans="2:18">
      <c r="B21" s="63" t="s">
        <v>69</v>
      </c>
      <c r="C21" s="64">
        <v>45399</v>
      </c>
      <c r="D21" s="58"/>
      <c r="E21" s="58"/>
      <c r="F21" s="59">
        <v>102258376.23999999</v>
      </c>
      <c r="G21" s="59">
        <v>262037089.11000001</v>
      </c>
      <c r="H21" s="59">
        <v>102258376.23999999</v>
      </c>
      <c r="I21" s="59">
        <v>102286842.41</v>
      </c>
      <c r="J21" s="59">
        <v>4908.3999999999996</v>
      </c>
      <c r="K21" s="59">
        <v>33374.57</v>
      </c>
      <c r="L21" s="59">
        <v>99.5</v>
      </c>
      <c r="M21" s="59">
        <v>99.81</v>
      </c>
      <c r="N21" s="59">
        <v>100.34</v>
      </c>
      <c r="O21" s="59">
        <v>100.03</v>
      </c>
      <c r="P21" s="59">
        <v>3</v>
      </c>
      <c r="Q21" s="59">
        <v>3.2</v>
      </c>
      <c r="R21" s="59">
        <v>3.01</v>
      </c>
    </row>
    <row r="22" spans="2:18">
      <c r="B22" s="65" t="s">
        <v>70</v>
      </c>
      <c r="C22" s="66">
        <v>45441</v>
      </c>
      <c r="D22" s="67"/>
      <c r="E22" s="67"/>
      <c r="F22" s="68">
        <v>153387564.36000001</v>
      </c>
      <c r="G22" s="68">
        <v>182497967.61000001</v>
      </c>
      <c r="H22" s="68">
        <v>153387564.36000001</v>
      </c>
      <c r="I22" s="68">
        <v>153137735.55000001</v>
      </c>
      <c r="J22" s="68">
        <v>779331.03</v>
      </c>
      <c r="K22" s="68">
        <v>0</v>
      </c>
      <c r="L22" s="68">
        <v>99.35</v>
      </c>
      <c r="M22" s="68">
        <v>99.23</v>
      </c>
      <c r="N22" s="68">
        <v>100.19</v>
      </c>
      <c r="O22" s="68">
        <v>99.49</v>
      </c>
      <c r="P22" s="68">
        <v>3</v>
      </c>
      <c r="Q22" s="68">
        <v>3.26</v>
      </c>
      <c r="R22" s="68">
        <v>3.21</v>
      </c>
    </row>
    <row r="23" spans="2:18">
      <c r="B23" s="65" t="s">
        <v>71</v>
      </c>
      <c r="C23" s="66">
        <v>45469</v>
      </c>
      <c r="D23" s="67"/>
      <c r="E23" s="67"/>
      <c r="F23" s="68">
        <v>102258376.23999999</v>
      </c>
      <c r="G23" s="68">
        <v>112266914.81</v>
      </c>
      <c r="H23" s="68">
        <v>102258376.23999999</v>
      </c>
      <c r="I23" s="68">
        <v>101738224.88</v>
      </c>
      <c r="J23" s="68">
        <v>1108487.19</v>
      </c>
      <c r="K23" s="68">
        <v>0</v>
      </c>
      <c r="L23" s="68">
        <v>98.8</v>
      </c>
      <c r="M23" s="68">
        <v>98.49</v>
      </c>
      <c r="N23" s="68">
        <v>99.33</v>
      </c>
      <c r="O23" s="68">
        <v>98.92</v>
      </c>
      <c r="P23" s="68">
        <v>3</v>
      </c>
      <c r="Q23" s="68">
        <v>3.48</v>
      </c>
      <c r="R23" s="68">
        <v>3.44</v>
      </c>
    </row>
    <row r="24" spans="2:18">
      <c r="B24" s="65" t="s">
        <v>72</v>
      </c>
      <c r="C24" s="66">
        <v>45497</v>
      </c>
      <c r="D24" s="67"/>
      <c r="E24" s="67"/>
      <c r="F24" s="68">
        <v>102258376.23999999</v>
      </c>
      <c r="G24" s="68">
        <v>176007219.44</v>
      </c>
      <c r="H24" s="68">
        <v>102258376.23999999</v>
      </c>
      <c r="I24" s="68">
        <v>101485314.76000001</v>
      </c>
      <c r="J24" s="68">
        <v>1596731.69</v>
      </c>
      <c r="K24" s="68">
        <v>0</v>
      </c>
      <c r="L24" s="68">
        <v>98.2</v>
      </c>
      <c r="M24" s="68">
        <v>98.19</v>
      </c>
      <c r="N24" s="68">
        <v>98.68</v>
      </c>
      <c r="O24" s="68">
        <v>98.44</v>
      </c>
      <c r="P24" s="68">
        <v>3</v>
      </c>
      <c r="Q24" s="68">
        <v>3.73</v>
      </c>
      <c r="R24" s="68">
        <v>3.64</v>
      </c>
    </row>
    <row r="25" spans="2:18">
      <c r="B25" s="60" t="s">
        <v>223</v>
      </c>
      <c r="C25" s="60"/>
      <c r="D25" s="61">
        <v>46774</v>
      </c>
      <c r="E25" s="60">
        <v>1095</v>
      </c>
      <c r="F25" s="62">
        <f>SUM(F26:F31)</f>
        <v>818067009.92000008</v>
      </c>
      <c r="G25" s="62">
        <f>SUM(G26:G31)</f>
        <v>1324707157.5699999</v>
      </c>
      <c r="H25" s="62">
        <f>SUM(H26:H31)</f>
        <v>818067009.92000008</v>
      </c>
      <c r="I25" s="62"/>
      <c r="J25" s="62"/>
      <c r="K25" s="62"/>
      <c r="L25" s="62"/>
      <c r="M25" s="62"/>
      <c r="N25" s="62"/>
      <c r="O25" s="62"/>
      <c r="P25" s="62">
        <v>2.75</v>
      </c>
      <c r="Q25" s="62"/>
      <c r="R25" s="62"/>
    </row>
    <row r="26" spans="2:18">
      <c r="B26" s="63" t="s">
        <v>69</v>
      </c>
      <c r="C26" s="64">
        <v>45679</v>
      </c>
      <c r="D26" s="58"/>
      <c r="E26" s="58"/>
      <c r="F26" s="59">
        <v>153387564.36000001</v>
      </c>
      <c r="G26" s="59">
        <v>232592812.25999999</v>
      </c>
      <c r="H26" s="59">
        <v>153387564.36000001</v>
      </c>
      <c r="I26" s="59">
        <v>152830624.34</v>
      </c>
      <c r="J26" s="59">
        <v>556940.02</v>
      </c>
      <c r="K26" s="59">
        <v>0</v>
      </c>
      <c r="L26" s="59">
        <v>99.41</v>
      </c>
      <c r="M26" s="59">
        <v>99.43</v>
      </c>
      <c r="N26" s="59">
        <v>100</v>
      </c>
      <c r="O26" s="59">
        <v>99.64</v>
      </c>
      <c r="P26" s="59">
        <v>2.75</v>
      </c>
      <c r="Q26" s="59">
        <v>2.98</v>
      </c>
      <c r="R26" s="59">
        <v>2.9</v>
      </c>
    </row>
    <row r="27" spans="2:18">
      <c r="B27" s="65" t="s">
        <v>70</v>
      </c>
      <c r="C27" s="66">
        <v>45700</v>
      </c>
      <c r="D27" s="67"/>
      <c r="E27" s="67"/>
      <c r="F27" s="68">
        <v>51129188.119999997</v>
      </c>
      <c r="G27" s="68">
        <v>113143780.39</v>
      </c>
      <c r="H27" s="68">
        <v>51129188.119999997</v>
      </c>
      <c r="I27" s="68">
        <v>51219741.100000001</v>
      </c>
      <c r="J27" s="68">
        <v>22779.95</v>
      </c>
      <c r="K27" s="68">
        <v>32436.73</v>
      </c>
      <c r="L27" s="68">
        <v>99.64</v>
      </c>
      <c r="M27" s="68">
        <v>99.75</v>
      </c>
      <c r="N27" s="68">
        <v>100.55</v>
      </c>
      <c r="O27" s="68">
        <v>100.02</v>
      </c>
      <c r="P27" s="68">
        <v>2.75</v>
      </c>
      <c r="Q27" s="68">
        <v>2.9</v>
      </c>
      <c r="R27" s="68">
        <v>2.76</v>
      </c>
    </row>
    <row r="28" spans="2:18">
      <c r="B28" s="65" t="s">
        <v>81</v>
      </c>
      <c r="C28" s="66">
        <v>45728</v>
      </c>
      <c r="D28" s="67"/>
      <c r="E28" s="67"/>
      <c r="F28" s="68">
        <v>51129188.119999997</v>
      </c>
      <c r="G28" s="68">
        <v>96992069.859999999</v>
      </c>
      <c r="H28" s="68">
        <v>51129188.119999997</v>
      </c>
      <c r="I28" s="68">
        <v>51198993.810000002</v>
      </c>
      <c r="J28" s="68">
        <v>118952.06</v>
      </c>
      <c r="K28" s="68">
        <v>0</v>
      </c>
      <c r="L28" s="68">
        <v>99.47</v>
      </c>
      <c r="M28" s="68">
        <v>99.47</v>
      </c>
      <c r="N28" s="68">
        <v>100</v>
      </c>
      <c r="O28" s="68">
        <v>99.77</v>
      </c>
      <c r="P28" s="68">
        <v>2.75</v>
      </c>
      <c r="Q28" s="68">
        <v>2.97</v>
      </c>
      <c r="R28" s="68">
        <v>2.85</v>
      </c>
    </row>
    <row r="29" spans="2:18">
      <c r="B29" s="65" t="s">
        <v>72</v>
      </c>
      <c r="C29" s="66">
        <v>45756</v>
      </c>
      <c r="D29" s="67"/>
      <c r="E29" s="67"/>
      <c r="F29" s="68">
        <v>255645940.59999999</v>
      </c>
      <c r="G29" s="68">
        <v>496924579.32999998</v>
      </c>
      <c r="H29" s="68">
        <v>255645940.59999999</v>
      </c>
      <c r="I29" s="68">
        <v>256405763.77000001</v>
      </c>
      <c r="J29" s="68">
        <v>723273.5</v>
      </c>
      <c r="K29" s="68">
        <v>0</v>
      </c>
      <c r="L29" s="68">
        <v>99.49</v>
      </c>
      <c r="M29" s="68">
        <v>99.52</v>
      </c>
      <c r="N29" s="68">
        <v>100.13</v>
      </c>
      <c r="O29" s="68">
        <v>99.72</v>
      </c>
      <c r="P29" s="68">
        <v>2.75</v>
      </c>
      <c r="Q29" s="68">
        <v>2.96</v>
      </c>
      <c r="R29" s="68">
        <v>2.88</v>
      </c>
    </row>
    <row r="30" spans="2:18">
      <c r="B30" s="65" t="s">
        <v>74</v>
      </c>
      <c r="C30" s="66">
        <v>45896</v>
      </c>
      <c r="D30" s="67"/>
      <c r="E30" s="67"/>
      <c r="F30" s="68">
        <v>153387564.36000001</v>
      </c>
      <c r="G30" s="68">
        <v>197793264.24000001</v>
      </c>
      <c r="H30" s="68">
        <v>153387564.36000001</v>
      </c>
      <c r="I30" s="68">
        <v>155103497.58000001</v>
      </c>
      <c r="J30" s="68">
        <v>0</v>
      </c>
      <c r="K30" s="68">
        <v>1299895.7</v>
      </c>
      <c r="L30" s="68">
        <v>100.73</v>
      </c>
      <c r="M30" s="68">
        <v>100.6</v>
      </c>
      <c r="N30" s="68">
        <v>101.21</v>
      </c>
      <c r="O30" s="68">
        <v>100.85</v>
      </c>
      <c r="P30" s="68">
        <v>2.75</v>
      </c>
      <c r="Q30" s="68">
        <v>2.4500000000000002</v>
      </c>
      <c r="R30" s="68">
        <v>2.4</v>
      </c>
    </row>
    <row r="31" spans="2:18" ht="12.75" thickBot="1">
      <c r="B31" s="65" t="s">
        <v>82</v>
      </c>
      <c r="C31" s="66">
        <v>45952</v>
      </c>
      <c r="D31" s="67"/>
      <c r="E31" s="67"/>
      <c r="F31" s="68">
        <v>153387564.36000001</v>
      </c>
      <c r="G31" s="68">
        <v>187260651.49000001</v>
      </c>
      <c r="H31" s="68">
        <v>153387564.36000001</v>
      </c>
      <c r="I31" s="68">
        <v>155436363.06999999</v>
      </c>
      <c r="J31" s="68">
        <v>0</v>
      </c>
      <c r="K31" s="68">
        <v>985591.79</v>
      </c>
      <c r="L31" s="68">
        <v>100.54</v>
      </c>
      <c r="M31" s="68">
        <v>100.43</v>
      </c>
      <c r="N31" s="68">
        <v>101.09</v>
      </c>
      <c r="O31" s="68">
        <v>100.64</v>
      </c>
      <c r="P31" s="68">
        <v>2.75</v>
      </c>
      <c r="Q31" s="68">
        <v>2.52</v>
      </c>
      <c r="R31" s="68">
        <v>2.4700000000000002</v>
      </c>
    </row>
    <row r="32" spans="2:18" ht="13.5" thickTop="1" thickBot="1">
      <c r="B32" s="69" t="s">
        <v>224</v>
      </c>
      <c r="C32" s="69"/>
      <c r="D32" s="69"/>
      <c r="E32" s="69"/>
      <c r="F32" s="70">
        <f>F25+F20</f>
        <v>1278229703</v>
      </c>
      <c r="G32" s="70">
        <f>G20+G25</f>
        <v>2057516348.54</v>
      </c>
      <c r="H32" s="70">
        <f>H20+H25</f>
        <v>1278229703</v>
      </c>
      <c r="I32" s="70">
        <f>SUM(I21:I31)</f>
        <v>1280843101.27</v>
      </c>
      <c r="J32" s="70">
        <f>SUM(J21:J31)</f>
        <v>4911403.84</v>
      </c>
      <c r="K32" s="70">
        <f>SUM(K21:K31)</f>
        <v>2351298.79</v>
      </c>
      <c r="L32" s="70"/>
      <c r="M32" s="70"/>
      <c r="N32" s="70"/>
      <c r="O32" s="70"/>
      <c r="P32" s="70"/>
      <c r="Q32" s="70"/>
      <c r="R32" s="70"/>
    </row>
    <row r="33" spans="2:18" ht="12.75" thickTop="1">
      <c r="B33" s="71" t="s">
        <v>219</v>
      </c>
      <c r="C33" s="71"/>
      <c r="D33" s="71"/>
      <c r="E33" s="71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</row>
    <row r="34" spans="2:18">
      <c r="B34" s="60" t="s">
        <v>225</v>
      </c>
      <c r="C34" s="60"/>
      <c r="D34" s="61">
        <v>47876</v>
      </c>
      <c r="E34" s="60">
        <v>1826</v>
      </c>
      <c r="F34" s="62">
        <f>SUM(F35:F37)</f>
        <v>450000000</v>
      </c>
      <c r="G34" s="62">
        <f>SUM(G35:G37)</f>
        <v>724010000</v>
      </c>
      <c r="H34" s="62">
        <f>SUM(H35:H37)</f>
        <v>450000000</v>
      </c>
      <c r="I34" s="62"/>
      <c r="J34" s="62"/>
      <c r="K34" s="62"/>
      <c r="L34" s="62"/>
      <c r="M34" s="62"/>
      <c r="N34" s="62"/>
      <c r="O34" s="62"/>
      <c r="P34" s="62">
        <v>2.75</v>
      </c>
      <c r="Q34" s="62"/>
      <c r="R34" s="62"/>
    </row>
    <row r="35" spans="2:18">
      <c r="B35" s="63" t="s">
        <v>69</v>
      </c>
      <c r="C35" s="64">
        <v>46050</v>
      </c>
      <c r="D35" s="58"/>
      <c r="E35" s="58"/>
      <c r="F35" s="59">
        <v>150000000</v>
      </c>
      <c r="G35" s="59">
        <v>224370000</v>
      </c>
      <c r="H35" s="59">
        <v>150000000</v>
      </c>
      <c r="I35" s="59">
        <v>148847183</v>
      </c>
      <c r="J35" s="59">
        <v>1152817</v>
      </c>
      <c r="K35" s="59">
        <v>0</v>
      </c>
      <c r="L35" s="59">
        <v>99.02</v>
      </c>
      <c r="M35" s="59">
        <v>98.89</v>
      </c>
      <c r="N35" s="59">
        <v>99.68</v>
      </c>
      <c r="O35" s="59">
        <v>99.23</v>
      </c>
      <c r="P35" s="59">
        <v>2.75</v>
      </c>
      <c r="Q35" s="59">
        <v>2.98</v>
      </c>
      <c r="R35" s="59">
        <v>2.94</v>
      </c>
    </row>
    <row r="36" spans="2:18">
      <c r="B36" s="65" t="s">
        <v>70</v>
      </c>
      <c r="C36" s="66">
        <v>46092</v>
      </c>
      <c r="D36" s="67"/>
      <c r="E36" s="67"/>
      <c r="F36" s="68">
        <v>150000000</v>
      </c>
      <c r="G36" s="68">
        <v>275540000</v>
      </c>
      <c r="H36" s="68">
        <v>150000000</v>
      </c>
      <c r="I36" s="68">
        <v>148736382.52000001</v>
      </c>
      <c r="J36" s="68">
        <v>1738275</v>
      </c>
      <c r="K36" s="68">
        <v>0</v>
      </c>
      <c r="L36" s="68">
        <v>98.57</v>
      </c>
      <c r="M36" s="68">
        <v>98.51</v>
      </c>
      <c r="N36" s="68">
        <v>99.64</v>
      </c>
      <c r="O36" s="68">
        <v>98.84</v>
      </c>
      <c r="P36" s="68">
        <v>2.75</v>
      </c>
      <c r="Q36" s="68">
        <v>3.09</v>
      </c>
      <c r="R36" s="68">
        <v>3.03</v>
      </c>
    </row>
    <row r="37" spans="2:18" ht="12.75" thickBot="1">
      <c r="B37" s="65" t="s">
        <v>81</v>
      </c>
      <c r="C37" s="84">
        <v>46134</v>
      </c>
      <c r="D37" s="67"/>
      <c r="E37" s="67"/>
      <c r="F37" s="86">
        <v>150000000</v>
      </c>
      <c r="G37" s="86">
        <v>224100000</v>
      </c>
      <c r="H37" s="86">
        <v>150000000</v>
      </c>
      <c r="I37" s="86">
        <v>147301435.08000001</v>
      </c>
      <c r="J37" s="86">
        <v>3647880</v>
      </c>
      <c r="K37" s="86">
        <v>0</v>
      </c>
      <c r="L37" s="86">
        <v>97.16</v>
      </c>
      <c r="M37" s="86">
        <v>97.25</v>
      </c>
      <c r="N37" s="86">
        <v>98.13</v>
      </c>
      <c r="O37" s="86">
        <v>97.57</v>
      </c>
      <c r="P37" s="86">
        <v>2.75</v>
      </c>
      <c r="Q37" s="86">
        <v>3.43</v>
      </c>
      <c r="R37" s="192">
        <v>3.33</v>
      </c>
    </row>
    <row r="38" spans="2:18" ht="13.5" thickTop="1" thickBot="1">
      <c r="B38" s="69" t="s">
        <v>75</v>
      </c>
      <c r="C38" s="69"/>
      <c r="D38" s="69"/>
      <c r="E38" s="69"/>
      <c r="F38" s="70">
        <f>F34</f>
        <v>450000000</v>
      </c>
      <c r="G38" s="70">
        <f>G34</f>
        <v>724010000</v>
      </c>
      <c r="H38" s="70">
        <f>H34</f>
        <v>450000000</v>
      </c>
      <c r="I38" s="70">
        <f>SUM(I35:I37)</f>
        <v>444885000.60000002</v>
      </c>
      <c r="J38" s="70">
        <f>SUM(J35:J37)</f>
        <v>6538972</v>
      </c>
      <c r="K38" s="70">
        <f>SUM(K35:K37)</f>
        <v>0</v>
      </c>
      <c r="L38" s="70"/>
      <c r="M38" s="70"/>
      <c r="N38" s="70"/>
      <c r="O38" s="70"/>
      <c r="P38" s="70"/>
      <c r="Q38" s="70"/>
      <c r="R38" s="70"/>
    </row>
    <row r="39" spans="2:18" ht="13.5" thickTop="1" thickBot="1">
      <c r="B39" s="69" t="s">
        <v>77</v>
      </c>
      <c r="C39" s="69"/>
      <c r="D39" s="69"/>
      <c r="E39" s="69"/>
      <c r="F39" s="70">
        <f t="shared" ref="F39:K39" si="0">F18+F32+F38</f>
        <v>2178229703</v>
      </c>
      <c r="G39" s="70">
        <f t="shared" si="0"/>
        <v>3644246348.54</v>
      </c>
      <c r="H39" s="70">
        <f t="shared" si="0"/>
        <v>2178229703</v>
      </c>
      <c r="I39" s="70">
        <f t="shared" si="0"/>
        <v>2174681684.1700001</v>
      </c>
      <c r="J39" s="70">
        <f t="shared" si="0"/>
        <v>13402957.84</v>
      </c>
      <c r="K39" s="70">
        <f t="shared" si="0"/>
        <v>2351298.79</v>
      </c>
      <c r="L39" s="70"/>
      <c r="M39" s="70"/>
      <c r="N39" s="70"/>
      <c r="O39" s="70"/>
      <c r="P39" s="70"/>
      <c r="Q39" s="70"/>
      <c r="R39" s="70"/>
    </row>
    <row r="40" spans="2:18" ht="12.75" thickTop="1">
      <c r="B40" s="71" t="s">
        <v>219</v>
      </c>
      <c r="C40" s="71"/>
      <c r="D40" s="71"/>
      <c r="E40" s="71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</row>
    <row r="41" spans="2:18">
      <c r="B41" s="60" t="s">
        <v>226</v>
      </c>
      <c r="C41" s="60"/>
      <c r="D41" s="61">
        <v>46840</v>
      </c>
      <c r="E41" s="60">
        <v>2008</v>
      </c>
      <c r="F41" s="62">
        <f>F42+F43</f>
        <v>204516752.47999999</v>
      </c>
      <c r="G41" s="62">
        <f>G42+G43</f>
        <v>210677819.65000001</v>
      </c>
      <c r="H41" s="62">
        <f>H42+H43</f>
        <v>168981966.74000001</v>
      </c>
      <c r="I41" s="62"/>
      <c r="J41" s="62"/>
      <c r="K41" s="62"/>
      <c r="L41" s="62"/>
      <c r="M41" s="62"/>
      <c r="N41" s="62"/>
      <c r="O41" s="62"/>
      <c r="P41" s="62">
        <v>3.2</v>
      </c>
      <c r="Q41" s="62"/>
      <c r="R41" s="62"/>
    </row>
    <row r="42" spans="2:18">
      <c r="B42" s="63" t="s">
        <v>69</v>
      </c>
      <c r="C42" s="64">
        <v>44832</v>
      </c>
      <c r="D42" s="58"/>
      <c r="E42" s="58"/>
      <c r="F42" s="59">
        <v>102258376.23999999</v>
      </c>
      <c r="G42" s="59">
        <v>104226849.98</v>
      </c>
      <c r="H42" s="59">
        <v>76668217.590000004</v>
      </c>
      <c r="I42" s="59">
        <v>73361025.75</v>
      </c>
      <c r="J42" s="59">
        <v>3307191.83</v>
      </c>
      <c r="K42" s="59">
        <v>0</v>
      </c>
      <c r="L42" s="59">
        <v>94.65</v>
      </c>
      <c r="M42" s="59">
        <v>93.91</v>
      </c>
      <c r="N42" s="59">
        <v>97.53</v>
      </c>
      <c r="O42" s="59">
        <v>95.69</v>
      </c>
      <c r="P42" s="59">
        <v>3.2</v>
      </c>
      <c r="Q42" s="59">
        <v>4.3600000000000003</v>
      </c>
      <c r="R42" s="59">
        <v>4.13</v>
      </c>
    </row>
    <row r="43" spans="2:18" ht="12.75" thickBot="1">
      <c r="B43" s="65" t="s">
        <v>70</v>
      </c>
      <c r="C43" s="66">
        <v>44853</v>
      </c>
      <c r="D43" s="67"/>
      <c r="E43" s="67"/>
      <c r="F43" s="68">
        <v>102258376.23999999</v>
      </c>
      <c r="G43" s="68">
        <v>106450969.67</v>
      </c>
      <c r="H43" s="68">
        <v>92313749.150000006</v>
      </c>
      <c r="I43" s="68">
        <v>82363643.530000001</v>
      </c>
      <c r="J43" s="68">
        <v>10120064.119999999</v>
      </c>
      <c r="K43" s="68">
        <v>0</v>
      </c>
      <c r="L43" s="68">
        <v>88.31</v>
      </c>
      <c r="M43" s="68">
        <v>87.58</v>
      </c>
      <c r="N43" s="68">
        <v>96.5</v>
      </c>
      <c r="O43" s="68">
        <v>89.04</v>
      </c>
      <c r="P43" s="68">
        <v>3.2</v>
      </c>
      <c r="Q43" s="68">
        <v>5.82</v>
      </c>
      <c r="R43" s="68">
        <v>5.65</v>
      </c>
    </row>
    <row r="44" spans="2:18" ht="13.5" thickTop="1" thickBot="1">
      <c r="B44" s="69" t="s">
        <v>76</v>
      </c>
      <c r="C44" s="69"/>
      <c r="D44" s="69"/>
      <c r="E44" s="69"/>
      <c r="F44" s="70">
        <f>F41</f>
        <v>204516752.47999999</v>
      </c>
      <c r="G44" s="70">
        <f>G41</f>
        <v>210677819.65000001</v>
      </c>
      <c r="H44" s="70">
        <f>H41</f>
        <v>168981966.74000001</v>
      </c>
      <c r="I44" s="70">
        <f>SUM(I42:I43)</f>
        <v>155724669.28</v>
      </c>
      <c r="J44" s="70">
        <f>SUM(J42:J43)</f>
        <v>13427255.949999999</v>
      </c>
      <c r="K44" s="70">
        <f>SUM(K42:K43)</f>
        <v>0</v>
      </c>
      <c r="L44" s="70"/>
      <c r="M44" s="70"/>
      <c r="N44" s="70"/>
      <c r="O44" s="70"/>
      <c r="P44" s="70"/>
      <c r="Q44" s="70"/>
      <c r="R44" s="70"/>
    </row>
    <row r="45" spans="2:18" ht="12.75" thickTop="1">
      <c r="B45" s="71" t="s">
        <v>219</v>
      </c>
      <c r="C45" s="71"/>
      <c r="D45" s="71"/>
      <c r="E45" s="71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</row>
    <row r="46" spans="2:18">
      <c r="B46" s="60" t="s">
        <v>227</v>
      </c>
      <c r="C46" s="60"/>
      <c r="D46" s="61">
        <v>47618</v>
      </c>
      <c r="E46" s="60">
        <v>2191</v>
      </c>
      <c r="F46" s="62">
        <f>SUM(F47:F50)</f>
        <v>409033504.95999998</v>
      </c>
      <c r="G46" s="62">
        <f>SUM(G47:G50)</f>
        <v>735133319.36000001</v>
      </c>
      <c r="H46" s="62">
        <f>SUM(H47:H50)</f>
        <v>409033504.95999998</v>
      </c>
      <c r="I46" s="62"/>
      <c r="J46" s="62"/>
      <c r="K46" s="62"/>
      <c r="L46" s="62"/>
      <c r="M46" s="62"/>
      <c r="N46" s="62"/>
      <c r="O46" s="62"/>
      <c r="P46" s="62">
        <v>3.25</v>
      </c>
      <c r="Q46" s="62"/>
      <c r="R46" s="62"/>
    </row>
    <row r="47" spans="2:18">
      <c r="B47" s="63" t="s">
        <v>69</v>
      </c>
      <c r="C47" s="64">
        <v>45427</v>
      </c>
      <c r="D47" s="58"/>
      <c r="E47" s="58"/>
      <c r="F47" s="59">
        <v>102258376.23999999</v>
      </c>
      <c r="G47" s="59">
        <v>227702305.41999999</v>
      </c>
      <c r="H47" s="59">
        <v>102258376.23999999</v>
      </c>
      <c r="I47" s="59">
        <v>101838732.92</v>
      </c>
      <c r="J47" s="59">
        <v>419643.32</v>
      </c>
      <c r="K47" s="59">
        <v>0</v>
      </c>
      <c r="L47" s="59">
        <v>98.93</v>
      </c>
      <c r="M47" s="59">
        <v>99.39</v>
      </c>
      <c r="N47" s="59">
        <v>99.94</v>
      </c>
      <c r="O47" s="59">
        <v>99.59</v>
      </c>
      <c r="P47" s="59">
        <v>3.25</v>
      </c>
      <c r="Q47" s="59">
        <v>3.48</v>
      </c>
      <c r="R47" s="59">
        <v>3.35</v>
      </c>
    </row>
    <row r="48" spans="2:18">
      <c r="B48" s="65" t="s">
        <v>70</v>
      </c>
      <c r="C48" s="66">
        <v>45455</v>
      </c>
      <c r="D48" s="67"/>
      <c r="E48" s="67"/>
      <c r="F48" s="68">
        <v>102258376.23999999</v>
      </c>
      <c r="G48" s="68">
        <v>135604832.72999999</v>
      </c>
      <c r="H48" s="68">
        <v>102258376.23999999</v>
      </c>
      <c r="I48" s="68">
        <v>101123283.52</v>
      </c>
      <c r="J48" s="68">
        <v>1390038.24</v>
      </c>
      <c r="K48" s="68">
        <v>0</v>
      </c>
      <c r="L48" s="68">
        <v>98.41</v>
      </c>
      <c r="M48" s="68">
        <v>98.14</v>
      </c>
      <c r="N48" s="68">
        <v>99.31</v>
      </c>
      <c r="O48" s="68">
        <v>98.64</v>
      </c>
      <c r="P48" s="68">
        <v>3.25</v>
      </c>
      <c r="Q48" s="68">
        <v>3.58</v>
      </c>
      <c r="R48" s="68">
        <v>3.54</v>
      </c>
    </row>
    <row r="49" spans="2:18">
      <c r="B49" s="65" t="s">
        <v>71</v>
      </c>
      <c r="C49" s="66">
        <v>45483</v>
      </c>
      <c r="D49" s="67"/>
      <c r="E49" s="67"/>
      <c r="F49" s="68">
        <v>102258376.23999999</v>
      </c>
      <c r="G49" s="68">
        <v>132615309.09999999</v>
      </c>
      <c r="H49" s="68">
        <v>102258376.23999999</v>
      </c>
      <c r="I49" s="68">
        <v>99937995.569999993</v>
      </c>
      <c r="J49" s="68">
        <v>2830271.75</v>
      </c>
      <c r="K49" s="68">
        <v>0</v>
      </c>
      <c r="L49" s="68">
        <v>97</v>
      </c>
      <c r="M49" s="68">
        <v>96.45</v>
      </c>
      <c r="N49" s="68">
        <v>98.1</v>
      </c>
      <c r="O49" s="68">
        <v>97.23</v>
      </c>
      <c r="P49" s="68">
        <v>3.25</v>
      </c>
      <c r="Q49" s="68">
        <v>3.86</v>
      </c>
      <c r="R49" s="68">
        <v>3.82</v>
      </c>
    </row>
    <row r="50" spans="2:18" ht="12.75" thickBot="1">
      <c r="B50" s="65" t="s">
        <v>72</v>
      </c>
      <c r="C50" s="66">
        <v>45532</v>
      </c>
      <c r="D50" s="67"/>
      <c r="E50" s="67"/>
      <c r="F50" s="68">
        <v>102258376.23999999</v>
      </c>
      <c r="G50" s="68">
        <v>239210872.11000001</v>
      </c>
      <c r="H50" s="68">
        <v>102258376.23999999</v>
      </c>
      <c r="I50" s="68">
        <v>100503671.62</v>
      </c>
      <c r="J50" s="68">
        <v>2710750.42</v>
      </c>
      <c r="K50" s="68">
        <v>0</v>
      </c>
      <c r="L50" s="68">
        <v>96.79</v>
      </c>
      <c r="M50" s="68">
        <v>97.1</v>
      </c>
      <c r="N50" s="68">
        <v>97.84</v>
      </c>
      <c r="O50" s="68">
        <v>97.35</v>
      </c>
      <c r="P50" s="68">
        <v>3.25</v>
      </c>
      <c r="Q50" s="68">
        <v>3.92</v>
      </c>
      <c r="R50" s="68">
        <v>3.8</v>
      </c>
    </row>
    <row r="51" spans="2:18" ht="13.5" thickTop="1" thickBot="1">
      <c r="B51" s="69" t="s">
        <v>228</v>
      </c>
      <c r="C51" s="69"/>
      <c r="D51" s="69"/>
      <c r="E51" s="69"/>
      <c r="F51" s="70">
        <f>F46</f>
        <v>409033504.95999998</v>
      </c>
      <c r="G51" s="70">
        <f>G46</f>
        <v>735133319.36000001</v>
      </c>
      <c r="H51" s="70">
        <f>H46</f>
        <v>409033504.95999998</v>
      </c>
      <c r="I51" s="70">
        <f>SUM(I47:I50)</f>
        <v>403403683.63</v>
      </c>
      <c r="J51" s="70">
        <f>SUM(J47:J50)</f>
        <v>7350703.7300000004</v>
      </c>
      <c r="K51" s="70">
        <f>SUM(K47:K50)</f>
        <v>0</v>
      </c>
      <c r="L51" s="70"/>
      <c r="M51" s="70"/>
      <c r="N51" s="70"/>
      <c r="O51" s="70"/>
      <c r="P51" s="70"/>
      <c r="Q51" s="70"/>
      <c r="R51" s="70"/>
    </row>
    <row r="52" spans="2:18" ht="12.75" thickTop="1">
      <c r="B52" s="71" t="s">
        <v>219</v>
      </c>
      <c r="C52" s="71"/>
      <c r="D52" s="71"/>
      <c r="E52" s="71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  <row r="53" spans="2:18">
      <c r="B53" s="60" t="s">
        <v>229</v>
      </c>
      <c r="C53" s="60"/>
      <c r="D53" s="61">
        <v>48242</v>
      </c>
      <c r="E53" s="60">
        <v>2556</v>
      </c>
      <c r="F53" s="62">
        <f>SUM(F54:F60)</f>
        <v>869196198.04000008</v>
      </c>
      <c r="G53" s="62">
        <f>SUM(G54:G60)</f>
        <v>1536401149.3700001</v>
      </c>
      <c r="H53" s="62">
        <f>SUM(H54:H60)</f>
        <v>869196198.04000008</v>
      </c>
      <c r="I53" s="62"/>
      <c r="J53" s="62"/>
      <c r="K53" s="62"/>
      <c r="L53" s="62"/>
      <c r="M53" s="62"/>
      <c r="N53" s="62"/>
      <c r="O53" s="62"/>
      <c r="P53" s="62">
        <v>3.25</v>
      </c>
      <c r="Q53" s="62"/>
      <c r="R53" s="62"/>
    </row>
    <row r="54" spans="2:18">
      <c r="B54" s="63" t="s">
        <v>69</v>
      </c>
      <c r="C54" s="64">
        <v>45686</v>
      </c>
      <c r="D54" s="58"/>
      <c r="E54" s="58"/>
      <c r="F54" s="59">
        <v>153387564.36000001</v>
      </c>
      <c r="G54" s="59">
        <v>233997842.34999999</v>
      </c>
      <c r="H54" s="59">
        <v>153387564.36000001</v>
      </c>
      <c r="I54" s="59">
        <v>151611111.40000001</v>
      </c>
      <c r="J54" s="59">
        <v>1776452.96</v>
      </c>
      <c r="K54" s="59">
        <v>0</v>
      </c>
      <c r="L54" s="59">
        <v>98.5</v>
      </c>
      <c r="M54" s="59">
        <v>98.42</v>
      </c>
      <c r="N54" s="59">
        <v>99.45</v>
      </c>
      <c r="O54" s="59">
        <v>98.84</v>
      </c>
      <c r="P54" s="59">
        <v>3.25</v>
      </c>
      <c r="Q54" s="59">
        <v>3.52</v>
      </c>
      <c r="R54" s="59">
        <v>3.47</v>
      </c>
    </row>
    <row r="55" spans="2:18">
      <c r="B55" s="65" t="s">
        <v>70</v>
      </c>
      <c r="C55" s="66">
        <v>45714</v>
      </c>
      <c r="D55" s="67"/>
      <c r="E55" s="67"/>
      <c r="F55" s="68">
        <v>51129188.119999997</v>
      </c>
      <c r="G55" s="68">
        <v>128717731.09</v>
      </c>
      <c r="H55" s="68">
        <v>51129188.119999997</v>
      </c>
      <c r="I55" s="68">
        <v>51150028.420000002</v>
      </c>
      <c r="J55" s="68">
        <v>106632.48</v>
      </c>
      <c r="K55" s="68">
        <v>0</v>
      </c>
      <c r="L55" s="68">
        <v>99.19</v>
      </c>
      <c r="M55" s="68">
        <v>99.45</v>
      </c>
      <c r="N55" s="68">
        <v>100.11</v>
      </c>
      <c r="O55" s="68">
        <v>99.79</v>
      </c>
      <c r="P55" s="68">
        <v>3.25</v>
      </c>
      <c r="Q55" s="68">
        <v>3.41</v>
      </c>
      <c r="R55" s="68">
        <v>3.31</v>
      </c>
    </row>
    <row r="56" spans="2:18">
      <c r="B56" s="65" t="s">
        <v>81</v>
      </c>
      <c r="C56" s="66">
        <v>45742</v>
      </c>
      <c r="D56" s="67"/>
      <c r="E56" s="67"/>
      <c r="F56" s="68">
        <v>51129188.119999997</v>
      </c>
      <c r="G56" s="68">
        <v>153975550.02000001</v>
      </c>
      <c r="H56" s="68">
        <v>51129188.119999997</v>
      </c>
      <c r="I56" s="68">
        <v>50902427.670000002</v>
      </c>
      <c r="J56" s="68">
        <v>481705.97</v>
      </c>
      <c r="K56" s="68">
        <v>0</v>
      </c>
      <c r="L56" s="68">
        <v>98.56</v>
      </c>
      <c r="M56" s="68">
        <v>98.85</v>
      </c>
      <c r="N56" s="68">
        <v>99.4</v>
      </c>
      <c r="O56" s="68">
        <v>99.06</v>
      </c>
      <c r="P56" s="68">
        <v>3.25</v>
      </c>
      <c r="Q56" s="68">
        <v>3.52</v>
      </c>
      <c r="R56" s="68">
        <v>3.43</v>
      </c>
    </row>
    <row r="57" spans="2:18">
      <c r="B57" s="65" t="s">
        <v>72</v>
      </c>
      <c r="C57" s="66">
        <v>45763</v>
      </c>
      <c r="D57" s="67"/>
      <c r="E57" s="67"/>
      <c r="F57" s="68">
        <v>153387564.36000001</v>
      </c>
      <c r="G57" s="68">
        <v>253309745.72999999</v>
      </c>
      <c r="H57" s="68">
        <v>153387564.36000001</v>
      </c>
      <c r="I57" s="68">
        <v>152298296.63999999</v>
      </c>
      <c r="J57" s="68">
        <v>2140918.1</v>
      </c>
      <c r="K57" s="68">
        <v>0</v>
      </c>
      <c r="L57" s="68">
        <v>98.34</v>
      </c>
      <c r="M57" s="68">
        <v>98.34</v>
      </c>
      <c r="N57" s="68">
        <v>99.09</v>
      </c>
      <c r="O57" s="68">
        <v>98.6</v>
      </c>
      <c r="P57" s="68">
        <v>3.25</v>
      </c>
      <c r="Q57" s="68">
        <v>3.56</v>
      </c>
      <c r="R57" s="68">
        <v>3.51</v>
      </c>
    </row>
    <row r="58" spans="2:18">
      <c r="B58" s="65" t="s">
        <v>74</v>
      </c>
      <c r="C58" s="66">
        <v>45826</v>
      </c>
      <c r="D58" s="67"/>
      <c r="E58" s="67"/>
      <c r="F58" s="68">
        <v>153387564.36000001</v>
      </c>
      <c r="G58" s="68">
        <v>270441193.75999999</v>
      </c>
      <c r="H58" s="68">
        <v>153387564.36000001</v>
      </c>
      <c r="I58" s="68">
        <v>157233414.58000001</v>
      </c>
      <c r="J58" s="68">
        <v>0</v>
      </c>
      <c r="K58" s="68">
        <v>1933758.66</v>
      </c>
      <c r="L58" s="68">
        <v>100.93</v>
      </c>
      <c r="M58" s="68">
        <v>100.9</v>
      </c>
      <c r="N58" s="68">
        <v>101.92</v>
      </c>
      <c r="O58" s="68">
        <v>101.26</v>
      </c>
      <c r="P58" s="68">
        <v>3.25</v>
      </c>
      <c r="Q58" s="68">
        <v>3.12</v>
      </c>
      <c r="R58" s="68">
        <v>3.06</v>
      </c>
    </row>
    <row r="59" spans="2:18">
      <c r="B59" s="65" t="s">
        <v>82</v>
      </c>
      <c r="C59" s="66">
        <v>45917</v>
      </c>
      <c r="D59" s="67"/>
      <c r="E59" s="67"/>
      <c r="F59" s="68">
        <v>153387564.36000001</v>
      </c>
      <c r="G59" s="68">
        <v>228118834.46000001</v>
      </c>
      <c r="H59" s="68">
        <v>153387564.36000001</v>
      </c>
      <c r="I59" s="68">
        <v>154319226.06999999</v>
      </c>
      <c r="J59" s="68">
        <v>23542.44</v>
      </c>
      <c r="K59" s="68">
        <v>272314.34000000003</v>
      </c>
      <c r="L59" s="68">
        <v>99.89</v>
      </c>
      <c r="M59" s="68">
        <v>99.7</v>
      </c>
      <c r="N59" s="68">
        <v>101.05</v>
      </c>
      <c r="O59" s="68">
        <v>100.16</v>
      </c>
      <c r="P59" s="68">
        <v>3.25</v>
      </c>
      <c r="Q59" s="68">
        <v>3.3</v>
      </c>
      <c r="R59" s="68">
        <v>3.25</v>
      </c>
    </row>
    <row r="60" spans="2:18" ht="12.75" thickBot="1">
      <c r="B60" s="65" t="s">
        <v>83</v>
      </c>
      <c r="C60" s="66">
        <v>45980</v>
      </c>
      <c r="D60" s="67"/>
      <c r="E60" s="67"/>
      <c r="F60" s="68">
        <v>153387564.36000001</v>
      </c>
      <c r="G60" s="68">
        <v>267840251.96000001</v>
      </c>
      <c r="H60" s="68">
        <v>153387564.36000001</v>
      </c>
      <c r="I60" s="68">
        <v>154716324.12</v>
      </c>
      <c r="J60" s="68">
        <v>214571.3</v>
      </c>
      <c r="K60" s="68">
        <v>0</v>
      </c>
      <c r="L60" s="68">
        <v>99.51</v>
      </c>
      <c r="M60" s="68">
        <v>99.73</v>
      </c>
      <c r="N60" s="68">
        <v>100.16</v>
      </c>
      <c r="O60" s="68">
        <v>99.86</v>
      </c>
      <c r="P60" s="68">
        <v>3.25</v>
      </c>
      <c r="Q60" s="68">
        <v>3.37</v>
      </c>
      <c r="R60" s="68">
        <v>3.3</v>
      </c>
    </row>
    <row r="61" spans="2:18" ht="13.5" thickTop="1" thickBot="1">
      <c r="B61" s="69" t="s">
        <v>230</v>
      </c>
      <c r="C61" s="69"/>
      <c r="D61" s="69"/>
      <c r="E61" s="69"/>
      <c r="F61" s="70">
        <f>F53</f>
        <v>869196198.04000008</v>
      </c>
      <c r="G61" s="70">
        <f>G53</f>
        <v>1536401149.3700001</v>
      </c>
      <c r="H61" s="70">
        <f>H53</f>
        <v>869196198.04000008</v>
      </c>
      <c r="I61" s="70">
        <f>SUM(I54:I60)</f>
        <v>872230828.89999998</v>
      </c>
      <c r="J61" s="70">
        <f>SUM(J54:J60)</f>
        <v>4743823.25</v>
      </c>
      <c r="K61" s="70">
        <f>SUM(K54:K60)</f>
        <v>2206073</v>
      </c>
      <c r="L61" s="70"/>
      <c r="M61" s="70"/>
      <c r="N61" s="70"/>
      <c r="O61" s="70"/>
      <c r="P61" s="70"/>
      <c r="Q61" s="70"/>
      <c r="R61" s="70"/>
    </row>
    <row r="62" spans="2:18" ht="12.75" thickTop="1">
      <c r="B62" s="71" t="s">
        <v>219</v>
      </c>
      <c r="C62" s="71"/>
      <c r="D62" s="71"/>
      <c r="E62" s="71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</row>
    <row r="63" spans="2:18">
      <c r="B63" s="60" t="s">
        <v>231</v>
      </c>
      <c r="C63" s="60"/>
      <c r="D63" s="61">
        <v>47262</v>
      </c>
      <c r="E63" s="60">
        <v>2738</v>
      </c>
      <c r="F63" s="62">
        <f>F64+F65</f>
        <v>511291881.19999999</v>
      </c>
      <c r="G63" s="62">
        <f>G64+G65</f>
        <v>719819718.48000002</v>
      </c>
      <c r="H63" s="62">
        <f>H64+H65</f>
        <v>511291881.19999999</v>
      </c>
      <c r="I63" s="62"/>
      <c r="J63" s="62"/>
      <c r="K63" s="62"/>
      <c r="L63" s="62"/>
      <c r="M63" s="62"/>
      <c r="N63" s="62"/>
      <c r="O63" s="62"/>
      <c r="P63" s="62">
        <v>0.25</v>
      </c>
      <c r="Q63" s="62"/>
      <c r="R63" s="62"/>
    </row>
    <row r="64" spans="2:18">
      <c r="B64" s="63" t="s">
        <v>69</v>
      </c>
      <c r="C64" s="64">
        <v>44524</v>
      </c>
      <c r="D64" s="58"/>
      <c r="E64" s="58"/>
      <c r="F64" s="59">
        <v>255645940.59999999</v>
      </c>
      <c r="G64" s="59">
        <v>413504752.45999998</v>
      </c>
      <c r="H64" s="59">
        <v>255645940.59999999</v>
      </c>
      <c r="I64" s="59">
        <v>251215806.84</v>
      </c>
      <c r="J64" s="59">
        <v>4430133.75</v>
      </c>
      <c r="K64" s="59">
        <v>0</v>
      </c>
      <c r="L64" s="59">
        <v>97.8</v>
      </c>
      <c r="M64" s="59">
        <v>97.54</v>
      </c>
      <c r="N64" s="59">
        <v>99.08</v>
      </c>
      <c r="O64" s="59">
        <v>98.27</v>
      </c>
      <c r="P64" s="59">
        <v>0.25</v>
      </c>
      <c r="Q64" s="59">
        <v>0.55000000000000004</v>
      </c>
      <c r="R64" s="59">
        <v>0.49</v>
      </c>
    </row>
    <row r="65" spans="2:18" ht="12.75" thickBot="1">
      <c r="B65" s="65" t="s">
        <v>70</v>
      </c>
      <c r="C65" s="66">
        <v>44643</v>
      </c>
      <c r="D65" s="67"/>
      <c r="E65" s="67"/>
      <c r="F65" s="68">
        <v>255645940.59999999</v>
      </c>
      <c r="G65" s="68">
        <v>306314966.01999998</v>
      </c>
      <c r="H65" s="68">
        <v>255645940.59999999</v>
      </c>
      <c r="I65" s="68">
        <v>237131005.33000001</v>
      </c>
      <c r="J65" s="68">
        <v>18723304.170000002</v>
      </c>
      <c r="K65" s="68">
        <v>0</v>
      </c>
      <c r="L65" s="68">
        <v>92.43</v>
      </c>
      <c r="M65" s="68">
        <v>91.21</v>
      </c>
      <c r="N65" s="68">
        <v>94.32</v>
      </c>
      <c r="O65" s="68">
        <v>92.68</v>
      </c>
      <c r="P65" s="68">
        <v>0.25</v>
      </c>
      <c r="Q65" s="68">
        <v>1.37</v>
      </c>
      <c r="R65" s="68">
        <v>1.33</v>
      </c>
    </row>
    <row r="66" spans="2:18" ht="13.5" thickTop="1" thickBot="1">
      <c r="B66" s="69" t="s">
        <v>78</v>
      </c>
      <c r="C66" s="69"/>
      <c r="D66" s="69"/>
      <c r="E66" s="69"/>
      <c r="F66" s="70">
        <f>F63</f>
        <v>511291881.19999999</v>
      </c>
      <c r="G66" s="70">
        <f>G63</f>
        <v>719819718.48000002</v>
      </c>
      <c r="H66" s="70">
        <f>H63</f>
        <v>511291881.19999999</v>
      </c>
      <c r="I66" s="70">
        <f>I64+I65</f>
        <v>488346812.17000002</v>
      </c>
      <c r="J66" s="70">
        <f>J64+J65</f>
        <v>23153437.920000002</v>
      </c>
      <c r="K66" s="70">
        <f>K64+K65</f>
        <v>0</v>
      </c>
      <c r="L66" s="70"/>
      <c r="M66" s="70"/>
      <c r="N66" s="70"/>
      <c r="O66" s="70"/>
      <c r="P66" s="70"/>
      <c r="Q66" s="70"/>
      <c r="R66" s="70"/>
    </row>
    <row r="67" spans="2:18" ht="12.75" thickTop="1">
      <c r="B67" s="71" t="s">
        <v>219</v>
      </c>
      <c r="C67" s="71"/>
      <c r="D67" s="71"/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</row>
    <row r="68" spans="2:18">
      <c r="B68" s="60" t="s">
        <v>232</v>
      </c>
      <c r="C68" s="60"/>
      <c r="D68" s="61">
        <v>49716</v>
      </c>
      <c r="E68" s="60">
        <v>3652</v>
      </c>
      <c r="F68" s="62">
        <f>F69+F70+F71</f>
        <v>510000000</v>
      </c>
      <c r="G68" s="62">
        <f>G69+G70+G71</f>
        <v>699335000</v>
      </c>
      <c r="H68" s="62">
        <f>H69+H70+H71</f>
        <v>510000000</v>
      </c>
      <c r="I68" s="62"/>
      <c r="J68" s="62"/>
      <c r="K68" s="62"/>
      <c r="L68" s="62"/>
      <c r="M68" s="62"/>
      <c r="N68" s="62"/>
      <c r="O68" s="62"/>
      <c r="P68" s="62">
        <v>3.5</v>
      </c>
      <c r="Q68" s="62"/>
      <c r="R68" s="62"/>
    </row>
    <row r="69" spans="2:18">
      <c r="B69" s="63" t="s">
        <v>69</v>
      </c>
      <c r="C69" s="64">
        <v>46064</v>
      </c>
      <c r="D69" s="58"/>
      <c r="E69" s="58"/>
      <c r="F69" s="59">
        <v>150000000</v>
      </c>
      <c r="G69" s="59">
        <v>260630000</v>
      </c>
      <c r="H69" s="59">
        <v>150000000</v>
      </c>
      <c r="I69" s="59">
        <v>146179713</v>
      </c>
      <c r="J69" s="59">
        <v>3820287</v>
      </c>
      <c r="K69" s="59">
        <v>0</v>
      </c>
      <c r="L69" s="59">
        <v>97.1</v>
      </c>
      <c r="M69" s="59">
        <v>97.09</v>
      </c>
      <c r="N69" s="59">
        <v>98.11</v>
      </c>
      <c r="O69" s="59">
        <v>97.45</v>
      </c>
      <c r="P69" s="59">
        <v>3.5</v>
      </c>
      <c r="Q69" s="59">
        <v>3.89</v>
      </c>
      <c r="R69" s="59">
        <v>3.84</v>
      </c>
    </row>
    <row r="70" spans="2:18">
      <c r="B70" s="65" t="s">
        <v>70</v>
      </c>
      <c r="C70" s="84">
        <v>46120</v>
      </c>
      <c r="D70" s="193"/>
      <c r="E70" s="194"/>
      <c r="F70" s="86">
        <v>150000000</v>
      </c>
      <c r="G70" s="86">
        <v>163205000</v>
      </c>
      <c r="H70" s="86">
        <v>150000000</v>
      </c>
      <c r="I70" s="86">
        <v>143119949.93000001</v>
      </c>
      <c r="J70" s="86">
        <v>7685529.5</v>
      </c>
      <c r="K70" s="86">
        <v>0</v>
      </c>
      <c r="L70" s="86">
        <v>94.69</v>
      </c>
      <c r="M70" s="86">
        <v>92.87</v>
      </c>
      <c r="N70" s="86">
        <v>96.15</v>
      </c>
      <c r="O70" s="86">
        <v>94.88</v>
      </c>
      <c r="P70" s="86">
        <v>3.5</v>
      </c>
      <c r="Q70" s="86">
        <v>4.2</v>
      </c>
      <c r="R70" s="86">
        <v>4.18</v>
      </c>
    </row>
    <row r="71" spans="2:18" ht="12.75" thickBot="1">
      <c r="B71" s="65" t="s">
        <v>81</v>
      </c>
      <c r="C71" s="84">
        <v>46155</v>
      </c>
      <c r="D71" s="193"/>
      <c r="E71" s="194"/>
      <c r="F71" s="86">
        <v>210000000</v>
      </c>
      <c r="G71" s="86">
        <v>275500000</v>
      </c>
      <c r="H71" s="86">
        <v>210000000</v>
      </c>
      <c r="I71" s="86">
        <v>198665040.78</v>
      </c>
      <c r="J71" s="86">
        <v>13167425</v>
      </c>
      <c r="K71" s="86">
        <v>0</v>
      </c>
      <c r="L71" s="86">
        <v>93.3</v>
      </c>
      <c r="M71" s="86">
        <v>92.55</v>
      </c>
      <c r="N71" s="86">
        <v>95.37</v>
      </c>
      <c r="O71" s="86">
        <v>93.73</v>
      </c>
      <c r="P71" s="86">
        <v>3.5</v>
      </c>
      <c r="Q71" s="86">
        <v>4.4000000000000004</v>
      </c>
      <c r="R71" s="195">
        <v>4.34</v>
      </c>
    </row>
    <row r="72" spans="2:18" ht="12.75" thickBot="1">
      <c r="B72" s="73" t="s">
        <v>79</v>
      </c>
      <c r="C72" s="74"/>
      <c r="D72" s="74"/>
      <c r="E72" s="74"/>
      <c r="F72" s="75">
        <f>F68</f>
        <v>510000000</v>
      </c>
      <c r="G72" s="75">
        <f>G68</f>
        <v>699335000</v>
      </c>
      <c r="H72" s="75">
        <f>H68</f>
        <v>510000000</v>
      </c>
      <c r="I72" s="75">
        <f>I69+I70+I71</f>
        <v>487964703.71000004</v>
      </c>
      <c r="J72" s="75">
        <f>J69+J70+J71</f>
        <v>24673241.5</v>
      </c>
      <c r="K72" s="75">
        <f>K69+K70+K71</f>
        <v>0</v>
      </c>
      <c r="L72" s="75"/>
      <c r="M72" s="75"/>
      <c r="N72" s="75"/>
      <c r="O72" s="75"/>
      <c r="P72" s="75"/>
      <c r="Q72" s="75"/>
      <c r="R72" s="76"/>
    </row>
    <row r="73" spans="2:18">
      <c r="B73" s="77"/>
      <c r="C73" s="77"/>
      <c r="D73" s="77"/>
      <c r="E73" s="77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</row>
    <row r="74" spans="2:18">
      <c r="B74" s="77"/>
      <c r="C74" s="77"/>
      <c r="D74" s="77"/>
      <c r="E74" s="77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</row>
    <row r="75" spans="2:18">
      <c r="B75" s="77"/>
      <c r="C75" s="77"/>
      <c r="D75" s="77"/>
      <c r="E75" s="77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</row>
    <row r="76" spans="2:18">
      <c r="B76" s="77"/>
      <c r="C76" s="77"/>
      <c r="D76" s="77"/>
      <c r="E76" s="77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</row>
    <row r="77" spans="2:18">
      <c r="B77" s="77"/>
      <c r="C77" s="77"/>
      <c r="D77" s="77"/>
      <c r="E77" s="77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</row>
    <row r="78" spans="2:18">
      <c r="B78" s="77"/>
      <c r="C78" s="77"/>
      <c r="D78" s="77"/>
      <c r="E78" s="77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</row>
    <row r="79" spans="2:18" ht="31.5" customHeight="1">
      <c r="B79" s="256" t="s">
        <v>54</v>
      </c>
      <c r="C79" s="256" t="s">
        <v>55</v>
      </c>
      <c r="D79" s="256" t="s">
        <v>56</v>
      </c>
      <c r="E79" s="256" t="s">
        <v>57</v>
      </c>
      <c r="F79" s="261" t="s">
        <v>173</v>
      </c>
      <c r="G79" s="262"/>
      <c r="H79" s="263"/>
      <c r="I79" s="264" t="s">
        <v>216</v>
      </c>
      <c r="J79" s="264" t="s">
        <v>172</v>
      </c>
      <c r="K79" s="267" t="s">
        <v>217</v>
      </c>
      <c r="L79" s="268" t="s">
        <v>218</v>
      </c>
      <c r="M79" s="269"/>
      <c r="N79" s="269"/>
      <c r="O79" s="270"/>
      <c r="P79" s="256" t="s">
        <v>58</v>
      </c>
      <c r="Q79" s="250" t="s">
        <v>59</v>
      </c>
      <c r="R79" s="251"/>
    </row>
    <row r="80" spans="2:18" ht="12" customHeight="1">
      <c r="B80" s="257"/>
      <c r="C80" s="257"/>
      <c r="D80" s="257"/>
      <c r="E80" s="257"/>
      <c r="F80" s="252" t="s">
        <v>60</v>
      </c>
      <c r="G80" s="255" t="s">
        <v>61</v>
      </c>
      <c r="H80" s="255" t="s">
        <v>62</v>
      </c>
      <c r="I80" s="265"/>
      <c r="J80" s="265"/>
      <c r="K80" s="257"/>
      <c r="L80" s="271"/>
      <c r="M80" s="272"/>
      <c r="N80" s="272"/>
      <c r="O80" s="273"/>
      <c r="P80" s="274"/>
      <c r="Q80" s="256" t="s">
        <v>67</v>
      </c>
      <c r="R80" s="256" t="s">
        <v>68</v>
      </c>
    </row>
    <row r="81" spans="2:18" ht="12" customHeight="1">
      <c r="B81" s="257"/>
      <c r="C81" s="257"/>
      <c r="D81" s="257"/>
      <c r="E81" s="257"/>
      <c r="F81" s="253"/>
      <c r="G81" s="253"/>
      <c r="H81" s="253"/>
      <c r="I81" s="265"/>
      <c r="J81" s="265"/>
      <c r="K81" s="257"/>
      <c r="L81" s="255" t="s">
        <v>63</v>
      </c>
      <c r="M81" s="255" t="s">
        <v>64</v>
      </c>
      <c r="N81" s="255" t="s">
        <v>65</v>
      </c>
      <c r="O81" s="255" t="s">
        <v>66</v>
      </c>
      <c r="P81" s="274"/>
      <c r="Q81" s="257"/>
      <c r="R81" s="257"/>
    </row>
    <row r="82" spans="2:18" ht="12" customHeight="1">
      <c r="B82" s="257"/>
      <c r="C82" s="257"/>
      <c r="D82" s="257"/>
      <c r="E82" s="257"/>
      <c r="F82" s="253"/>
      <c r="G82" s="253"/>
      <c r="H82" s="253"/>
      <c r="I82" s="265"/>
      <c r="J82" s="265"/>
      <c r="K82" s="257"/>
      <c r="L82" s="253"/>
      <c r="M82" s="253"/>
      <c r="N82" s="253"/>
      <c r="O82" s="253"/>
      <c r="P82" s="274"/>
      <c r="Q82" s="257"/>
      <c r="R82" s="257"/>
    </row>
    <row r="83" spans="2:18" ht="26.25" customHeight="1">
      <c r="B83" s="258"/>
      <c r="C83" s="258"/>
      <c r="D83" s="258"/>
      <c r="E83" s="258"/>
      <c r="F83" s="254"/>
      <c r="G83" s="254"/>
      <c r="H83" s="254"/>
      <c r="I83" s="266"/>
      <c r="J83" s="266"/>
      <c r="K83" s="258"/>
      <c r="L83" s="254"/>
      <c r="M83" s="254"/>
      <c r="N83" s="254"/>
      <c r="O83" s="254"/>
      <c r="P83" s="275"/>
      <c r="Q83" s="258"/>
      <c r="R83" s="258"/>
    </row>
    <row r="84" spans="2:18">
      <c r="B84" s="54">
        <v>1</v>
      </c>
      <c r="C84" s="54">
        <v>2</v>
      </c>
      <c r="D84" s="54">
        <v>3</v>
      </c>
      <c r="E84" s="54">
        <v>4</v>
      </c>
      <c r="F84" s="55">
        <v>5</v>
      </c>
      <c r="G84" s="54">
        <v>6</v>
      </c>
      <c r="H84" s="54">
        <v>7</v>
      </c>
      <c r="I84" s="54">
        <v>8</v>
      </c>
      <c r="J84" s="54">
        <v>9</v>
      </c>
      <c r="K84" s="54">
        <v>10</v>
      </c>
      <c r="L84" s="54">
        <v>11</v>
      </c>
      <c r="M84" s="54">
        <v>12</v>
      </c>
      <c r="N84" s="54">
        <v>13</v>
      </c>
      <c r="O84" s="55">
        <v>14</v>
      </c>
      <c r="P84" s="56">
        <v>15</v>
      </c>
      <c r="Q84" s="56">
        <v>16</v>
      </c>
      <c r="R84" s="57">
        <v>17</v>
      </c>
    </row>
    <row r="85" spans="2:18" ht="12.75" customHeight="1">
      <c r="B85" s="60" t="s">
        <v>233</v>
      </c>
      <c r="C85" s="60"/>
      <c r="D85" s="61">
        <v>46230</v>
      </c>
      <c r="E85" s="60">
        <v>3834</v>
      </c>
      <c r="F85" s="62">
        <f>SUM(F86:F91)</f>
        <v>562421069.31999993</v>
      </c>
      <c r="G85" s="62">
        <f>SUM(G86:G91)</f>
        <v>732649565.66000009</v>
      </c>
      <c r="H85" s="62">
        <f>SUM(H86:H91)</f>
        <v>410439557.63</v>
      </c>
      <c r="I85" s="62"/>
      <c r="J85" s="62"/>
      <c r="K85" s="62"/>
      <c r="L85" s="62"/>
      <c r="M85" s="62"/>
      <c r="N85" s="62"/>
      <c r="O85" s="62"/>
      <c r="P85" s="62">
        <v>2.25</v>
      </c>
      <c r="Q85" s="62"/>
      <c r="R85" s="62"/>
    </row>
    <row r="86" spans="2:18">
      <c r="B86" s="63" t="s">
        <v>69</v>
      </c>
      <c r="C86" s="64">
        <v>42396</v>
      </c>
      <c r="D86" s="58"/>
      <c r="E86" s="58"/>
      <c r="F86" s="59">
        <v>102258376.23999999</v>
      </c>
      <c r="G86" s="59">
        <v>115142931.65000001</v>
      </c>
      <c r="H86" s="59">
        <v>102258376.23999999</v>
      </c>
      <c r="I86" s="59">
        <v>99286499.849999994</v>
      </c>
      <c r="J86" s="59">
        <v>2971876.38</v>
      </c>
      <c r="K86" s="59">
        <v>0</v>
      </c>
      <c r="L86" s="59">
        <v>96.92</v>
      </c>
      <c r="M86" s="59">
        <v>95.47</v>
      </c>
      <c r="N86" s="59">
        <v>97.9</v>
      </c>
      <c r="O86" s="59">
        <v>97.09</v>
      </c>
      <c r="P86" s="59">
        <v>2.25</v>
      </c>
      <c r="Q86" s="59">
        <v>2.6</v>
      </c>
      <c r="R86" s="59">
        <v>2.58</v>
      </c>
    </row>
    <row r="87" spans="2:18">
      <c r="B87" s="65" t="s">
        <v>70</v>
      </c>
      <c r="C87" s="66">
        <v>42508</v>
      </c>
      <c r="D87" s="67"/>
      <c r="E87" s="67"/>
      <c r="F87" s="68">
        <v>51129188.119999997</v>
      </c>
      <c r="G87" s="68">
        <v>119182137.51000001</v>
      </c>
      <c r="H87" s="68">
        <v>51129188.119999997</v>
      </c>
      <c r="I87" s="68">
        <v>50807598.299999997</v>
      </c>
      <c r="J87" s="68">
        <v>674381.21</v>
      </c>
      <c r="K87" s="68">
        <v>0</v>
      </c>
      <c r="L87" s="68">
        <v>97.81</v>
      </c>
      <c r="M87" s="68">
        <v>98.2</v>
      </c>
      <c r="N87" s="68">
        <v>99.3</v>
      </c>
      <c r="O87" s="68">
        <v>98.68</v>
      </c>
      <c r="P87" s="68">
        <v>2.25</v>
      </c>
      <c r="Q87" s="68">
        <v>2.5099999999999998</v>
      </c>
      <c r="R87" s="68">
        <v>2.41</v>
      </c>
    </row>
    <row r="88" spans="2:18">
      <c r="B88" s="65" t="s">
        <v>81</v>
      </c>
      <c r="C88" s="66">
        <v>44825</v>
      </c>
      <c r="D88" s="67"/>
      <c r="E88" s="67"/>
      <c r="F88" s="68">
        <v>102258376.23999999</v>
      </c>
      <c r="G88" s="68">
        <v>153924420.83000001</v>
      </c>
      <c r="H88" s="68">
        <v>102258376.23999999</v>
      </c>
      <c r="I88" s="68">
        <v>99889055.230000004</v>
      </c>
      <c r="J88" s="68">
        <v>2722322.49</v>
      </c>
      <c r="K88" s="68">
        <v>0</v>
      </c>
      <c r="L88" s="68">
        <v>96.77</v>
      </c>
      <c r="M88" s="68">
        <v>96.22</v>
      </c>
      <c r="N88" s="68">
        <v>98.54</v>
      </c>
      <c r="O88" s="68">
        <v>97.34</v>
      </c>
      <c r="P88" s="68">
        <v>2.25</v>
      </c>
      <c r="Q88" s="68">
        <v>3.17</v>
      </c>
      <c r="R88" s="68">
        <v>3.01</v>
      </c>
    </row>
    <row r="89" spans="2:18">
      <c r="B89" s="65" t="s">
        <v>72</v>
      </c>
      <c r="C89" s="66">
        <v>44839</v>
      </c>
      <c r="D89" s="67"/>
      <c r="E89" s="67"/>
      <c r="F89" s="68">
        <v>102258376.23999999</v>
      </c>
      <c r="G89" s="68">
        <v>79761533.469999999</v>
      </c>
      <c r="H89" s="68">
        <v>52535240.789999999</v>
      </c>
      <c r="I89" s="68">
        <v>49593647.350000001</v>
      </c>
      <c r="J89" s="68">
        <v>3168286.61</v>
      </c>
      <c r="K89" s="68">
        <v>0</v>
      </c>
      <c r="L89" s="68">
        <v>93.41</v>
      </c>
      <c r="M89" s="68">
        <v>93.29</v>
      </c>
      <c r="N89" s="68">
        <v>94.89</v>
      </c>
      <c r="O89" s="68">
        <v>93.97</v>
      </c>
      <c r="P89" s="68">
        <v>2.25</v>
      </c>
      <c r="Q89" s="68">
        <v>4.18</v>
      </c>
      <c r="R89" s="68">
        <v>4.01</v>
      </c>
    </row>
    <row r="90" spans="2:18">
      <c r="B90" s="65" t="s">
        <v>74</v>
      </c>
      <c r="C90" s="66">
        <v>44846</v>
      </c>
      <c r="D90" s="67"/>
      <c r="E90" s="67"/>
      <c r="F90" s="68">
        <v>102258376.23999999</v>
      </c>
      <c r="G90" s="68">
        <v>117776084.83</v>
      </c>
      <c r="H90" s="68">
        <v>102258376.23999999</v>
      </c>
      <c r="I90" s="68">
        <v>95086155.319999993</v>
      </c>
      <c r="J90" s="68">
        <v>7657598.0499999998</v>
      </c>
      <c r="K90" s="68">
        <v>0</v>
      </c>
      <c r="L90" s="68">
        <v>92.22</v>
      </c>
      <c r="M90" s="68">
        <v>91.58</v>
      </c>
      <c r="N90" s="68">
        <v>93.73</v>
      </c>
      <c r="O90" s="68">
        <v>92.51</v>
      </c>
      <c r="P90" s="68">
        <v>2.25</v>
      </c>
      <c r="Q90" s="68">
        <v>4.5599999999999996</v>
      </c>
      <c r="R90" s="68">
        <v>4.47</v>
      </c>
    </row>
    <row r="91" spans="2:18" ht="13.5">
      <c r="B91" s="65" t="s">
        <v>234</v>
      </c>
      <c r="C91" s="66">
        <v>44860</v>
      </c>
      <c r="D91" s="67"/>
      <c r="E91" s="67"/>
      <c r="F91" s="68">
        <v>102258376.23999999</v>
      </c>
      <c r="G91" s="68">
        <v>146862457.37</v>
      </c>
      <c r="H91" s="68">
        <v>0</v>
      </c>
      <c r="I91" s="68">
        <v>0</v>
      </c>
      <c r="J91" s="68">
        <v>0</v>
      </c>
      <c r="K91" s="68">
        <v>0</v>
      </c>
      <c r="L91" s="68">
        <v>88.43</v>
      </c>
      <c r="M91" s="68">
        <v>0</v>
      </c>
      <c r="N91" s="68">
        <v>0</v>
      </c>
      <c r="O91" s="68">
        <v>0</v>
      </c>
      <c r="P91" s="68">
        <v>2.25</v>
      </c>
      <c r="Q91" s="68">
        <v>5.8</v>
      </c>
      <c r="R91" s="68">
        <v>0</v>
      </c>
    </row>
    <row r="92" spans="2:18">
      <c r="B92" s="60" t="s">
        <v>235</v>
      </c>
      <c r="C92" s="60"/>
      <c r="D92" s="61">
        <v>46593</v>
      </c>
      <c r="E92" s="60">
        <v>3833</v>
      </c>
      <c r="F92" s="62">
        <f>SUM(F93:F96)</f>
        <v>178952158.41999999</v>
      </c>
      <c r="G92" s="62">
        <f>SUM(G93:G96)</f>
        <v>384542623.84000003</v>
      </c>
      <c r="H92" s="62">
        <f>SUM(H93:H96)</f>
        <v>173583593.66999999</v>
      </c>
      <c r="I92" s="62"/>
      <c r="J92" s="62"/>
      <c r="K92" s="62"/>
      <c r="L92" s="62"/>
      <c r="M92" s="62"/>
      <c r="N92" s="62"/>
      <c r="O92" s="62"/>
      <c r="P92" s="62">
        <v>1.95</v>
      </c>
      <c r="Q92" s="62"/>
      <c r="R92" s="62"/>
    </row>
    <row r="93" spans="2:18">
      <c r="B93" s="79" t="s">
        <v>69</v>
      </c>
      <c r="C93" s="80">
        <v>42760</v>
      </c>
      <c r="D93" s="81"/>
      <c r="E93" s="81"/>
      <c r="F93" s="82">
        <v>25564594.059999999</v>
      </c>
      <c r="G93" s="82">
        <v>107882586.93000001</v>
      </c>
      <c r="H93" s="82">
        <v>25564594.059999999</v>
      </c>
      <c r="I93" s="82">
        <v>26034351.149999999</v>
      </c>
      <c r="J93" s="82">
        <v>0</v>
      </c>
      <c r="K93" s="82">
        <v>469757.09</v>
      </c>
      <c r="L93" s="82">
        <v>101.12</v>
      </c>
      <c r="M93" s="82">
        <v>101.45</v>
      </c>
      <c r="N93" s="82">
        <v>102.39</v>
      </c>
      <c r="O93" s="82">
        <v>101.84</v>
      </c>
      <c r="P93" s="82">
        <v>1.95</v>
      </c>
      <c r="Q93" s="82">
        <v>1.84</v>
      </c>
      <c r="R93" s="82">
        <v>1.76</v>
      </c>
    </row>
    <row r="94" spans="2:18">
      <c r="B94" s="83" t="s">
        <v>70</v>
      </c>
      <c r="C94" s="84">
        <v>42816</v>
      </c>
      <c r="D94" s="85"/>
      <c r="E94" s="85"/>
      <c r="F94" s="86">
        <v>51129188.119999997</v>
      </c>
      <c r="G94" s="86">
        <v>98295864.159999996</v>
      </c>
      <c r="H94" s="86">
        <v>51129188.119999997</v>
      </c>
      <c r="I94" s="86">
        <v>52034243.740000002</v>
      </c>
      <c r="J94" s="86">
        <v>0</v>
      </c>
      <c r="K94" s="86">
        <v>751668.07</v>
      </c>
      <c r="L94" s="86">
        <v>101</v>
      </c>
      <c r="M94" s="86">
        <v>101.14</v>
      </c>
      <c r="N94" s="86">
        <v>102.08</v>
      </c>
      <c r="O94" s="86">
        <v>101.47</v>
      </c>
      <c r="P94" s="86">
        <v>1.95</v>
      </c>
      <c r="Q94" s="86">
        <v>1.85</v>
      </c>
      <c r="R94" s="86">
        <v>1.8</v>
      </c>
    </row>
    <row r="95" spans="2:18">
      <c r="B95" s="83" t="s">
        <v>71</v>
      </c>
      <c r="C95" s="84">
        <v>42872</v>
      </c>
      <c r="D95" s="85"/>
      <c r="E95" s="85"/>
      <c r="F95" s="86">
        <v>51129188.119999997</v>
      </c>
      <c r="G95" s="86">
        <v>75211035.719999999</v>
      </c>
      <c r="H95" s="86">
        <v>51129188.119999997</v>
      </c>
      <c r="I95" s="86">
        <v>52288951.490000002</v>
      </c>
      <c r="J95" s="86">
        <v>0</v>
      </c>
      <c r="K95" s="86">
        <v>852988.24</v>
      </c>
      <c r="L95" s="86">
        <v>101.36</v>
      </c>
      <c r="M95" s="86">
        <v>101.2</v>
      </c>
      <c r="N95" s="86">
        <v>102.21</v>
      </c>
      <c r="O95" s="86">
        <v>101.67</v>
      </c>
      <c r="P95" s="86">
        <v>1.95</v>
      </c>
      <c r="Q95" s="86">
        <v>1.81</v>
      </c>
      <c r="R95" s="86">
        <v>1.78</v>
      </c>
    </row>
    <row r="96" spans="2:18">
      <c r="B96" s="83" t="s">
        <v>72</v>
      </c>
      <c r="C96" s="84">
        <v>42935</v>
      </c>
      <c r="D96" s="85"/>
      <c r="E96" s="85"/>
      <c r="F96" s="86">
        <v>51129188.119999997</v>
      </c>
      <c r="G96" s="86">
        <v>103153137.03</v>
      </c>
      <c r="H96" s="86">
        <v>45760623.369999997</v>
      </c>
      <c r="I96" s="86">
        <v>47559003.049999997</v>
      </c>
      <c r="J96" s="86">
        <v>0</v>
      </c>
      <c r="K96" s="86">
        <v>1372805.89</v>
      </c>
      <c r="L96" s="86">
        <v>101.67</v>
      </c>
      <c r="M96" s="86">
        <v>102.76</v>
      </c>
      <c r="N96" s="86">
        <v>103.23</v>
      </c>
      <c r="O96" s="86">
        <v>103</v>
      </c>
      <c r="P96" s="86">
        <v>1.95</v>
      </c>
      <c r="Q96" s="86">
        <v>1.77</v>
      </c>
      <c r="R96" s="86">
        <v>1.63</v>
      </c>
    </row>
    <row r="97" spans="2:18">
      <c r="B97" s="60" t="s">
        <v>236</v>
      </c>
      <c r="C97" s="60"/>
      <c r="D97" s="61">
        <v>47473</v>
      </c>
      <c r="E97" s="60">
        <v>3836</v>
      </c>
      <c r="F97" s="62">
        <f>SUM(F98:F102)</f>
        <v>511291881.19999999</v>
      </c>
      <c r="G97" s="62">
        <f>SUM(G98:G102)</f>
        <v>898559690.77999997</v>
      </c>
      <c r="H97" s="62">
        <f>SUM(H98:H102)</f>
        <v>511291881.19999999</v>
      </c>
      <c r="I97" s="62"/>
      <c r="J97" s="62"/>
      <c r="K97" s="62"/>
      <c r="L97" s="62"/>
      <c r="M97" s="62"/>
      <c r="N97" s="62"/>
      <c r="O97" s="62"/>
      <c r="P97" s="62">
        <v>0.5</v>
      </c>
      <c r="Q97" s="62"/>
      <c r="R97" s="62"/>
    </row>
    <row r="98" spans="2:18">
      <c r="B98" s="83" t="s">
        <v>69</v>
      </c>
      <c r="C98" s="84">
        <v>43637</v>
      </c>
      <c r="D98" s="85"/>
      <c r="E98" s="85"/>
      <c r="F98" s="86">
        <v>102258376.23999999</v>
      </c>
      <c r="G98" s="86">
        <v>241345106.68000001</v>
      </c>
      <c r="H98" s="86">
        <v>102258376.23999999</v>
      </c>
      <c r="I98" s="86">
        <v>103221225.75</v>
      </c>
      <c r="J98" s="86">
        <v>0</v>
      </c>
      <c r="K98" s="86">
        <v>962849.51</v>
      </c>
      <c r="L98" s="86">
        <v>99.6</v>
      </c>
      <c r="M98" s="86">
        <v>100</v>
      </c>
      <c r="N98" s="86">
        <v>101.66</v>
      </c>
      <c r="O98" s="86">
        <v>100.94</v>
      </c>
      <c r="P98" s="86">
        <v>0.5</v>
      </c>
      <c r="Q98" s="86">
        <v>0.54</v>
      </c>
      <c r="R98" s="86">
        <v>0.41</v>
      </c>
    </row>
    <row r="99" spans="2:18">
      <c r="B99" s="83" t="s">
        <v>70</v>
      </c>
      <c r="C99" s="84">
        <v>43677</v>
      </c>
      <c r="D99" s="85"/>
      <c r="E99" s="85"/>
      <c r="F99" s="86">
        <v>102258376.23999999</v>
      </c>
      <c r="G99" s="86">
        <v>156327492.68000001</v>
      </c>
      <c r="H99" s="86">
        <v>102258376.23999999</v>
      </c>
      <c r="I99" s="86">
        <v>104190456.23</v>
      </c>
      <c r="J99" s="86">
        <v>0</v>
      </c>
      <c r="K99" s="86">
        <v>1880950.8</v>
      </c>
      <c r="L99" s="86">
        <v>101.29</v>
      </c>
      <c r="M99" s="86">
        <v>100.81</v>
      </c>
      <c r="N99" s="86">
        <v>102.56</v>
      </c>
      <c r="O99" s="86">
        <v>101.84</v>
      </c>
      <c r="P99" s="86">
        <v>0.5</v>
      </c>
      <c r="Q99" s="86">
        <v>0.37</v>
      </c>
      <c r="R99" s="86">
        <v>0.32</v>
      </c>
    </row>
    <row r="100" spans="2:18">
      <c r="B100" s="83" t="s">
        <v>81</v>
      </c>
      <c r="C100" s="84">
        <v>43859</v>
      </c>
      <c r="D100" s="85"/>
      <c r="E100" s="85"/>
      <c r="F100" s="86">
        <v>102258376.23999999</v>
      </c>
      <c r="G100" s="86">
        <v>236804834.78</v>
      </c>
      <c r="H100" s="86">
        <v>102258376.23999999</v>
      </c>
      <c r="I100" s="86">
        <v>106022046.91</v>
      </c>
      <c r="J100" s="86">
        <v>0</v>
      </c>
      <c r="K100" s="86">
        <v>3712541.48</v>
      </c>
      <c r="L100" s="86">
        <v>103.03</v>
      </c>
      <c r="M100" s="86">
        <v>103.45</v>
      </c>
      <c r="N100" s="86">
        <v>103.86</v>
      </c>
      <c r="O100" s="86">
        <v>103.63</v>
      </c>
      <c r="P100" s="86">
        <v>0.5</v>
      </c>
      <c r="Q100" s="86">
        <v>0.19</v>
      </c>
      <c r="R100" s="86">
        <v>0.13</v>
      </c>
    </row>
    <row r="101" spans="2:18">
      <c r="B101" s="83" t="s">
        <v>72</v>
      </c>
      <c r="C101" s="84">
        <v>43887</v>
      </c>
      <c r="D101" s="85"/>
      <c r="E101" s="85"/>
      <c r="F101" s="86">
        <v>102258376.23999999</v>
      </c>
      <c r="G101" s="86">
        <v>135901382.02000001</v>
      </c>
      <c r="H101" s="86">
        <v>102258376.23999999</v>
      </c>
      <c r="I101" s="86">
        <v>106160438.34</v>
      </c>
      <c r="J101" s="86">
        <v>0</v>
      </c>
      <c r="K101" s="86">
        <v>3808464.95</v>
      </c>
      <c r="L101" s="86">
        <v>103.54</v>
      </c>
      <c r="M101" s="86">
        <v>103.2</v>
      </c>
      <c r="N101" s="86">
        <v>104.4</v>
      </c>
      <c r="O101" s="86">
        <v>103.72</v>
      </c>
      <c r="P101" s="86">
        <v>0.5</v>
      </c>
      <c r="Q101" s="86">
        <v>0.14000000000000001</v>
      </c>
      <c r="R101" s="86">
        <v>0.12</v>
      </c>
    </row>
    <row r="102" spans="2:18">
      <c r="B102" s="83" t="s">
        <v>74</v>
      </c>
      <c r="C102" s="84">
        <v>43936</v>
      </c>
      <c r="D102" s="85"/>
      <c r="E102" s="85"/>
      <c r="F102" s="86">
        <v>102258376.23999999</v>
      </c>
      <c r="G102" s="86">
        <v>128180874.62</v>
      </c>
      <c r="H102" s="86">
        <v>102258376.23999999</v>
      </c>
      <c r="I102" s="86">
        <v>101952874.17</v>
      </c>
      <c r="J102" s="86">
        <v>581556.17000000004</v>
      </c>
      <c r="K102" s="86">
        <v>114005.31</v>
      </c>
      <c r="L102" s="86">
        <v>98.83</v>
      </c>
      <c r="M102" s="86">
        <v>96.75</v>
      </c>
      <c r="N102" s="86">
        <v>102</v>
      </c>
      <c r="O102" s="86">
        <v>99.54</v>
      </c>
      <c r="P102" s="86">
        <v>0.5</v>
      </c>
      <c r="Q102" s="86">
        <v>0.63</v>
      </c>
      <c r="R102" s="86">
        <v>0.55000000000000004</v>
      </c>
    </row>
    <row r="103" spans="2:18">
      <c r="B103" s="60" t="s">
        <v>237</v>
      </c>
      <c r="C103" s="60"/>
      <c r="D103" s="61">
        <v>48077</v>
      </c>
      <c r="E103" s="60">
        <v>3833</v>
      </c>
      <c r="F103" s="62">
        <f>SUM(F104:F107)</f>
        <v>664679445.56000006</v>
      </c>
      <c r="G103" s="62">
        <f>SUM(G104:G107)</f>
        <v>989477613.08999991</v>
      </c>
      <c r="H103" s="62">
        <f>SUM(H104:H107)</f>
        <v>562421069.32000005</v>
      </c>
      <c r="I103" s="62"/>
      <c r="J103" s="62"/>
      <c r="K103" s="62"/>
      <c r="L103" s="62"/>
      <c r="M103" s="62"/>
      <c r="N103" s="62"/>
      <c r="O103" s="62"/>
      <c r="P103" s="62">
        <v>0.1</v>
      </c>
      <c r="Q103" s="62"/>
      <c r="R103" s="62"/>
    </row>
    <row r="104" spans="2:18">
      <c r="B104" s="63" t="s">
        <v>69</v>
      </c>
      <c r="C104" s="64">
        <v>44244</v>
      </c>
      <c r="D104" s="58"/>
      <c r="E104" s="58"/>
      <c r="F104" s="59">
        <v>153387564.36000001</v>
      </c>
      <c r="G104" s="59">
        <v>284099333.79000002</v>
      </c>
      <c r="H104" s="59">
        <v>153387564.36000001</v>
      </c>
      <c r="I104" s="59">
        <v>152739005.94999999</v>
      </c>
      <c r="J104" s="59">
        <v>670584.87</v>
      </c>
      <c r="K104" s="59">
        <v>22026.45</v>
      </c>
      <c r="L104" s="59">
        <v>98.85</v>
      </c>
      <c r="M104" s="59">
        <v>98.86</v>
      </c>
      <c r="N104" s="59">
        <v>100.52</v>
      </c>
      <c r="O104" s="59">
        <v>99.58</v>
      </c>
      <c r="P104" s="59">
        <v>0.1</v>
      </c>
      <c r="Q104" s="59">
        <v>0.21</v>
      </c>
      <c r="R104" s="59">
        <v>0.14000000000000001</v>
      </c>
    </row>
    <row r="105" spans="2:18" ht="13.5">
      <c r="B105" s="65" t="s">
        <v>238</v>
      </c>
      <c r="C105" s="66">
        <v>44265</v>
      </c>
      <c r="D105" s="67"/>
      <c r="E105" s="67"/>
      <c r="F105" s="68">
        <v>102258376.23999999</v>
      </c>
      <c r="G105" s="68">
        <v>180767244.59999999</v>
      </c>
      <c r="H105" s="68">
        <v>0</v>
      </c>
      <c r="I105" s="68">
        <v>0</v>
      </c>
      <c r="J105" s="68">
        <v>0</v>
      </c>
      <c r="K105" s="68">
        <v>0</v>
      </c>
      <c r="L105" s="68">
        <v>98.24</v>
      </c>
      <c r="M105" s="68">
        <v>0</v>
      </c>
      <c r="N105" s="68">
        <v>0</v>
      </c>
      <c r="O105" s="68">
        <v>0</v>
      </c>
      <c r="P105" s="68">
        <v>0.1</v>
      </c>
      <c r="Q105" s="68">
        <v>0.27</v>
      </c>
      <c r="R105" s="68">
        <v>0</v>
      </c>
    </row>
    <row r="106" spans="2:18">
      <c r="B106" s="65" t="s">
        <v>71</v>
      </c>
      <c r="C106" s="66">
        <v>44462</v>
      </c>
      <c r="D106" s="67"/>
      <c r="E106" s="67"/>
      <c r="F106" s="68">
        <v>153387564.36000001</v>
      </c>
      <c r="G106" s="68">
        <v>259812969.43000001</v>
      </c>
      <c r="H106" s="68">
        <v>153387564.36000001</v>
      </c>
      <c r="I106" s="68">
        <v>151903195.05000001</v>
      </c>
      <c r="J106" s="68">
        <v>1499918.19</v>
      </c>
      <c r="K106" s="68">
        <v>0</v>
      </c>
      <c r="L106" s="68">
        <v>98.66</v>
      </c>
      <c r="M106" s="68">
        <v>98.49</v>
      </c>
      <c r="N106" s="68">
        <v>100</v>
      </c>
      <c r="O106" s="68">
        <v>99.02</v>
      </c>
      <c r="P106" s="68">
        <v>0.1</v>
      </c>
      <c r="Q106" s="68">
        <v>0.24</v>
      </c>
      <c r="R106" s="68">
        <v>0.2</v>
      </c>
    </row>
    <row r="107" spans="2:18" ht="12.75" thickBot="1">
      <c r="B107" s="65" t="s">
        <v>72</v>
      </c>
      <c r="C107" s="66">
        <v>44496</v>
      </c>
      <c r="D107" s="67"/>
      <c r="E107" s="67"/>
      <c r="F107" s="68">
        <v>255645940.59999999</v>
      </c>
      <c r="G107" s="68">
        <v>264798065.27000001</v>
      </c>
      <c r="H107" s="68">
        <v>255645940.59999999</v>
      </c>
      <c r="I107" s="68">
        <v>245142187.78999999</v>
      </c>
      <c r="J107" s="68">
        <v>10553481.130000001</v>
      </c>
      <c r="K107" s="68">
        <v>0</v>
      </c>
      <c r="L107" s="68">
        <v>95.77</v>
      </c>
      <c r="M107" s="68">
        <v>93.41</v>
      </c>
      <c r="N107" s="68">
        <v>98.07</v>
      </c>
      <c r="O107" s="68">
        <v>95.87</v>
      </c>
      <c r="P107" s="68">
        <v>0.1</v>
      </c>
      <c r="Q107" s="68">
        <v>0.54</v>
      </c>
      <c r="R107" s="68">
        <v>0.53</v>
      </c>
    </row>
    <row r="108" spans="2:18" ht="13.5" thickTop="1" thickBot="1">
      <c r="B108" s="69" t="s">
        <v>84</v>
      </c>
      <c r="C108" s="69"/>
      <c r="D108" s="69"/>
      <c r="E108" s="69"/>
      <c r="F108" s="70">
        <f>F85+F92+F97+F103</f>
        <v>1917344554.5</v>
      </c>
      <c r="G108" s="70">
        <f>G85+G92+G97+G103</f>
        <v>3005229493.3699999</v>
      </c>
      <c r="H108" s="70">
        <f>H85+H92+H97+H103</f>
        <v>1657736101.8200002</v>
      </c>
      <c r="I108" s="70">
        <f>SUM(I86:I107)</f>
        <v>1643910935.6700001</v>
      </c>
      <c r="J108" s="70">
        <f>SUM(J86:J107)</f>
        <v>30500005.100000001</v>
      </c>
      <c r="K108" s="70">
        <f>SUM(K86:K107)</f>
        <v>13948057.790000001</v>
      </c>
      <c r="L108" s="70"/>
      <c r="M108" s="70"/>
      <c r="N108" s="70"/>
      <c r="O108" s="70"/>
      <c r="P108" s="70"/>
      <c r="Q108" s="70"/>
      <c r="R108" s="70"/>
    </row>
    <row r="109" spans="2:18" ht="12.75" thickTop="1">
      <c r="B109" s="71" t="s">
        <v>219</v>
      </c>
      <c r="C109" s="71"/>
      <c r="D109" s="71"/>
      <c r="E109" s="71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</row>
    <row r="110" spans="2:18">
      <c r="B110" s="60" t="s">
        <v>239</v>
      </c>
      <c r="C110" s="60"/>
      <c r="D110" s="61">
        <v>50942</v>
      </c>
      <c r="E110" s="60">
        <v>7305</v>
      </c>
      <c r="F110" s="62">
        <f>SUM(F111:F114)</f>
        <v>355347857.42999995</v>
      </c>
      <c r="G110" s="62">
        <f>SUM(G111:G114)</f>
        <v>463977912.70999998</v>
      </c>
      <c r="H110" s="62">
        <f>SUM(H111:H114)</f>
        <v>291323888.07000005</v>
      </c>
      <c r="I110" s="62"/>
      <c r="J110" s="62"/>
      <c r="K110" s="62"/>
      <c r="L110" s="62"/>
      <c r="M110" s="62"/>
      <c r="N110" s="62"/>
      <c r="O110" s="62"/>
      <c r="P110" s="62">
        <v>1.5</v>
      </c>
      <c r="Q110" s="62"/>
      <c r="R110" s="62"/>
    </row>
    <row r="111" spans="2:18">
      <c r="B111" s="63" t="s">
        <v>69</v>
      </c>
      <c r="C111" s="64">
        <v>43637</v>
      </c>
      <c r="D111" s="58"/>
      <c r="E111" s="58"/>
      <c r="F111" s="59">
        <v>102258376.23999999</v>
      </c>
      <c r="G111" s="59">
        <v>126944530.45999999</v>
      </c>
      <c r="H111" s="59">
        <v>51435963.25</v>
      </c>
      <c r="I111" s="59">
        <v>50643297.219999999</v>
      </c>
      <c r="J111" s="59">
        <v>792666.03</v>
      </c>
      <c r="K111" s="59">
        <v>0</v>
      </c>
      <c r="L111" s="59">
        <v>94.1</v>
      </c>
      <c r="M111" s="59">
        <v>96.95</v>
      </c>
      <c r="N111" s="59">
        <v>100</v>
      </c>
      <c r="O111" s="59">
        <v>98.46</v>
      </c>
      <c r="P111" s="59">
        <v>1.5</v>
      </c>
      <c r="Q111" s="59">
        <v>1.86</v>
      </c>
      <c r="R111" s="59">
        <v>1.6</v>
      </c>
    </row>
    <row r="112" spans="2:18">
      <c r="B112" s="65" t="s">
        <v>70</v>
      </c>
      <c r="C112" s="66">
        <v>43670</v>
      </c>
      <c r="D112" s="67"/>
      <c r="E112" s="67"/>
      <c r="F112" s="68">
        <v>102258376.23999999</v>
      </c>
      <c r="G112" s="68">
        <v>144557553.56999999</v>
      </c>
      <c r="H112" s="68">
        <v>102258376.23999999</v>
      </c>
      <c r="I112" s="68">
        <v>102164503.56</v>
      </c>
      <c r="J112" s="68">
        <v>463587.84000000003</v>
      </c>
      <c r="K112" s="68">
        <v>226553.43</v>
      </c>
      <c r="L112" s="68">
        <v>98.08</v>
      </c>
      <c r="M112" s="68">
        <v>97.55</v>
      </c>
      <c r="N112" s="68">
        <v>102.08</v>
      </c>
      <c r="O112" s="68">
        <v>99.77</v>
      </c>
      <c r="P112" s="68">
        <v>1.5</v>
      </c>
      <c r="Q112" s="68">
        <v>1.62</v>
      </c>
      <c r="R112" s="68">
        <v>1.52</v>
      </c>
    </row>
    <row r="113" spans="2:18">
      <c r="B113" s="65" t="s">
        <v>71</v>
      </c>
      <c r="C113" s="66">
        <v>43705</v>
      </c>
      <c r="D113" s="67"/>
      <c r="E113" s="67"/>
      <c r="F113" s="68">
        <v>102258376.23999999</v>
      </c>
      <c r="G113" s="68">
        <v>124857477.39</v>
      </c>
      <c r="H113" s="68">
        <v>102258376.23999999</v>
      </c>
      <c r="I113" s="68">
        <v>103953229.58</v>
      </c>
      <c r="J113" s="68">
        <v>2881.13</v>
      </c>
      <c r="K113" s="68">
        <v>1411411.01</v>
      </c>
      <c r="L113" s="68">
        <v>100.54</v>
      </c>
      <c r="M113" s="68">
        <v>98.81</v>
      </c>
      <c r="N113" s="68">
        <v>104.91</v>
      </c>
      <c r="O113" s="68">
        <v>101.38</v>
      </c>
      <c r="P113" s="68">
        <v>1.5</v>
      </c>
      <c r="Q113" s="68">
        <v>1.47</v>
      </c>
      <c r="R113" s="68">
        <v>1.42</v>
      </c>
    </row>
    <row r="114" spans="2:18" ht="12.75" thickBot="1">
      <c r="B114" s="65" t="s">
        <v>72</v>
      </c>
      <c r="C114" s="66">
        <v>43747</v>
      </c>
      <c r="D114" s="67"/>
      <c r="E114" s="67"/>
      <c r="F114" s="68">
        <v>48572728.710000001</v>
      </c>
      <c r="G114" s="68">
        <v>67618351.290000007</v>
      </c>
      <c r="H114" s="68">
        <v>35371172.340000004</v>
      </c>
      <c r="I114" s="68">
        <v>36311662.060000002</v>
      </c>
      <c r="J114" s="68">
        <v>0</v>
      </c>
      <c r="K114" s="68">
        <v>781319.44</v>
      </c>
      <c r="L114" s="68">
        <v>100.86</v>
      </c>
      <c r="M114" s="68">
        <v>101.5</v>
      </c>
      <c r="N114" s="68">
        <v>104.35</v>
      </c>
      <c r="O114" s="68">
        <v>102.21</v>
      </c>
      <c r="P114" s="68">
        <v>1.5</v>
      </c>
      <c r="Q114" s="68">
        <v>1.45</v>
      </c>
      <c r="R114" s="68">
        <v>1.38</v>
      </c>
    </row>
    <row r="115" spans="2:18" ht="13.5" thickTop="1" thickBot="1">
      <c r="B115" s="69" t="s">
        <v>85</v>
      </c>
      <c r="C115" s="69"/>
      <c r="D115" s="69"/>
      <c r="E115" s="69"/>
      <c r="F115" s="70">
        <f>F110</f>
        <v>355347857.42999995</v>
      </c>
      <c r="G115" s="70">
        <f>G110</f>
        <v>463977912.70999998</v>
      </c>
      <c r="H115" s="70">
        <f>H110</f>
        <v>291323888.07000005</v>
      </c>
      <c r="I115" s="70">
        <f>SUM(I111:I114)</f>
        <v>293072692.42000002</v>
      </c>
      <c r="J115" s="70">
        <f>SUM(J111:J114)</f>
        <v>1259135</v>
      </c>
      <c r="K115" s="70">
        <f>SUM(K111:K114)</f>
        <v>2419283.88</v>
      </c>
      <c r="L115" s="70"/>
      <c r="M115" s="70"/>
      <c r="N115" s="70"/>
      <c r="O115" s="70"/>
      <c r="P115" s="70"/>
      <c r="Q115" s="70"/>
      <c r="R115" s="70"/>
    </row>
    <row r="116" spans="2:18" ht="13.5" thickTop="1" thickBot="1">
      <c r="B116" s="87" t="s">
        <v>86</v>
      </c>
      <c r="C116" s="87"/>
      <c r="D116" s="87"/>
      <c r="E116" s="87"/>
      <c r="F116" s="88">
        <f t="shared" ref="F116:K116" si="1">F44+F51+F61+F66+F72+F108+F115</f>
        <v>4776730748.6100006</v>
      </c>
      <c r="G116" s="88">
        <f t="shared" si="1"/>
        <v>7370574412.9399996</v>
      </c>
      <c r="H116" s="88">
        <f t="shared" si="1"/>
        <v>4417563540.8300009</v>
      </c>
      <c r="I116" s="88">
        <f t="shared" si="1"/>
        <v>4344654325.7799997</v>
      </c>
      <c r="J116" s="88">
        <f t="shared" si="1"/>
        <v>105107602.44999999</v>
      </c>
      <c r="K116" s="88">
        <f t="shared" si="1"/>
        <v>18573414.670000002</v>
      </c>
      <c r="L116" s="88"/>
      <c r="M116" s="88"/>
      <c r="N116" s="88"/>
      <c r="O116" s="88"/>
      <c r="P116" s="88"/>
      <c r="Q116" s="88"/>
      <c r="R116" s="70"/>
    </row>
    <row r="117" spans="2:18" ht="13.5" thickTop="1" thickBot="1">
      <c r="B117" s="87" t="s">
        <v>240</v>
      </c>
      <c r="C117" s="87"/>
      <c r="D117" s="87"/>
      <c r="E117" s="87"/>
      <c r="F117" s="88">
        <f>F39+F116</f>
        <v>6954960451.6100006</v>
      </c>
      <c r="G117" s="88">
        <f>G39+G116</f>
        <v>11014820761.48</v>
      </c>
      <c r="H117" s="88">
        <f>H39+H116</f>
        <v>6595793243.8300009</v>
      </c>
      <c r="I117" s="88">
        <f>I39+I116</f>
        <v>6519336009.9499998</v>
      </c>
      <c r="J117" s="88">
        <f>J39+J116</f>
        <v>118510560.28999999</v>
      </c>
      <c r="K117" s="88">
        <v>20924713.460000001</v>
      </c>
      <c r="L117" s="88"/>
      <c r="M117" s="88"/>
      <c r="N117" s="88"/>
      <c r="O117" s="88"/>
      <c r="P117" s="88"/>
      <c r="Q117" s="89"/>
      <c r="R117" s="90"/>
    </row>
    <row r="118" spans="2:18" ht="12.75" hidden="1" customHeight="1">
      <c r="B118" s="71" t="s">
        <v>87</v>
      </c>
      <c r="C118" s="71"/>
      <c r="D118" s="71"/>
      <c r="E118" s="71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68"/>
    </row>
    <row r="119" spans="2:18" ht="13.5" customHeight="1" thickTop="1">
      <c r="B119" s="91"/>
      <c r="C119" s="91"/>
      <c r="D119" s="91"/>
      <c r="E119" s="91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</row>
    <row r="120" spans="2:18">
      <c r="B120" s="197" t="s">
        <v>80</v>
      </c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</row>
    <row r="121" spans="2:18" ht="12" customHeight="1">
      <c r="B121" s="249" t="s">
        <v>241</v>
      </c>
      <c r="C121" s="249"/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</row>
    <row r="122" spans="2:18" ht="12" customHeight="1">
      <c r="B122" s="163" t="s">
        <v>242</v>
      </c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</row>
    <row r="123" spans="2:18" ht="12" customHeight="1">
      <c r="B123" s="249" t="s">
        <v>243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</row>
    <row r="124" spans="2:18">
      <c r="B124" s="163" t="s">
        <v>244</v>
      </c>
      <c r="C124" s="163"/>
      <c r="D124" s="163"/>
      <c r="E124" s="163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</row>
    <row r="125" spans="2:18">
      <c r="B125" s="163" t="s">
        <v>245</v>
      </c>
      <c r="C125" s="163"/>
      <c r="D125" s="163"/>
      <c r="E125" s="163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</row>
    <row r="126" spans="2:18"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</row>
    <row r="127" spans="2:18"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</row>
    <row r="128" spans="2:18"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</row>
    <row r="129" spans="6:18"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</row>
    <row r="130" spans="6:18"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</row>
    <row r="131" spans="6:18"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</row>
    <row r="132" spans="6:18"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</row>
    <row r="133" spans="6:18"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</row>
  </sheetData>
  <mergeCells count="44">
    <mergeCell ref="P79:P83"/>
    <mergeCell ref="F79:H79"/>
    <mergeCell ref="I79:I83"/>
    <mergeCell ref="J79:J83"/>
    <mergeCell ref="K79:K83"/>
    <mergeCell ref="L79:O80"/>
    <mergeCell ref="Q8:Q11"/>
    <mergeCell ref="R8:R11"/>
    <mergeCell ref="L9:L11"/>
    <mergeCell ref="M9:M11"/>
    <mergeCell ref="N9:N11"/>
    <mergeCell ref="O9:O11"/>
    <mergeCell ref="B4:R4"/>
    <mergeCell ref="B5:R5"/>
    <mergeCell ref="B7:B11"/>
    <mergeCell ref="C7:C11"/>
    <mergeCell ref="D7:D11"/>
    <mergeCell ref="E7:E11"/>
    <mergeCell ref="F7:H7"/>
    <mergeCell ref="I7:I11"/>
    <mergeCell ref="J7:J11"/>
    <mergeCell ref="K7:K11"/>
    <mergeCell ref="L7:O8"/>
    <mergeCell ref="P7:P11"/>
    <mergeCell ref="Q7:R7"/>
    <mergeCell ref="F8:F11"/>
    <mergeCell ref="G8:G11"/>
    <mergeCell ref="H8:H11"/>
    <mergeCell ref="B121:R121"/>
    <mergeCell ref="B123:R123"/>
    <mergeCell ref="Q79:R79"/>
    <mergeCell ref="F80:F83"/>
    <mergeCell ref="G80:G83"/>
    <mergeCell ref="H80:H83"/>
    <mergeCell ref="Q80:Q83"/>
    <mergeCell ref="R80:R83"/>
    <mergeCell ref="L81:L83"/>
    <mergeCell ref="M81:M83"/>
    <mergeCell ref="N81:N83"/>
    <mergeCell ref="O81:O83"/>
    <mergeCell ref="B79:B83"/>
    <mergeCell ref="C79:C83"/>
    <mergeCell ref="D79:D83"/>
    <mergeCell ref="E79:E83"/>
  </mergeCells>
  <pageMargins left="0.78740157480314965" right="0.19685039370078741" top="0.27559055118110237" bottom="0.19685039370078741" header="0.31496062992125984" footer="0.1968503937007874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W26"/>
  <sheetViews>
    <sheetView showGridLines="0" workbookViewId="0">
      <selection activeCell="N9" sqref="N9"/>
    </sheetView>
  </sheetViews>
  <sheetFormatPr defaultRowHeight="15.75"/>
  <cols>
    <col min="8" max="8" width="6.375" customWidth="1"/>
    <col min="9" max="9" width="2.375" customWidth="1"/>
    <col min="15" max="15" width="9" customWidth="1"/>
    <col min="22" max="22" width="9.875" customWidth="1"/>
    <col min="23" max="23" width="10.625" customWidth="1"/>
  </cols>
  <sheetData>
    <row r="3" spans="2:17" ht="38.25" customHeight="1">
      <c r="B3" s="177" t="s">
        <v>307</v>
      </c>
      <c r="C3" s="177"/>
      <c r="D3" s="177"/>
      <c r="E3" s="177"/>
      <c r="F3" s="177"/>
      <c r="G3" s="177"/>
      <c r="H3" s="177"/>
      <c r="I3" s="177"/>
      <c r="J3" s="276"/>
      <c r="K3" s="276"/>
      <c r="L3" s="276"/>
      <c r="M3" s="276"/>
      <c r="N3" s="276"/>
      <c r="O3" s="276"/>
      <c r="P3" s="276"/>
      <c r="Q3" s="2"/>
    </row>
    <row r="4" spans="2:17" ht="15.75" customHeight="1">
      <c r="B4" s="279"/>
      <c r="C4" s="279"/>
      <c r="D4" s="279"/>
      <c r="E4" s="279"/>
      <c r="F4" s="279"/>
      <c r="G4" s="279"/>
      <c r="H4" s="279"/>
      <c r="I4" s="161"/>
      <c r="J4" s="161"/>
      <c r="K4" s="161"/>
      <c r="L4" s="161"/>
      <c r="M4" s="161"/>
      <c r="N4" s="161"/>
      <c r="O4" s="161"/>
    </row>
    <row r="15" spans="2:17">
      <c r="N15" s="162"/>
    </row>
    <row r="21" spans="2:23" ht="33" customHeight="1">
      <c r="P21" s="277"/>
      <c r="Q21" s="277"/>
      <c r="R21" s="277"/>
      <c r="S21" s="277"/>
      <c r="T21" s="277"/>
      <c r="U21" s="277"/>
      <c r="V21" s="277"/>
      <c r="W21" s="3"/>
    </row>
    <row r="22" spans="2:23" ht="15.75" hidden="1" customHeight="1">
      <c r="P22" s="277"/>
      <c r="Q22" s="277"/>
      <c r="R22" s="277"/>
      <c r="S22" s="277"/>
      <c r="T22" s="277"/>
      <c r="U22" s="277"/>
      <c r="V22" s="277"/>
    </row>
    <row r="23" spans="2:23" ht="15.75" hidden="1" customHeight="1">
      <c r="P23" s="277"/>
      <c r="Q23" s="277"/>
      <c r="R23" s="277"/>
      <c r="S23" s="277"/>
      <c r="T23" s="277"/>
      <c r="U23" s="277"/>
      <c r="V23" s="277"/>
    </row>
    <row r="24" spans="2:23" ht="8.25" customHeight="1">
      <c r="B24" s="278" t="s">
        <v>322</v>
      </c>
      <c r="C24" s="278"/>
      <c r="D24" s="278"/>
      <c r="E24" s="278"/>
      <c r="F24" s="278"/>
      <c r="G24" s="278"/>
      <c r="H24" s="278"/>
    </row>
    <row r="25" spans="2:23">
      <c r="B25" s="278"/>
      <c r="C25" s="278"/>
      <c r="D25" s="278"/>
      <c r="E25" s="278"/>
      <c r="F25" s="278"/>
      <c r="G25" s="278"/>
      <c r="H25" s="278"/>
      <c r="K25" s="1"/>
    </row>
    <row r="26" spans="2:23" ht="3" customHeight="1">
      <c r="B26" s="278"/>
      <c r="C26" s="278"/>
      <c r="D26" s="278"/>
      <c r="E26" s="278"/>
      <c r="F26" s="278"/>
      <c r="G26" s="278"/>
      <c r="H26" s="278"/>
    </row>
  </sheetData>
  <mergeCells count="4">
    <mergeCell ref="J3:P3"/>
    <mergeCell ref="P21:V23"/>
    <mergeCell ref="B24:H26"/>
    <mergeCell ref="B4:H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7"/>
  <sheetViews>
    <sheetView showGridLines="0" zoomScaleNormal="100" workbookViewId="0">
      <selection activeCell="I40" sqref="I40"/>
    </sheetView>
  </sheetViews>
  <sheetFormatPr defaultRowHeight="15.75"/>
  <cols>
    <col min="1" max="1" width="3.375" customWidth="1"/>
    <col min="2" max="2" width="40.5" bestFit="1" customWidth="1"/>
    <col min="3" max="3" width="13.875" bestFit="1" customWidth="1"/>
    <col min="4" max="4" width="9.625" customWidth="1"/>
    <col min="5" max="5" width="13.875" bestFit="1" customWidth="1"/>
    <col min="9" max="9" width="23.625" customWidth="1"/>
    <col min="10" max="10" width="40.5" bestFit="1" customWidth="1"/>
  </cols>
  <sheetData>
    <row r="27" ht="15.75" customHeight="1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25"/>
  <sheetViews>
    <sheetView showGridLines="0" topLeftCell="E1" zoomScaleNormal="100" workbookViewId="0">
      <selection activeCell="H34" sqref="H33:H34"/>
    </sheetView>
  </sheetViews>
  <sheetFormatPr defaultRowHeight="15.75"/>
  <cols>
    <col min="2" max="2" width="30.625" customWidth="1"/>
    <col min="21" max="21" width="7.875" customWidth="1"/>
    <col min="22" max="22" width="9" hidden="1" customWidth="1"/>
  </cols>
  <sheetData>
    <row r="1" spans="2:29">
      <c r="C1" s="8">
        <v>2022</v>
      </c>
    </row>
    <row r="2" spans="2:29">
      <c r="B2" s="9" t="s">
        <v>168</v>
      </c>
      <c r="C2" s="4">
        <v>2083.5</v>
      </c>
    </row>
    <row r="3" spans="2:29">
      <c r="B3" s="9" t="s">
        <v>169</v>
      </c>
      <c r="C3" s="4">
        <v>621.4</v>
      </c>
    </row>
    <row r="4" spans="2:29">
      <c r="B4" s="9"/>
      <c r="C4" s="4"/>
    </row>
    <row r="5" spans="2:29">
      <c r="B5" s="9"/>
      <c r="C5" s="4"/>
    </row>
    <row r="6" spans="2:29">
      <c r="B6" s="10"/>
      <c r="C6" s="6">
        <f>SUM(C2:C5)</f>
        <v>2704.9</v>
      </c>
    </row>
    <row r="7" spans="2:29">
      <c r="B7" s="10"/>
      <c r="C7" s="7">
        <f>C3/C6*100</f>
        <v>22.973122851122035</v>
      </c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</row>
    <row r="8" spans="2:29">
      <c r="B8" s="10"/>
      <c r="C8" s="7">
        <f>C2/C6*100</f>
        <v>77.026877148877958</v>
      </c>
    </row>
    <row r="9" spans="2:29">
      <c r="B9" s="10"/>
      <c r="C9" s="7">
        <f>C5/C6*100</f>
        <v>0</v>
      </c>
    </row>
    <row r="10" spans="2:29">
      <c r="B10" s="10"/>
      <c r="C10" s="7">
        <f>SUM(C7:C9)</f>
        <v>100</v>
      </c>
    </row>
    <row r="11" spans="2:29">
      <c r="B11" s="11"/>
    </row>
    <row r="12" spans="2:29">
      <c r="B12" s="11"/>
    </row>
    <row r="13" spans="2:29">
      <c r="B13" s="10"/>
      <c r="C13" s="8">
        <v>2023</v>
      </c>
    </row>
    <row r="14" spans="2:29">
      <c r="B14" s="10"/>
      <c r="C14" s="4"/>
    </row>
    <row r="15" spans="2:29">
      <c r="B15" s="9" t="s">
        <v>170</v>
      </c>
      <c r="C15" s="4">
        <v>12010.6</v>
      </c>
    </row>
    <row r="16" spans="2:29">
      <c r="B16" s="9" t="s">
        <v>171</v>
      </c>
      <c r="C16" s="4">
        <v>6781.6</v>
      </c>
    </row>
    <row r="17" spans="2:29">
      <c r="B17" s="5"/>
      <c r="C17" s="6">
        <f>SUM(C15:C16)</f>
        <v>18792.2</v>
      </c>
    </row>
    <row r="18" spans="2:29">
      <c r="B18" s="5"/>
      <c r="C18" s="5"/>
    </row>
    <row r="19" spans="2:29">
      <c r="B19" s="5"/>
      <c r="C19" s="5"/>
    </row>
    <row r="20" spans="2:29">
      <c r="B20" s="5"/>
      <c r="C20" s="7"/>
    </row>
    <row r="21" spans="2:29">
      <c r="B21" s="5"/>
      <c r="C21" s="7">
        <f>C15/C17*100</f>
        <v>63.912687178723083</v>
      </c>
    </row>
    <row r="22" spans="2:29">
      <c r="B22" s="5"/>
      <c r="C22" s="7">
        <f>C16/C17*100</f>
        <v>36.08731282127691</v>
      </c>
    </row>
    <row r="23" spans="2:29">
      <c r="B23" s="5"/>
      <c r="C23" s="7">
        <f>SUM(C20:C22)</f>
        <v>100</v>
      </c>
    </row>
    <row r="25" spans="2:29" ht="51.75" customHeight="1">
      <c r="O25" s="280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</row>
  </sheetData>
  <mergeCells count="2">
    <mergeCell ref="O7:AC7"/>
    <mergeCell ref="O25:AC25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1:T1"/>
  <sheetViews>
    <sheetView showGridLines="0" topLeftCell="B10" zoomScaleNormal="100" workbookViewId="0">
      <selection activeCell="B8" sqref="B8"/>
    </sheetView>
  </sheetViews>
  <sheetFormatPr defaultRowHeight="15.75"/>
  <cols>
    <col min="1" max="1" width="32" customWidth="1"/>
    <col min="5" max="5" width="30.75" customWidth="1"/>
    <col min="16" max="16" width="8.875" customWidth="1"/>
    <col min="17" max="17" width="9" hidden="1" customWidth="1"/>
    <col min="18" max="18" width="0.25" customWidth="1"/>
    <col min="19" max="19" width="0.375" customWidth="1"/>
    <col min="20" max="20" width="9" hidden="1" customWidth="1"/>
  </cols>
  <sheetData/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PRI-0</vt:lpstr>
      <vt:lpstr>PRI-1</vt:lpstr>
      <vt:lpstr>PRI-2</vt:lpstr>
      <vt:lpstr>PRI-3</vt:lpstr>
      <vt:lpstr>PRI-4</vt:lpstr>
      <vt:lpstr>SEC-1</vt:lpstr>
      <vt:lpstr>SEC-2</vt:lpstr>
      <vt:lpstr>SEC-3</vt:lpstr>
      <vt:lpstr>SEC-4</vt:lpstr>
      <vt:lpstr>Sec-5</vt:lpstr>
      <vt:lpstr>SEC-6</vt:lpstr>
      <vt:lpstr>SEC-7</vt:lpstr>
      <vt:lpstr>SEC-8A</vt:lpstr>
      <vt:lpstr>SEC-8B</vt:lpstr>
      <vt:lpstr>SEC-9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В.З.</dc:creator>
  <cp:lastModifiedBy>Мария Цукровска</cp:lastModifiedBy>
  <cp:lastPrinted>2026-07-14T07:40:52Z</cp:lastPrinted>
  <dcterms:created xsi:type="dcterms:W3CDTF">2024-01-22T12:18:30Z</dcterms:created>
  <dcterms:modified xsi:type="dcterms:W3CDTF">2026-07-20T13:20:09Z</dcterms:modified>
</cp:coreProperties>
</file>